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art365.sharepoint.com/sites/workspaces/southern/Sharing Boite a Outils/02- MULTI MARQUES/PROMO/Spé/2026/P1 - Du 12 janvier au 13 mars 2026/"/>
    </mc:Choice>
  </mc:AlternateContent>
  <xr:revisionPtr revIDLastSave="567" documentId="13_ncr:1_{58E52D49-50D1-4978-9570-97BB6F00A2C9}" xr6:coauthVersionLast="47" xr6:coauthVersionMax="47" xr10:uidLastSave="{3D526BB9-FEF5-4A3A-8363-20AA30C115A5}"/>
  <bookViews>
    <workbookView xWindow="-110" yWindow="-110" windowWidth="19420" windowHeight="11500" tabRatio="784" activeTab="2" xr2:uid="{00000000-000D-0000-FFFF-FFFF00000000}"/>
  </bookViews>
  <sheets>
    <sheet name="PROMOS PRODUITS" sheetId="34" r:id="rId1"/>
    <sheet name="PROMO LX BASICS ACRYLIQUE 118ML" sheetId="60" r:id="rId2"/>
    <sheet name="PROMO LX HEAVY BODY 59 ML" sheetId="61" r:id="rId3"/>
    <sheet name="PROMO LX ADDITIFS ACRYLIQUES" sheetId="62" r:id="rId4"/>
    <sheet name="PROMO LB ACRYLIQUE FINE" sheetId="63" r:id="rId5"/>
    <sheet name="PROMO LB HUILE FINE 40 ML" sheetId="65" r:id="rId6"/>
    <sheet name="PROMO WN PROMARKER" sheetId="66" r:id="rId7"/>
    <sheet name="PROMO CAP CRAYONS ESQUISSE" sheetId="67" r:id="rId8"/>
    <sheet name="PROMO CAP CRAYONS PASTEL" sheetId="68" r:id="rId9"/>
    <sheet name="RECAP" sheetId="50" r:id="rId10"/>
  </sheets>
  <definedNames>
    <definedName name="_xlnm._FilterDatabase" localSheetId="4" hidden="1">'PROMO LB ACRYLIQUE FINE'!$A$17:$L$131</definedName>
    <definedName name="_xlnm._FilterDatabase" localSheetId="5" hidden="1">'PROMO LB HUILE FINE 40 ML'!$A$17:$K$69</definedName>
    <definedName name="_xlnm._FilterDatabase" localSheetId="3" hidden="1">'PROMO LX ADDITIFS ACRYLIQUES'!$A$17:$K$152</definedName>
    <definedName name="_xlnm._FilterDatabase" localSheetId="1" hidden="1">'PROMO LX BASICS ACRYLIQUE 118ML'!$A$17:$K$102</definedName>
    <definedName name="_xlnm._FilterDatabase" localSheetId="2" hidden="1">'PROMO LX HEAVY BODY 59 ML'!$A$17:$K$138</definedName>
    <definedName name="_xlnm._FilterDatabase" localSheetId="0" hidden="1">'PROMOS PRODUITS'!$A$15:$Q$40</definedName>
    <definedName name="_xlnm._FilterDatabase" localSheetId="9" hidden="1">RECAP!$A$1:$A$751</definedName>
    <definedName name="_xlnm.Print_Titles" localSheetId="0">'PROMOS PRODUITS'!$1:$15</definedName>
    <definedName name="_xlnm.Print_Area" localSheetId="7">'PROMO CAP CRAYONS ESQUISSE'!$A$1:$K$52</definedName>
    <definedName name="_xlnm.Print_Area" localSheetId="8">'PROMO CAP CRAYONS PASTEL'!$A$1:$K$70</definedName>
    <definedName name="_xlnm.Print_Area" localSheetId="4">'PROMO LB ACRYLIQUE FINE'!$A$1:$L$132</definedName>
    <definedName name="_xlnm.Print_Area" localSheetId="5">'PROMO LB HUILE FINE 40 ML'!$A$1:$K$70</definedName>
    <definedName name="_xlnm.Print_Area" localSheetId="3">'PROMO LX ADDITIFS ACRYLIQUES'!$A$1:$K$153</definedName>
    <definedName name="_xlnm.Print_Area" localSheetId="1">'PROMO LX BASICS ACRYLIQUE 118ML'!$A$1:$K$103</definedName>
    <definedName name="_xlnm.Print_Area" localSheetId="2">'PROMO LX HEAVY BODY 59 ML'!$A$1:$K$139</definedName>
    <definedName name="_xlnm.Print_Area" localSheetId="6">'PROMO WN PROMARKER'!$A$1:$K$71</definedName>
    <definedName name="_xlnm.Print_Area" localSheetId="0">'PROMOS PRODUITS'!$A$2:$Q$41</definedName>
    <definedName name="_xlnm.Print_Area" localSheetId="9">RECAP!$A$1:$B$620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2" l="1"/>
  <c r="H21" i="62"/>
  <c r="H22" i="62"/>
  <c r="H23" i="62"/>
  <c r="H24" i="62"/>
  <c r="H25" i="62"/>
  <c r="H26" i="62"/>
  <c r="H27" i="62"/>
  <c r="H28" i="62"/>
  <c r="H29" i="62"/>
  <c r="H3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H55" i="62"/>
  <c r="H56" i="62"/>
  <c r="H57" i="62"/>
  <c r="H58" i="62"/>
  <c r="H59" i="62"/>
  <c r="H60" i="62"/>
  <c r="H61" i="62"/>
  <c r="H62" i="62"/>
  <c r="H63" i="62"/>
  <c r="H64" i="62"/>
  <c r="H65" i="62"/>
  <c r="H66" i="62"/>
  <c r="H67" i="62"/>
  <c r="H68" i="62"/>
  <c r="H69" i="62"/>
  <c r="H70" i="62"/>
  <c r="H71" i="62"/>
  <c r="H72" i="62"/>
  <c r="H73" i="62"/>
  <c r="H74" i="62"/>
  <c r="H75" i="62"/>
  <c r="H76" i="62"/>
  <c r="H77" i="62"/>
  <c r="H78" i="62"/>
  <c r="H79" i="62"/>
  <c r="H80" i="62"/>
  <c r="H81" i="62"/>
  <c r="H82" i="62"/>
  <c r="H83" i="62"/>
  <c r="H84" i="62"/>
  <c r="H85" i="62"/>
  <c r="H86" i="62"/>
  <c r="H87" i="62"/>
  <c r="H88" i="62"/>
  <c r="H89" i="62"/>
  <c r="H90" i="62"/>
  <c r="H91" i="62"/>
  <c r="H92" i="62"/>
  <c r="H93" i="62"/>
  <c r="H94" i="62"/>
  <c r="H95" i="62"/>
  <c r="H96" i="62"/>
  <c r="H97" i="62"/>
  <c r="H98" i="62"/>
  <c r="H99" i="62"/>
  <c r="H100" i="62"/>
  <c r="H101" i="62"/>
  <c r="H102" i="62"/>
  <c r="H103" i="62"/>
  <c r="H104" i="62"/>
  <c r="H105" i="62"/>
  <c r="H106" i="62"/>
  <c r="H107" i="62"/>
  <c r="H108" i="62"/>
  <c r="H109" i="62"/>
  <c r="H110" i="62"/>
  <c r="H111" i="62"/>
  <c r="H112" i="62"/>
  <c r="H113" i="62"/>
  <c r="H114" i="62"/>
  <c r="H115" i="62"/>
  <c r="H116" i="62"/>
  <c r="H117" i="62"/>
  <c r="H118" i="62"/>
  <c r="H119" i="62"/>
  <c r="H120" i="62"/>
  <c r="H121" i="62"/>
  <c r="H122" i="62"/>
  <c r="H123" i="62"/>
  <c r="H124" i="62"/>
  <c r="H125" i="62"/>
  <c r="H126" i="62"/>
  <c r="H127" i="62"/>
  <c r="H128" i="62"/>
  <c r="H129" i="62"/>
  <c r="H130" i="62"/>
  <c r="H131" i="62"/>
  <c r="H132" i="62"/>
  <c r="H133" i="62"/>
  <c r="H134" i="62"/>
  <c r="H135" i="62"/>
  <c r="H136" i="62"/>
  <c r="H137" i="62"/>
  <c r="H138" i="62"/>
  <c r="H139" i="62"/>
  <c r="H140" i="62"/>
  <c r="H141" i="62"/>
  <c r="H142" i="62"/>
  <c r="H143" i="62"/>
  <c r="H144" i="62"/>
  <c r="H145" i="62"/>
  <c r="H146" i="62"/>
  <c r="H147" i="62"/>
  <c r="H148" i="62"/>
  <c r="H149" i="62"/>
  <c r="H19" i="62"/>
  <c r="H57" i="66"/>
  <c r="H58" i="66"/>
  <c r="H59" i="66"/>
  <c r="H60" i="66"/>
  <c r="H61" i="66"/>
  <c r="H62" i="66"/>
  <c r="H63" i="66"/>
  <c r="H64" i="66"/>
  <c r="H65" i="66"/>
  <c r="H66" i="66"/>
  <c r="H67" i="66"/>
  <c r="H56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35" i="66"/>
  <c r="H20" i="66"/>
  <c r="H21" i="66"/>
  <c r="H22" i="66"/>
  <c r="H23" i="66"/>
  <c r="H24" i="66"/>
  <c r="H25" i="66"/>
  <c r="H26" i="66"/>
  <c r="H27" i="66"/>
  <c r="H28" i="66"/>
  <c r="H29" i="66"/>
  <c r="H30" i="66"/>
  <c r="H19" i="66"/>
  <c r="H20" i="67"/>
  <c r="H21" i="67"/>
  <c r="H22" i="67"/>
  <c r="H23" i="67"/>
  <c r="H24" i="67"/>
  <c r="H25" i="67"/>
  <c r="H26" i="67"/>
  <c r="H27" i="67"/>
  <c r="H28" i="67"/>
  <c r="H29" i="67"/>
  <c r="H30" i="67"/>
  <c r="H31" i="67"/>
  <c r="H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19" i="67"/>
  <c r="H20" i="68"/>
  <c r="H21" i="68"/>
  <c r="H22" i="68"/>
  <c r="H23" i="68"/>
  <c r="H24" i="68"/>
  <c r="H25" i="68"/>
  <c r="H26" i="68"/>
  <c r="H27" i="68"/>
  <c r="H28" i="68"/>
  <c r="H29" i="68"/>
  <c r="H30" i="68"/>
  <c r="H31" i="68"/>
  <c r="H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19" i="68"/>
  <c r="B3" i="50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2" i="50"/>
  <c r="J20" i="68"/>
  <c r="J22" i="68"/>
  <c r="J23" i="68"/>
  <c r="J25" i="68"/>
  <c r="G26" i="68"/>
  <c r="J27" i="68"/>
  <c r="J29" i="68"/>
  <c r="J30" i="68"/>
  <c r="J31" i="68"/>
  <c r="J32" i="68"/>
  <c r="J33" i="68"/>
  <c r="J34" i="68"/>
  <c r="J36" i="68"/>
  <c r="J39" i="68"/>
  <c r="J40" i="68"/>
  <c r="J41" i="68"/>
  <c r="J42" i="68"/>
  <c r="J43" i="68"/>
  <c r="J45" i="68"/>
  <c r="J47" i="68"/>
  <c r="J48" i="68"/>
  <c r="G49" i="68"/>
  <c r="G50" i="68"/>
  <c r="J51" i="68"/>
  <c r="G52" i="68"/>
  <c r="J53" i="68"/>
  <c r="J54" i="68"/>
  <c r="G55" i="68"/>
  <c r="J56" i="68"/>
  <c r="G57" i="68"/>
  <c r="J58" i="68"/>
  <c r="J59" i="68"/>
  <c r="G60" i="68"/>
  <c r="J61" i="68"/>
  <c r="J62" i="68"/>
  <c r="J63" i="68"/>
  <c r="J65" i="68"/>
  <c r="J66" i="68"/>
  <c r="J19" i="68"/>
  <c r="G37" i="68"/>
  <c r="I67" i="68"/>
  <c r="J68" i="68" s="1"/>
  <c r="I49" i="67"/>
  <c r="K38" i="67" s="1"/>
  <c r="J48" i="67"/>
  <c r="G48" i="67"/>
  <c r="J47" i="67"/>
  <c r="G47" i="67"/>
  <c r="J46" i="67"/>
  <c r="G46" i="67"/>
  <c r="J45" i="67"/>
  <c r="G45" i="67"/>
  <c r="J44" i="67"/>
  <c r="G44" i="67"/>
  <c r="J43" i="67"/>
  <c r="G43" i="67"/>
  <c r="J42" i="67"/>
  <c r="G42" i="67"/>
  <c r="J41" i="67"/>
  <c r="G41" i="67"/>
  <c r="J40" i="67"/>
  <c r="G40" i="67"/>
  <c r="J39" i="67"/>
  <c r="G39" i="67"/>
  <c r="J38" i="67"/>
  <c r="G38" i="67"/>
  <c r="J37" i="67"/>
  <c r="G37" i="67"/>
  <c r="J36" i="67"/>
  <c r="G36" i="67"/>
  <c r="J35" i="67"/>
  <c r="G35" i="67"/>
  <c r="J34" i="67"/>
  <c r="G34" i="67"/>
  <c r="J33" i="67"/>
  <c r="G33" i="67"/>
  <c r="J32" i="67"/>
  <c r="G32" i="67"/>
  <c r="J31" i="67"/>
  <c r="G31" i="67"/>
  <c r="J30" i="67"/>
  <c r="G30" i="67"/>
  <c r="J29" i="67"/>
  <c r="G29" i="67"/>
  <c r="J28" i="67"/>
  <c r="G28" i="67"/>
  <c r="J27" i="67"/>
  <c r="G27" i="67"/>
  <c r="J26" i="67"/>
  <c r="G26" i="67"/>
  <c r="J25" i="67"/>
  <c r="G25" i="67"/>
  <c r="J24" i="67"/>
  <c r="G24" i="67"/>
  <c r="J23" i="67"/>
  <c r="G23" i="67"/>
  <c r="J22" i="67"/>
  <c r="G22" i="67"/>
  <c r="J21" i="67"/>
  <c r="G21" i="67"/>
  <c r="J20" i="67"/>
  <c r="G20" i="67"/>
  <c r="J19" i="67"/>
  <c r="G19" i="67"/>
  <c r="I68" i="66"/>
  <c r="I52" i="66"/>
  <c r="J30" i="66"/>
  <c r="I31" i="66"/>
  <c r="J32" i="66" s="1"/>
  <c r="J67" i="66"/>
  <c r="G67" i="66"/>
  <c r="J66" i="66"/>
  <c r="G66" i="66"/>
  <c r="J65" i="66"/>
  <c r="G65" i="66"/>
  <c r="J64" i="66"/>
  <c r="G64" i="66"/>
  <c r="J63" i="66"/>
  <c r="G63" i="66"/>
  <c r="J62" i="66"/>
  <c r="G62" i="66"/>
  <c r="J61" i="66"/>
  <c r="G61" i="66"/>
  <c r="J60" i="66"/>
  <c r="G60" i="66"/>
  <c r="J59" i="66"/>
  <c r="G59" i="66"/>
  <c r="J58" i="66"/>
  <c r="G58" i="66"/>
  <c r="J57" i="66"/>
  <c r="G57" i="66"/>
  <c r="J56" i="66"/>
  <c r="G56" i="66"/>
  <c r="J51" i="66"/>
  <c r="G51" i="66"/>
  <c r="J50" i="66"/>
  <c r="G50" i="66"/>
  <c r="J49" i="66"/>
  <c r="G49" i="66"/>
  <c r="J48" i="66"/>
  <c r="G48" i="66"/>
  <c r="J47" i="66"/>
  <c r="G47" i="66"/>
  <c r="J46" i="66"/>
  <c r="G46" i="66"/>
  <c r="J45" i="66"/>
  <c r="G45" i="66"/>
  <c r="J44" i="66"/>
  <c r="G44" i="66"/>
  <c r="J43" i="66"/>
  <c r="G43" i="66"/>
  <c r="J42" i="66"/>
  <c r="G42" i="66"/>
  <c r="J41" i="66"/>
  <c r="G41" i="66"/>
  <c r="J40" i="66"/>
  <c r="G40" i="66"/>
  <c r="J39" i="66"/>
  <c r="G39" i="66"/>
  <c r="J38" i="66"/>
  <c r="G38" i="66"/>
  <c r="J37" i="66"/>
  <c r="G37" i="66"/>
  <c r="J36" i="66"/>
  <c r="G36" i="66"/>
  <c r="J35" i="66"/>
  <c r="G35" i="66"/>
  <c r="G30" i="66"/>
  <c r="J29" i="66"/>
  <c r="G29" i="66"/>
  <c r="J28" i="66"/>
  <c r="G28" i="66"/>
  <c r="J27" i="66"/>
  <c r="G27" i="66"/>
  <c r="J26" i="66"/>
  <c r="G26" i="66"/>
  <c r="J25" i="66"/>
  <c r="G25" i="66"/>
  <c r="J24" i="66"/>
  <c r="G24" i="66"/>
  <c r="J23" i="66"/>
  <c r="G23" i="66"/>
  <c r="J22" i="66"/>
  <c r="G22" i="66"/>
  <c r="J21" i="66"/>
  <c r="G21" i="66"/>
  <c r="J20" i="66"/>
  <c r="G20" i="66"/>
  <c r="J19" i="66"/>
  <c r="G19" i="66"/>
  <c r="I67" i="65"/>
  <c r="I150" i="62"/>
  <c r="H20" i="65"/>
  <c r="H21" i="65"/>
  <c r="H22" i="65"/>
  <c r="H23" i="65"/>
  <c r="H24" i="65"/>
  <c r="H25" i="65"/>
  <c r="H26" i="65"/>
  <c r="H27" i="65"/>
  <c r="H28" i="65"/>
  <c r="H29" i="65"/>
  <c r="H30" i="65"/>
  <c r="H31" i="65"/>
  <c r="H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19" i="65"/>
  <c r="J66" i="65"/>
  <c r="G66" i="65"/>
  <c r="G65" i="65"/>
  <c r="J65" i="65"/>
  <c r="G64" i="65"/>
  <c r="J64" i="65"/>
  <c r="J62" i="65"/>
  <c r="G62" i="65"/>
  <c r="J61" i="65"/>
  <c r="J60" i="65"/>
  <c r="G60" i="65"/>
  <c r="J59" i="65"/>
  <c r="G59" i="65"/>
  <c r="G58" i="65"/>
  <c r="J58" i="65"/>
  <c r="G57" i="65"/>
  <c r="J57" i="65"/>
  <c r="J55" i="65"/>
  <c r="G55" i="65"/>
  <c r="J54" i="65"/>
  <c r="J53" i="65"/>
  <c r="G53" i="65"/>
  <c r="J52" i="65"/>
  <c r="G52" i="65"/>
  <c r="G51" i="65"/>
  <c r="J51" i="65"/>
  <c r="G50" i="65"/>
  <c r="J50" i="65"/>
  <c r="J48" i="65"/>
  <c r="G48" i="65"/>
  <c r="J47" i="65"/>
  <c r="J46" i="65"/>
  <c r="J45" i="65"/>
  <c r="G45" i="65"/>
  <c r="G44" i="65"/>
  <c r="J44" i="65"/>
  <c r="J43" i="65"/>
  <c r="G43" i="65"/>
  <c r="J41" i="65"/>
  <c r="J40" i="65"/>
  <c r="J39" i="65"/>
  <c r="J38" i="65"/>
  <c r="J37" i="65"/>
  <c r="G37" i="65"/>
  <c r="G36" i="65"/>
  <c r="J36" i="65"/>
  <c r="G35" i="65"/>
  <c r="J33" i="65"/>
  <c r="J32" i="65"/>
  <c r="J31" i="65"/>
  <c r="G31" i="65"/>
  <c r="J30" i="65"/>
  <c r="G30" i="65"/>
  <c r="G29" i="65"/>
  <c r="J29" i="65"/>
  <c r="G28" i="65"/>
  <c r="J26" i="65"/>
  <c r="J25" i="65"/>
  <c r="J24" i="65"/>
  <c r="G24" i="65"/>
  <c r="J23" i="65"/>
  <c r="G23" i="65"/>
  <c r="G22" i="65"/>
  <c r="J22" i="65"/>
  <c r="G21" i="65"/>
  <c r="J20" i="65"/>
  <c r="J19" i="65"/>
  <c r="I129" i="63"/>
  <c r="H134" i="61"/>
  <c r="H135" i="61"/>
  <c r="H20" i="63"/>
  <c r="H21" i="63"/>
  <c r="H22" i="63"/>
  <c r="H23" i="63"/>
  <c r="H24" i="63"/>
  <c r="H25" i="63"/>
  <c r="H26" i="63"/>
  <c r="H27" i="63"/>
  <c r="H28" i="63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19" i="63"/>
  <c r="J128" i="63"/>
  <c r="H127" i="63"/>
  <c r="H126" i="63"/>
  <c r="G125" i="63"/>
  <c r="J124" i="63"/>
  <c r="J123" i="63"/>
  <c r="J122" i="63"/>
  <c r="J121" i="63"/>
  <c r="H120" i="63"/>
  <c r="H119" i="63"/>
  <c r="J118" i="63"/>
  <c r="G117" i="63"/>
  <c r="J116" i="63"/>
  <c r="J115" i="63"/>
  <c r="J114" i="63"/>
  <c r="H113" i="63"/>
  <c r="H112" i="63"/>
  <c r="H111" i="63"/>
  <c r="J110" i="63"/>
  <c r="J109" i="63"/>
  <c r="G108" i="63"/>
  <c r="J107" i="63"/>
  <c r="H106" i="63"/>
  <c r="H105" i="63"/>
  <c r="J104" i="63"/>
  <c r="G103" i="63"/>
  <c r="J102" i="63"/>
  <c r="J101" i="63"/>
  <c r="G100" i="63"/>
  <c r="H99" i="63"/>
  <c r="H98" i="63"/>
  <c r="H97" i="63"/>
  <c r="J96" i="63"/>
  <c r="G95" i="63"/>
  <c r="G94" i="63"/>
  <c r="J93" i="63"/>
  <c r="H92" i="63"/>
  <c r="J91" i="63"/>
  <c r="J90" i="63"/>
  <c r="G89" i="63"/>
  <c r="H88" i="63"/>
  <c r="G87" i="63"/>
  <c r="J86" i="63"/>
  <c r="H85" i="63"/>
  <c r="H84" i="63"/>
  <c r="G83" i="63"/>
  <c r="J82" i="63"/>
  <c r="G81" i="63"/>
  <c r="J80" i="63"/>
  <c r="J79" i="63"/>
  <c r="I75" i="63"/>
  <c r="J74" i="63"/>
  <c r="G74" i="63"/>
  <c r="J73" i="63"/>
  <c r="G73" i="63"/>
  <c r="J72" i="63"/>
  <c r="G72" i="63"/>
  <c r="J70" i="63"/>
  <c r="G70" i="63"/>
  <c r="J69" i="63"/>
  <c r="G69" i="63"/>
  <c r="J68" i="63"/>
  <c r="G68" i="63"/>
  <c r="J67" i="63"/>
  <c r="G67" i="63"/>
  <c r="J66" i="63"/>
  <c r="G66" i="63"/>
  <c r="J65" i="63"/>
  <c r="G65" i="63"/>
  <c r="J63" i="63"/>
  <c r="G63" i="63"/>
  <c r="J62" i="63"/>
  <c r="G62" i="63"/>
  <c r="J61" i="63"/>
  <c r="G61" i="63"/>
  <c r="J60" i="63"/>
  <c r="G60" i="63"/>
  <c r="J59" i="63"/>
  <c r="G59" i="63"/>
  <c r="J58" i="63"/>
  <c r="G58" i="63"/>
  <c r="J56" i="63"/>
  <c r="G56" i="63"/>
  <c r="J55" i="63"/>
  <c r="G55" i="63"/>
  <c r="J54" i="63"/>
  <c r="G54" i="63"/>
  <c r="J53" i="63"/>
  <c r="G53" i="63"/>
  <c r="J52" i="63"/>
  <c r="G52" i="63"/>
  <c r="J51" i="63"/>
  <c r="G51" i="63"/>
  <c r="J49" i="63"/>
  <c r="G49" i="63"/>
  <c r="J48" i="63"/>
  <c r="G48" i="63"/>
  <c r="J47" i="63"/>
  <c r="G47" i="63"/>
  <c r="G46" i="63"/>
  <c r="J46" i="63"/>
  <c r="J45" i="63"/>
  <c r="G45" i="63"/>
  <c r="J44" i="63"/>
  <c r="G44" i="63"/>
  <c r="J42" i="63"/>
  <c r="J41" i="63"/>
  <c r="G41" i="63"/>
  <c r="J40" i="63"/>
  <c r="G40" i="63"/>
  <c r="J39" i="63"/>
  <c r="G39" i="63"/>
  <c r="J38" i="63"/>
  <c r="G38" i="63"/>
  <c r="J37" i="63"/>
  <c r="J35" i="63"/>
  <c r="J34" i="63"/>
  <c r="G34" i="63"/>
  <c r="J33" i="63"/>
  <c r="G33" i="63"/>
  <c r="J32" i="63"/>
  <c r="G32" i="63"/>
  <c r="J31" i="63"/>
  <c r="G31" i="63"/>
  <c r="J28" i="63"/>
  <c r="J27" i="63"/>
  <c r="G27" i="63"/>
  <c r="J26" i="63"/>
  <c r="G26" i="63"/>
  <c r="J25" i="63"/>
  <c r="G25" i="63"/>
  <c r="J24" i="63"/>
  <c r="G24" i="63"/>
  <c r="J21" i="63"/>
  <c r="J20" i="63"/>
  <c r="G20" i="63"/>
  <c r="J19" i="63"/>
  <c r="J143" i="62"/>
  <c r="G142" i="62"/>
  <c r="J137" i="62"/>
  <c r="G136" i="62"/>
  <c r="J135" i="62"/>
  <c r="J128" i="62"/>
  <c r="J123" i="62"/>
  <c r="J122" i="62"/>
  <c r="G120" i="62"/>
  <c r="G119" i="62"/>
  <c r="J116" i="62"/>
  <c r="J115" i="62"/>
  <c r="J114" i="62"/>
  <c r="J112" i="62"/>
  <c r="J111" i="62"/>
  <c r="J108" i="62"/>
  <c r="J105" i="62"/>
  <c r="J104" i="62"/>
  <c r="J103" i="62"/>
  <c r="J102" i="62"/>
  <c r="G101" i="62"/>
  <c r="J100" i="62"/>
  <c r="G99" i="62"/>
  <c r="J98" i="62"/>
  <c r="J97" i="62"/>
  <c r="J93" i="62"/>
  <c r="J91" i="62"/>
  <c r="J90" i="62"/>
  <c r="J89" i="62"/>
  <c r="G87" i="62"/>
  <c r="J86" i="62"/>
  <c r="J84" i="62"/>
  <c r="J83" i="62"/>
  <c r="G81" i="62"/>
  <c r="J80" i="62"/>
  <c r="G79" i="62"/>
  <c r="J77" i="62"/>
  <c r="J76" i="62"/>
  <c r="J75" i="62"/>
  <c r="G74" i="62"/>
  <c r="G73" i="62"/>
  <c r="J72" i="62"/>
  <c r="J70" i="62"/>
  <c r="J69" i="62"/>
  <c r="J68" i="62"/>
  <c r="G67" i="62"/>
  <c r="J63" i="62"/>
  <c r="J62" i="62"/>
  <c r="J61" i="62"/>
  <c r="G59" i="62"/>
  <c r="J58" i="62"/>
  <c r="J57" i="62"/>
  <c r="J56" i="62"/>
  <c r="J55" i="62"/>
  <c r="J52" i="62"/>
  <c r="J49" i="62"/>
  <c r="J48" i="62"/>
  <c r="J47" i="62"/>
  <c r="G45" i="62"/>
  <c r="J44" i="62"/>
  <c r="J42" i="62"/>
  <c r="J41" i="62"/>
  <c r="J35" i="62"/>
  <c r="J34" i="62"/>
  <c r="J33" i="62"/>
  <c r="J32" i="62"/>
  <c r="G31" i="62"/>
  <c r="J30" i="62"/>
  <c r="J29" i="62"/>
  <c r="J28" i="62"/>
  <c r="J27" i="62"/>
  <c r="J26" i="62"/>
  <c r="J21" i="62"/>
  <c r="J20" i="62"/>
  <c r="J19" i="62"/>
  <c r="J148" i="62"/>
  <c r="G148" i="62"/>
  <c r="J135" i="61"/>
  <c r="G135" i="61"/>
  <c r="J134" i="61"/>
  <c r="G134" i="61"/>
  <c r="J133" i="61"/>
  <c r="G133" i="61"/>
  <c r="H133" i="61" s="1"/>
  <c r="J132" i="61"/>
  <c r="G132" i="61"/>
  <c r="H132" i="61" s="1"/>
  <c r="J131" i="61"/>
  <c r="G131" i="61"/>
  <c r="H131" i="61" s="1"/>
  <c r="J130" i="61"/>
  <c r="G130" i="61"/>
  <c r="H130" i="61" s="1"/>
  <c r="J129" i="61"/>
  <c r="G129" i="61"/>
  <c r="H129" i="61" s="1"/>
  <c r="J128" i="61"/>
  <c r="G128" i="61"/>
  <c r="H128" i="61" s="1"/>
  <c r="J127" i="61"/>
  <c r="G127" i="61"/>
  <c r="H127" i="61" s="1"/>
  <c r="J126" i="61"/>
  <c r="G126" i="61"/>
  <c r="H126" i="61" s="1"/>
  <c r="J125" i="61"/>
  <c r="G125" i="61"/>
  <c r="H125" i="61" s="1"/>
  <c r="J124" i="61"/>
  <c r="G124" i="61"/>
  <c r="H124" i="61" s="1"/>
  <c r="J123" i="61"/>
  <c r="G123" i="61"/>
  <c r="H123" i="61" s="1"/>
  <c r="J122" i="61"/>
  <c r="G122" i="61"/>
  <c r="H122" i="61" s="1"/>
  <c r="J121" i="61"/>
  <c r="G121" i="61"/>
  <c r="H121" i="61" s="1"/>
  <c r="J120" i="61"/>
  <c r="G120" i="61"/>
  <c r="H120" i="61" s="1"/>
  <c r="J119" i="61"/>
  <c r="G119" i="61"/>
  <c r="H119" i="61" s="1"/>
  <c r="J118" i="61"/>
  <c r="G118" i="61"/>
  <c r="H118" i="61" s="1"/>
  <c r="J117" i="61"/>
  <c r="G117" i="61"/>
  <c r="H117" i="61" s="1"/>
  <c r="J116" i="61"/>
  <c r="G116" i="61"/>
  <c r="H116" i="61" s="1"/>
  <c r="J115" i="61"/>
  <c r="G115" i="61"/>
  <c r="H115" i="61" s="1"/>
  <c r="J114" i="61"/>
  <c r="G114" i="61"/>
  <c r="H114" i="61" s="1"/>
  <c r="J113" i="61"/>
  <c r="G113" i="61"/>
  <c r="H113" i="61" s="1"/>
  <c r="J112" i="61"/>
  <c r="G112" i="61"/>
  <c r="H112" i="61" s="1"/>
  <c r="J111" i="61"/>
  <c r="G111" i="61"/>
  <c r="H111" i="61" s="1"/>
  <c r="J110" i="61"/>
  <c r="G110" i="61"/>
  <c r="H110" i="61" s="1"/>
  <c r="J109" i="61"/>
  <c r="G109" i="61"/>
  <c r="H109" i="61" s="1"/>
  <c r="J108" i="61"/>
  <c r="G108" i="61"/>
  <c r="H108" i="61" s="1"/>
  <c r="J107" i="61"/>
  <c r="G107" i="61"/>
  <c r="H107" i="61" s="1"/>
  <c r="J106" i="61"/>
  <c r="G106" i="61"/>
  <c r="H106" i="61" s="1"/>
  <c r="J105" i="61"/>
  <c r="G105" i="61"/>
  <c r="H105" i="61" s="1"/>
  <c r="J104" i="61"/>
  <c r="G104" i="61"/>
  <c r="H104" i="61" s="1"/>
  <c r="J103" i="61"/>
  <c r="G103" i="61"/>
  <c r="H103" i="61" s="1"/>
  <c r="J102" i="61"/>
  <c r="G102" i="61"/>
  <c r="H102" i="61" s="1"/>
  <c r="J101" i="61"/>
  <c r="G101" i="61"/>
  <c r="H101" i="61" s="1"/>
  <c r="J100" i="61"/>
  <c r="G100" i="61"/>
  <c r="H100" i="61" s="1"/>
  <c r="J99" i="61"/>
  <c r="G99" i="61"/>
  <c r="H99" i="61" s="1"/>
  <c r="J98" i="61"/>
  <c r="G98" i="61"/>
  <c r="H98" i="61" s="1"/>
  <c r="J97" i="61"/>
  <c r="G97" i="61"/>
  <c r="H97" i="61" s="1"/>
  <c r="J96" i="61"/>
  <c r="G96" i="61"/>
  <c r="H96" i="61" s="1"/>
  <c r="J95" i="61"/>
  <c r="G95" i="61"/>
  <c r="H95" i="61" s="1"/>
  <c r="J94" i="61"/>
  <c r="G94" i="61"/>
  <c r="H94" i="61" s="1"/>
  <c r="J93" i="61"/>
  <c r="G93" i="61"/>
  <c r="H93" i="61" s="1"/>
  <c r="J92" i="61"/>
  <c r="G92" i="61"/>
  <c r="H92" i="61" s="1"/>
  <c r="J91" i="61"/>
  <c r="G91" i="61"/>
  <c r="H91" i="61" s="1"/>
  <c r="J90" i="61"/>
  <c r="G90" i="61"/>
  <c r="H90" i="61" s="1"/>
  <c r="J89" i="61"/>
  <c r="G89" i="61"/>
  <c r="H89" i="61" s="1"/>
  <c r="J88" i="61"/>
  <c r="G88" i="61"/>
  <c r="H88" i="61" s="1"/>
  <c r="J87" i="61"/>
  <c r="G87" i="61"/>
  <c r="H87" i="61" s="1"/>
  <c r="J86" i="61"/>
  <c r="G86" i="61"/>
  <c r="H86" i="61" s="1"/>
  <c r="J85" i="61"/>
  <c r="G85" i="61"/>
  <c r="H85" i="61" s="1"/>
  <c r="J84" i="61"/>
  <c r="G84" i="61"/>
  <c r="H84" i="61" s="1"/>
  <c r="J83" i="61"/>
  <c r="G83" i="61"/>
  <c r="H83" i="61" s="1"/>
  <c r="J82" i="61"/>
  <c r="G82" i="61"/>
  <c r="H82" i="61" s="1"/>
  <c r="J81" i="61"/>
  <c r="G81" i="61"/>
  <c r="H81" i="61" s="1"/>
  <c r="J80" i="61"/>
  <c r="G80" i="61"/>
  <c r="H80" i="61" s="1"/>
  <c r="J79" i="61"/>
  <c r="G79" i="61"/>
  <c r="H79" i="61" s="1"/>
  <c r="J78" i="61"/>
  <c r="G78" i="61"/>
  <c r="H78" i="61" s="1"/>
  <c r="J77" i="61"/>
  <c r="G77" i="61"/>
  <c r="H77" i="61" s="1"/>
  <c r="J76" i="61"/>
  <c r="G76" i="61"/>
  <c r="H76" i="61" s="1"/>
  <c r="J75" i="61"/>
  <c r="G75" i="61"/>
  <c r="H75" i="61" s="1"/>
  <c r="J74" i="61"/>
  <c r="G74" i="61"/>
  <c r="H74" i="61" s="1"/>
  <c r="J73" i="61"/>
  <c r="G73" i="61"/>
  <c r="H73" i="61" s="1"/>
  <c r="J72" i="61"/>
  <c r="G72" i="61"/>
  <c r="H72" i="61" s="1"/>
  <c r="J71" i="61"/>
  <c r="G71" i="61"/>
  <c r="H71" i="61" s="1"/>
  <c r="J70" i="61"/>
  <c r="G70" i="61"/>
  <c r="H70" i="61" s="1"/>
  <c r="J69" i="61"/>
  <c r="G69" i="61"/>
  <c r="H69" i="61" s="1"/>
  <c r="J68" i="61"/>
  <c r="G68" i="61"/>
  <c r="H68" i="61" s="1"/>
  <c r="J67" i="61"/>
  <c r="G67" i="61"/>
  <c r="H67" i="61" s="1"/>
  <c r="J66" i="61"/>
  <c r="G66" i="61"/>
  <c r="H66" i="61" s="1"/>
  <c r="J65" i="61"/>
  <c r="G65" i="61"/>
  <c r="H65" i="61" s="1"/>
  <c r="J64" i="61"/>
  <c r="G64" i="61"/>
  <c r="H64" i="61" s="1"/>
  <c r="J63" i="61"/>
  <c r="G63" i="61"/>
  <c r="H63" i="61" s="1"/>
  <c r="J62" i="61"/>
  <c r="G62" i="61"/>
  <c r="H62" i="61" s="1"/>
  <c r="J61" i="61"/>
  <c r="G61" i="61"/>
  <c r="H61" i="61" s="1"/>
  <c r="J60" i="61"/>
  <c r="G60" i="61"/>
  <c r="H60" i="61" s="1"/>
  <c r="J59" i="61"/>
  <c r="G59" i="61"/>
  <c r="H59" i="61" s="1"/>
  <c r="J58" i="61"/>
  <c r="G58" i="61"/>
  <c r="H58" i="61" s="1"/>
  <c r="J57" i="61"/>
  <c r="G57" i="61"/>
  <c r="H57" i="61" s="1"/>
  <c r="J56" i="61"/>
  <c r="G56" i="61"/>
  <c r="H56" i="61" s="1"/>
  <c r="J55" i="61"/>
  <c r="G55" i="61"/>
  <c r="H55" i="61" s="1"/>
  <c r="J54" i="61"/>
  <c r="G54" i="61"/>
  <c r="H54" i="61" s="1"/>
  <c r="J53" i="61"/>
  <c r="G53" i="61"/>
  <c r="H53" i="61" s="1"/>
  <c r="J52" i="61"/>
  <c r="G52" i="61"/>
  <c r="H52" i="61" s="1"/>
  <c r="J51" i="61"/>
  <c r="G51" i="61"/>
  <c r="H51" i="61" s="1"/>
  <c r="J50" i="61"/>
  <c r="G50" i="61"/>
  <c r="H50" i="61" s="1"/>
  <c r="J49" i="61"/>
  <c r="G49" i="61"/>
  <c r="H49" i="61" s="1"/>
  <c r="J48" i="61"/>
  <c r="G48" i="61"/>
  <c r="H48" i="61" s="1"/>
  <c r="J47" i="61"/>
  <c r="G47" i="61"/>
  <c r="H47" i="61" s="1"/>
  <c r="J46" i="61"/>
  <c r="G46" i="61"/>
  <c r="H46" i="61" s="1"/>
  <c r="J45" i="61"/>
  <c r="G45" i="61"/>
  <c r="H45" i="61" s="1"/>
  <c r="J44" i="61"/>
  <c r="G44" i="61"/>
  <c r="H44" i="61" s="1"/>
  <c r="J43" i="61"/>
  <c r="G43" i="61"/>
  <c r="H43" i="61" s="1"/>
  <c r="J42" i="61"/>
  <c r="G42" i="61"/>
  <c r="H42" i="61" s="1"/>
  <c r="J41" i="61"/>
  <c r="G41" i="61"/>
  <c r="H41" i="61" s="1"/>
  <c r="J40" i="61"/>
  <c r="G40" i="61"/>
  <c r="H40" i="61" s="1"/>
  <c r="J39" i="61"/>
  <c r="G39" i="61"/>
  <c r="H39" i="61" s="1"/>
  <c r="J38" i="61"/>
  <c r="G38" i="61"/>
  <c r="H38" i="61" s="1"/>
  <c r="J37" i="61"/>
  <c r="G37" i="61"/>
  <c r="H37" i="61" s="1"/>
  <c r="J36" i="61"/>
  <c r="G36" i="61"/>
  <c r="H36" i="61" s="1"/>
  <c r="J35" i="61"/>
  <c r="G35" i="61"/>
  <c r="H35" i="61" s="1"/>
  <c r="J34" i="61"/>
  <c r="G34" i="61"/>
  <c r="H34" i="61" s="1"/>
  <c r="J33" i="61"/>
  <c r="G33" i="61"/>
  <c r="H33" i="61" s="1"/>
  <c r="J32" i="61"/>
  <c r="G32" i="61"/>
  <c r="H32" i="61" s="1"/>
  <c r="J31" i="61"/>
  <c r="G31" i="61"/>
  <c r="H31" i="61" s="1"/>
  <c r="J30" i="61"/>
  <c r="G30" i="61"/>
  <c r="H30" i="61" s="1"/>
  <c r="J29" i="61"/>
  <c r="G29" i="61"/>
  <c r="H29" i="61" s="1"/>
  <c r="J28" i="61"/>
  <c r="G28" i="61"/>
  <c r="H28" i="61" s="1"/>
  <c r="J27" i="61"/>
  <c r="G27" i="61"/>
  <c r="H27" i="61" s="1"/>
  <c r="J26" i="61"/>
  <c r="G26" i="61"/>
  <c r="H26" i="61" s="1"/>
  <c r="J25" i="61"/>
  <c r="G25" i="61"/>
  <c r="H25" i="61" s="1"/>
  <c r="J24" i="61"/>
  <c r="G24" i="61"/>
  <c r="H24" i="61" s="1"/>
  <c r="J23" i="61"/>
  <c r="G23" i="61"/>
  <c r="H23" i="61" s="1"/>
  <c r="J22" i="61"/>
  <c r="G22" i="61"/>
  <c r="H22" i="61" s="1"/>
  <c r="J21" i="61"/>
  <c r="G21" i="61"/>
  <c r="H21" i="61" s="1"/>
  <c r="I136" i="61"/>
  <c r="J20" i="61"/>
  <c r="G20" i="61"/>
  <c r="H20" i="61" s="1"/>
  <c r="H36" i="60"/>
  <c r="J65" i="60"/>
  <c r="G65" i="60"/>
  <c r="J64" i="60"/>
  <c r="G64" i="60"/>
  <c r="H64" i="60" s="1"/>
  <c r="J63" i="60"/>
  <c r="G63" i="60"/>
  <c r="J62" i="60"/>
  <c r="G62" i="60"/>
  <c r="J61" i="60"/>
  <c r="G61" i="60"/>
  <c r="H61" i="60" s="1"/>
  <c r="J60" i="60"/>
  <c r="G60" i="60"/>
  <c r="H60" i="60" s="1"/>
  <c r="J59" i="60"/>
  <c r="G59" i="60"/>
  <c r="H59" i="60" s="1"/>
  <c r="J58" i="60"/>
  <c r="G58" i="60"/>
  <c r="H58" i="60" s="1"/>
  <c r="J57" i="60"/>
  <c r="G57" i="60"/>
  <c r="H57" i="60" s="1"/>
  <c r="J56" i="60"/>
  <c r="G56" i="60"/>
  <c r="H56" i="60" s="1"/>
  <c r="J55" i="60"/>
  <c r="G55" i="60"/>
  <c r="H55" i="60" s="1"/>
  <c r="J54" i="60"/>
  <c r="G54" i="60"/>
  <c r="H54" i="60" s="1"/>
  <c r="J53" i="60"/>
  <c r="G53" i="60"/>
  <c r="J52" i="60"/>
  <c r="G52" i="60"/>
  <c r="H52" i="60" s="1"/>
  <c r="J51" i="60"/>
  <c r="G51" i="60"/>
  <c r="H51" i="60" s="1"/>
  <c r="J50" i="60"/>
  <c r="G50" i="60"/>
  <c r="H50" i="60" s="1"/>
  <c r="J49" i="60"/>
  <c r="G49" i="60"/>
  <c r="J48" i="60"/>
  <c r="G48" i="60"/>
  <c r="J47" i="60"/>
  <c r="G47" i="60"/>
  <c r="H47" i="60" s="1"/>
  <c r="J46" i="60"/>
  <c r="G46" i="60"/>
  <c r="J45" i="60"/>
  <c r="G45" i="60"/>
  <c r="H45" i="60" s="1"/>
  <c r="J44" i="60"/>
  <c r="G44" i="60"/>
  <c r="H44" i="60" s="1"/>
  <c r="J43" i="60"/>
  <c r="G43" i="60"/>
  <c r="H43" i="60" s="1"/>
  <c r="J42" i="60"/>
  <c r="G42" i="60"/>
  <c r="H42" i="60" s="1"/>
  <c r="J41" i="60"/>
  <c r="G41" i="60"/>
  <c r="H41" i="60" s="1"/>
  <c r="J40" i="60"/>
  <c r="G40" i="60"/>
  <c r="H40" i="60" s="1"/>
  <c r="J39" i="60"/>
  <c r="G39" i="60"/>
  <c r="H39" i="60" s="1"/>
  <c r="J38" i="60"/>
  <c r="G38" i="60"/>
  <c r="H38" i="60" s="1"/>
  <c r="J37" i="60"/>
  <c r="G37" i="60"/>
  <c r="J36" i="60"/>
  <c r="G36" i="60"/>
  <c r="J35" i="60"/>
  <c r="G35" i="60"/>
  <c r="J34" i="60"/>
  <c r="G34" i="60"/>
  <c r="J33" i="60"/>
  <c r="G33" i="60"/>
  <c r="H33" i="60" s="1"/>
  <c r="J32" i="60"/>
  <c r="G32" i="60"/>
  <c r="J31" i="60"/>
  <c r="G31" i="60"/>
  <c r="H31" i="60" s="1"/>
  <c r="J30" i="60"/>
  <c r="G30" i="60"/>
  <c r="H30" i="60" s="1"/>
  <c r="J29" i="60"/>
  <c r="G29" i="60"/>
  <c r="H29" i="60" s="1"/>
  <c r="J28" i="60"/>
  <c r="G28" i="60"/>
  <c r="H28" i="60" s="1"/>
  <c r="J27" i="60"/>
  <c r="G27" i="60"/>
  <c r="H27" i="60" s="1"/>
  <c r="J26" i="60"/>
  <c r="G26" i="60"/>
  <c r="H26" i="60" s="1"/>
  <c r="J25" i="60"/>
  <c r="G25" i="60"/>
  <c r="J24" i="60"/>
  <c r="G24" i="60"/>
  <c r="H24" i="60" s="1"/>
  <c r="J23" i="60"/>
  <c r="G23" i="60"/>
  <c r="H23" i="60" s="1"/>
  <c r="J22" i="60"/>
  <c r="G22" i="60"/>
  <c r="H22" i="60" s="1"/>
  <c r="J21" i="60"/>
  <c r="G21" i="60"/>
  <c r="G20" i="60"/>
  <c r="G66" i="60"/>
  <c r="G67" i="60"/>
  <c r="H67" i="60" s="1"/>
  <c r="G68" i="60"/>
  <c r="H68" i="60" s="1"/>
  <c r="J69" i="60"/>
  <c r="G70" i="60"/>
  <c r="H70" i="60" s="1"/>
  <c r="J71" i="60"/>
  <c r="G72" i="60"/>
  <c r="H72" i="60" s="1"/>
  <c r="G73" i="60"/>
  <c r="H73" i="60" s="1"/>
  <c r="G74" i="60"/>
  <c r="H74" i="60" s="1"/>
  <c r="G75" i="60"/>
  <c r="H75" i="60" s="1"/>
  <c r="G76" i="60"/>
  <c r="G77" i="60"/>
  <c r="J78" i="60"/>
  <c r="G79" i="60"/>
  <c r="G80" i="60"/>
  <c r="J81" i="60"/>
  <c r="G82" i="60"/>
  <c r="H82" i="60" s="1"/>
  <c r="G83" i="60"/>
  <c r="H83" i="60" s="1"/>
  <c r="G84" i="60"/>
  <c r="H84" i="60" s="1"/>
  <c r="J85" i="60"/>
  <c r="G86" i="60"/>
  <c r="H86" i="60" s="1"/>
  <c r="G87" i="60"/>
  <c r="H87" i="60" s="1"/>
  <c r="G88" i="60"/>
  <c r="H88" i="60" s="1"/>
  <c r="G89" i="60"/>
  <c r="H89" i="60" s="1"/>
  <c r="J90" i="60"/>
  <c r="G91" i="60"/>
  <c r="G92" i="60"/>
  <c r="G93" i="60"/>
  <c r="J94" i="60"/>
  <c r="G95" i="60"/>
  <c r="H95" i="60" s="1"/>
  <c r="G96" i="60"/>
  <c r="H96" i="60" s="1"/>
  <c r="G97" i="60"/>
  <c r="H97" i="60" s="1"/>
  <c r="J98" i="60"/>
  <c r="G98" i="60"/>
  <c r="H98" i="60" s="1"/>
  <c r="J99" i="60"/>
  <c r="I100" i="60"/>
  <c r="J96" i="60"/>
  <c r="J95" i="60"/>
  <c r="J91" i="60"/>
  <c r="J89" i="60"/>
  <c r="J88" i="60"/>
  <c r="J84" i="60"/>
  <c r="J82" i="60"/>
  <c r="J77" i="60"/>
  <c r="J75" i="60"/>
  <c r="J73" i="60"/>
  <c r="J72" i="60"/>
  <c r="J70" i="60"/>
  <c r="J68" i="60"/>
  <c r="J66" i="60"/>
  <c r="K86" i="60" l="1"/>
  <c r="J49" i="67"/>
  <c r="K36" i="67"/>
  <c r="K39" i="67"/>
  <c r="K22" i="66"/>
  <c r="K40" i="67"/>
  <c r="K48" i="67"/>
  <c r="G56" i="68"/>
  <c r="G23" i="68"/>
  <c r="K23" i="68" s="1"/>
  <c r="J38" i="68"/>
  <c r="J64" i="68"/>
  <c r="J35" i="68"/>
  <c r="G51" i="68"/>
  <c r="K51" i="68" s="1"/>
  <c r="G21" i="68"/>
  <c r="G24" i="68"/>
  <c r="K24" i="68" s="1"/>
  <c r="G36" i="68"/>
  <c r="K36" i="68" s="1"/>
  <c r="G63" i="68"/>
  <c r="K63" i="68" s="1"/>
  <c r="G66" i="68"/>
  <c r="J21" i="68"/>
  <c r="J24" i="68"/>
  <c r="G39" i="68"/>
  <c r="K39" i="68" s="1"/>
  <c r="J49" i="68"/>
  <c r="J52" i="68"/>
  <c r="G22" i="68"/>
  <c r="K22" i="68" s="1"/>
  <c r="G25" i="68"/>
  <c r="K25" i="68" s="1"/>
  <c r="J37" i="68"/>
  <c r="J50" i="68"/>
  <c r="G65" i="68"/>
  <c r="K65" i="68" s="1"/>
  <c r="G35" i="68"/>
  <c r="K35" i="68" s="1"/>
  <c r="G38" i="68"/>
  <c r="G53" i="68"/>
  <c r="K53" i="68" s="1"/>
  <c r="G64" i="68"/>
  <c r="K64" i="68" s="1"/>
  <c r="G20" i="68"/>
  <c r="K20" i="68" s="1"/>
  <c r="G48" i="68"/>
  <c r="K48" i="68" s="1"/>
  <c r="G34" i="68"/>
  <c r="K34" i="68" s="1"/>
  <c r="J113" i="63"/>
  <c r="K125" i="63"/>
  <c r="G118" i="63"/>
  <c r="K118" i="63" s="1"/>
  <c r="J106" i="63"/>
  <c r="K74" i="63"/>
  <c r="H121" i="63"/>
  <c r="J40" i="62"/>
  <c r="G111" i="63"/>
  <c r="K111" i="63" s="1"/>
  <c r="J111" i="63"/>
  <c r="J125" i="63"/>
  <c r="J44" i="68"/>
  <c r="G43" i="62"/>
  <c r="K43" i="62" s="1"/>
  <c r="J26" i="68"/>
  <c r="J126" i="63"/>
  <c r="J99" i="63"/>
  <c r="G40" i="68"/>
  <c r="K40" i="68" s="1"/>
  <c r="G126" i="63"/>
  <c r="K126" i="63" s="1"/>
  <c r="G127" i="63"/>
  <c r="K127" i="63" s="1"/>
  <c r="J127" i="63"/>
  <c r="G96" i="63"/>
  <c r="K96" i="63" s="1"/>
  <c r="J112" i="63"/>
  <c r="G54" i="68"/>
  <c r="K54" i="68" s="1"/>
  <c r="G119" i="63"/>
  <c r="K119" i="63" s="1"/>
  <c r="J119" i="63"/>
  <c r="G120" i="63"/>
  <c r="K120" i="63" s="1"/>
  <c r="J92" i="63"/>
  <c r="J120" i="63"/>
  <c r="J95" i="63"/>
  <c r="G40" i="62"/>
  <c r="K40" i="62" s="1"/>
  <c r="J105" i="63"/>
  <c r="J55" i="68"/>
  <c r="G41" i="68"/>
  <c r="K41" i="68" s="1"/>
  <c r="J139" i="62"/>
  <c r="J97" i="63"/>
  <c r="G140" i="62"/>
  <c r="K140" i="62" s="1"/>
  <c r="J98" i="63"/>
  <c r="G110" i="63"/>
  <c r="K110" i="63" s="1"/>
  <c r="G24" i="62"/>
  <c r="K24" i="62" s="1"/>
  <c r="J84" i="63"/>
  <c r="J24" i="62"/>
  <c r="G85" i="63"/>
  <c r="K85" i="63" s="1"/>
  <c r="G27" i="68"/>
  <c r="K27" i="68" s="1"/>
  <c r="J83" i="63"/>
  <c r="G124" i="62"/>
  <c r="K124" i="62" s="1"/>
  <c r="G139" i="62"/>
  <c r="K139" i="62" s="1"/>
  <c r="G97" i="63"/>
  <c r="K97" i="63" s="1"/>
  <c r="G31" i="68"/>
  <c r="K31" i="68" s="1"/>
  <c r="K52" i="60"/>
  <c r="K33" i="60"/>
  <c r="K61" i="60"/>
  <c r="K45" i="60"/>
  <c r="K44" i="60"/>
  <c r="K35" i="60"/>
  <c r="K77" i="60"/>
  <c r="K75" i="60"/>
  <c r="K24" i="60"/>
  <c r="K31" i="60"/>
  <c r="K38" i="60"/>
  <c r="K59" i="60"/>
  <c r="K74" i="60"/>
  <c r="K73" i="60"/>
  <c r="K25" i="60"/>
  <c r="K32" i="60"/>
  <c r="K46" i="60"/>
  <c r="K53" i="60"/>
  <c r="K72" i="60"/>
  <c r="J101" i="60"/>
  <c r="K47" i="60"/>
  <c r="K80" i="60"/>
  <c r="K66" i="60"/>
  <c r="K34" i="60"/>
  <c r="K48" i="60"/>
  <c r="K62" i="60"/>
  <c r="K93" i="60"/>
  <c r="K79" i="60"/>
  <c r="K20" i="60"/>
  <c r="K92" i="60"/>
  <c r="K21" i="60"/>
  <c r="K49" i="60"/>
  <c r="K63" i="60"/>
  <c r="K91" i="60"/>
  <c r="K76" i="60"/>
  <c r="K22" i="60"/>
  <c r="K36" i="60"/>
  <c r="K50" i="60"/>
  <c r="K64" i="60"/>
  <c r="K23" i="60"/>
  <c r="K37" i="60"/>
  <c r="K51" i="60"/>
  <c r="K65" i="60"/>
  <c r="G57" i="62"/>
  <c r="K57" i="62" s="1"/>
  <c r="J141" i="62"/>
  <c r="J113" i="62"/>
  <c r="G126" i="62"/>
  <c r="K126" i="62" s="1"/>
  <c r="J140" i="62"/>
  <c r="J43" i="62"/>
  <c r="G141" i="62"/>
  <c r="K141" i="62" s="1"/>
  <c r="J126" i="62"/>
  <c r="G127" i="62"/>
  <c r="K127" i="62" s="1"/>
  <c r="J127" i="62"/>
  <c r="G128" i="62"/>
  <c r="K128" i="62" s="1"/>
  <c r="J138" i="62"/>
  <c r="J124" i="62"/>
  <c r="G125" i="62"/>
  <c r="K125" i="62" s="1"/>
  <c r="J125" i="62"/>
  <c r="J149" i="62"/>
  <c r="G25" i="62"/>
  <c r="K25" i="62" s="1"/>
  <c r="G29" i="62"/>
  <c r="K29" i="62" s="1"/>
  <c r="J39" i="62"/>
  <c r="G130" i="62"/>
  <c r="K130" i="62" s="1"/>
  <c r="G78" i="62"/>
  <c r="K78" i="62" s="1"/>
  <c r="J129" i="62"/>
  <c r="J78" i="62"/>
  <c r="J130" i="62"/>
  <c r="G36" i="62"/>
  <c r="K36" i="62" s="1"/>
  <c r="G117" i="62"/>
  <c r="K117" i="62" s="1"/>
  <c r="G131" i="62"/>
  <c r="K131" i="62" s="1"/>
  <c r="J117" i="62"/>
  <c r="J131" i="62"/>
  <c r="G132" i="62"/>
  <c r="K132" i="62" s="1"/>
  <c r="J132" i="62"/>
  <c r="G146" i="62"/>
  <c r="K146" i="62" s="1"/>
  <c r="G133" i="62"/>
  <c r="K133" i="62" s="1"/>
  <c r="J146" i="62"/>
  <c r="J133" i="62"/>
  <c r="G147" i="62"/>
  <c r="K147" i="62" s="1"/>
  <c r="G53" i="62"/>
  <c r="K53" i="62" s="1"/>
  <c r="G134" i="62"/>
  <c r="K134" i="62" s="1"/>
  <c r="J147" i="62"/>
  <c r="J53" i="62"/>
  <c r="J134" i="62"/>
  <c r="G54" i="62"/>
  <c r="K54" i="62" s="1"/>
  <c r="G135" i="62"/>
  <c r="K135" i="62" s="1"/>
  <c r="J54" i="62"/>
  <c r="G138" i="62"/>
  <c r="K138" i="62" s="1"/>
  <c r="G149" i="62"/>
  <c r="K149" i="62" s="1"/>
  <c r="K20" i="63"/>
  <c r="K61" i="63"/>
  <c r="K62" i="63"/>
  <c r="K60" i="63"/>
  <c r="K48" i="63"/>
  <c r="K47" i="63"/>
  <c r="K46" i="63"/>
  <c r="K34" i="63"/>
  <c r="K33" i="63"/>
  <c r="K32" i="63"/>
  <c r="K72" i="63"/>
  <c r="K58" i="63"/>
  <c r="K73" i="63"/>
  <c r="K59" i="63"/>
  <c r="K45" i="63"/>
  <c r="K31" i="63"/>
  <c r="K44" i="63"/>
  <c r="K70" i="63"/>
  <c r="K56" i="63"/>
  <c r="K69" i="63"/>
  <c r="K55" i="63"/>
  <c r="K41" i="63"/>
  <c r="K27" i="63"/>
  <c r="K68" i="63"/>
  <c r="K54" i="63"/>
  <c r="K40" i="63"/>
  <c r="K26" i="63"/>
  <c r="K67" i="63"/>
  <c r="K53" i="63"/>
  <c r="K39" i="63"/>
  <c r="K25" i="63"/>
  <c r="K66" i="63"/>
  <c r="K52" i="63"/>
  <c r="K38" i="63"/>
  <c r="K24" i="63"/>
  <c r="K65" i="63"/>
  <c r="K51" i="63"/>
  <c r="K63" i="63"/>
  <c r="K49" i="63"/>
  <c r="K26" i="67"/>
  <c r="K25" i="67"/>
  <c r="K24" i="67"/>
  <c r="K22" i="67"/>
  <c r="K37" i="67"/>
  <c r="K23" i="67"/>
  <c r="K35" i="67"/>
  <c r="K21" i="67"/>
  <c r="K34" i="67"/>
  <c r="K20" i="67"/>
  <c r="K47" i="67"/>
  <c r="K33" i="67"/>
  <c r="K19" i="67"/>
  <c r="K46" i="67"/>
  <c r="K32" i="67"/>
  <c r="K45" i="67"/>
  <c r="K31" i="67"/>
  <c r="K44" i="67"/>
  <c r="K30" i="67"/>
  <c r="K29" i="67"/>
  <c r="K43" i="67"/>
  <c r="K42" i="67"/>
  <c r="K28" i="67"/>
  <c r="K41" i="67"/>
  <c r="K27" i="67"/>
  <c r="J50" i="67"/>
  <c r="K37" i="68"/>
  <c r="G45" i="68"/>
  <c r="K45" i="68" s="1"/>
  <c r="G28" i="68"/>
  <c r="K28" i="68" s="1"/>
  <c r="G46" i="68"/>
  <c r="K46" i="68" s="1"/>
  <c r="J60" i="68"/>
  <c r="G62" i="68"/>
  <c r="K62" i="68" s="1"/>
  <c r="J28" i="68"/>
  <c r="G33" i="68"/>
  <c r="K33" i="68" s="1"/>
  <c r="G42" i="68"/>
  <c r="K42" i="68" s="1"/>
  <c r="J46" i="68"/>
  <c r="J57" i="68"/>
  <c r="G29" i="68"/>
  <c r="K29" i="68" s="1"/>
  <c r="G47" i="68"/>
  <c r="K47" i="68" s="1"/>
  <c r="G58" i="68"/>
  <c r="K58" i="68" s="1"/>
  <c r="G61" i="68"/>
  <c r="K61" i="68" s="1"/>
  <c r="G32" i="68"/>
  <c r="K32" i="68" s="1"/>
  <c r="G43" i="68"/>
  <c r="K43" i="68" s="1"/>
  <c r="G30" i="68"/>
  <c r="K30" i="68" s="1"/>
  <c r="G59" i="68"/>
  <c r="K59" i="68" s="1"/>
  <c r="G44" i="68"/>
  <c r="K44" i="68" s="1"/>
  <c r="G19" i="68"/>
  <c r="K19" i="68" s="1"/>
  <c r="K55" i="68"/>
  <c r="J117" i="63"/>
  <c r="H118" i="63"/>
  <c r="H117" i="63"/>
  <c r="H104" i="63"/>
  <c r="G86" i="62"/>
  <c r="K86" i="62" s="1"/>
  <c r="J119" i="62"/>
  <c r="G88" i="62"/>
  <c r="K88" i="62" s="1"/>
  <c r="J88" i="62"/>
  <c r="G89" i="62"/>
  <c r="K89" i="62" s="1"/>
  <c r="G92" i="62"/>
  <c r="K92" i="62" s="1"/>
  <c r="J92" i="62"/>
  <c r="G46" i="62"/>
  <c r="K46" i="62" s="1"/>
  <c r="J99" i="62"/>
  <c r="J145" i="62"/>
  <c r="J46" i="62"/>
  <c r="G66" i="62"/>
  <c r="K66" i="62" s="1"/>
  <c r="G106" i="62"/>
  <c r="K106" i="62" s="1"/>
  <c r="G102" i="63"/>
  <c r="K102" i="63" s="1"/>
  <c r="H103" i="63"/>
  <c r="J87" i="62"/>
  <c r="J60" i="62"/>
  <c r="G144" i="62"/>
  <c r="K144" i="62" s="1"/>
  <c r="G61" i="62"/>
  <c r="K61" i="62" s="1"/>
  <c r="J144" i="62"/>
  <c r="J64" i="62"/>
  <c r="G145" i="62"/>
  <c r="K145" i="62" s="1"/>
  <c r="J65" i="62"/>
  <c r="G47" i="62"/>
  <c r="K47" i="62" s="1"/>
  <c r="G71" i="62"/>
  <c r="K71" i="62" s="1"/>
  <c r="J106" i="62"/>
  <c r="J103" i="63"/>
  <c r="H90" i="63"/>
  <c r="G58" i="62"/>
  <c r="K58" i="62" s="1"/>
  <c r="G60" i="62"/>
  <c r="K60" i="62" s="1"/>
  <c r="G104" i="63"/>
  <c r="K104" i="63" s="1"/>
  <c r="H89" i="63"/>
  <c r="J59" i="62"/>
  <c r="J74" i="62"/>
  <c r="G75" i="62"/>
  <c r="K75" i="62" s="1"/>
  <c r="G114" i="62"/>
  <c r="K114" i="62" s="1"/>
  <c r="G129" i="62"/>
  <c r="K129" i="62" s="1"/>
  <c r="G88" i="63"/>
  <c r="K88" i="63" s="1"/>
  <c r="J88" i="63"/>
  <c r="J100" i="63"/>
  <c r="H128" i="63"/>
  <c r="H114" i="63"/>
  <c r="H100" i="63"/>
  <c r="H86" i="63"/>
  <c r="G86" i="63"/>
  <c r="K86" i="63" s="1"/>
  <c r="J50" i="62"/>
  <c r="G72" i="62"/>
  <c r="K72" i="62" s="1"/>
  <c r="G95" i="62"/>
  <c r="K95" i="62" s="1"/>
  <c r="G110" i="62"/>
  <c r="K110" i="62" s="1"/>
  <c r="G22" i="62"/>
  <c r="K22" i="62" s="1"/>
  <c r="J37" i="62"/>
  <c r="G51" i="62"/>
  <c r="K51" i="62" s="1"/>
  <c r="J73" i="62"/>
  <c r="G85" i="62"/>
  <c r="K85" i="62" s="1"/>
  <c r="J95" i="62"/>
  <c r="J110" i="62"/>
  <c r="J87" i="63"/>
  <c r="H125" i="63"/>
  <c r="H83" i="63"/>
  <c r="J36" i="62"/>
  <c r="G50" i="62"/>
  <c r="K50" i="62" s="1"/>
  <c r="J71" i="62"/>
  <c r="G82" i="62"/>
  <c r="K82" i="62" s="1"/>
  <c r="J94" i="62"/>
  <c r="J109" i="62"/>
  <c r="G121" i="62"/>
  <c r="K121" i="62" s="1"/>
  <c r="G37" i="62"/>
  <c r="K37" i="62" s="1"/>
  <c r="J82" i="62"/>
  <c r="J121" i="62"/>
  <c r="J22" i="62"/>
  <c r="G38" i="62"/>
  <c r="K38" i="62" s="1"/>
  <c r="J51" i="62"/>
  <c r="G64" i="62"/>
  <c r="K64" i="62" s="1"/>
  <c r="J85" i="62"/>
  <c r="G96" i="62"/>
  <c r="K96" i="62" s="1"/>
  <c r="G113" i="62"/>
  <c r="K113" i="62" s="1"/>
  <c r="H124" i="63"/>
  <c r="H110" i="63"/>
  <c r="H96" i="63"/>
  <c r="H82" i="63"/>
  <c r="H123" i="63"/>
  <c r="H109" i="63"/>
  <c r="H95" i="63"/>
  <c r="H81" i="63"/>
  <c r="J66" i="62"/>
  <c r="J25" i="62"/>
  <c r="J79" i="62"/>
  <c r="G107" i="62"/>
  <c r="K107" i="62" s="1"/>
  <c r="J81" i="62"/>
  <c r="G94" i="62"/>
  <c r="K94" i="62" s="1"/>
  <c r="G109" i="62"/>
  <c r="K109" i="62" s="1"/>
  <c r="J120" i="62"/>
  <c r="G23" i="62"/>
  <c r="K23" i="62" s="1"/>
  <c r="J38" i="62"/>
  <c r="G52" i="62"/>
  <c r="K52" i="62" s="1"/>
  <c r="J96" i="62"/>
  <c r="J23" i="62"/>
  <c r="G39" i="62"/>
  <c r="K39" i="62" s="1"/>
  <c r="G65" i="62"/>
  <c r="K65" i="62" s="1"/>
  <c r="H122" i="63"/>
  <c r="H108" i="63"/>
  <c r="H94" i="63"/>
  <c r="H80" i="63"/>
  <c r="H107" i="63"/>
  <c r="H93" i="63"/>
  <c r="H91" i="63"/>
  <c r="G118" i="62"/>
  <c r="K118" i="62" s="1"/>
  <c r="J118" i="62"/>
  <c r="G26" i="62"/>
  <c r="K26" i="62" s="1"/>
  <c r="J67" i="62"/>
  <c r="G80" i="62"/>
  <c r="K80" i="62" s="1"/>
  <c r="J107" i="62"/>
  <c r="G68" i="62"/>
  <c r="K68" i="62" s="1"/>
  <c r="G93" i="62"/>
  <c r="K93" i="62" s="1"/>
  <c r="G108" i="62"/>
  <c r="K108" i="62" s="1"/>
  <c r="H116" i="63"/>
  <c r="H102" i="63"/>
  <c r="H79" i="63"/>
  <c r="H115" i="63"/>
  <c r="H101" i="63"/>
  <c r="H87" i="63"/>
  <c r="K60" i="68"/>
  <c r="K38" i="68"/>
  <c r="K21" i="68"/>
  <c r="K26" i="68"/>
  <c r="K50" i="68"/>
  <c r="K57" i="68"/>
  <c r="K52" i="68"/>
  <c r="K66" i="68"/>
  <c r="K49" i="68"/>
  <c r="K56" i="68"/>
  <c r="K21" i="66"/>
  <c r="K67" i="66"/>
  <c r="J68" i="66"/>
  <c r="K44" i="66"/>
  <c r="K66" i="66"/>
  <c r="K25" i="66"/>
  <c r="K61" i="66"/>
  <c r="K24" i="66"/>
  <c r="K60" i="66"/>
  <c r="K20" i="66"/>
  <c r="K59" i="66"/>
  <c r="K64" i="66"/>
  <c r="K58" i="66"/>
  <c r="K57" i="66"/>
  <c r="K63" i="66"/>
  <c r="K56" i="66"/>
  <c r="K65" i="66"/>
  <c r="K62" i="66"/>
  <c r="K23" i="66"/>
  <c r="K26" i="66"/>
  <c r="J69" i="66"/>
  <c r="K51" i="66"/>
  <c r="K50" i="66"/>
  <c r="K28" i="66"/>
  <c r="K38" i="66"/>
  <c r="J52" i="66"/>
  <c r="K49" i="66"/>
  <c r="K41" i="66"/>
  <c r="K47" i="66"/>
  <c r="K46" i="66"/>
  <c r="K42" i="66"/>
  <c r="K45" i="66"/>
  <c r="K35" i="66"/>
  <c r="K43" i="66"/>
  <c r="K39" i="66"/>
  <c r="K37" i="66"/>
  <c r="K36" i="66"/>
  <c r="K48" i="66"/>
  <c r="J53" i="66"/>
  <c r="K40" i="66"/>
  <c r="K19" i="66"/>
  <c r="J31" i="66"/>
  <c r="J33" i="66" s="1"/>
  <c r="K29" i="66"/>
  <c r="K27" i="66"/>
  <c r="K30" i="66"/>
  <c r="J76" i="63"/>
  <c r="K31" i="65"/>
  <c r="K45" i="65"/>
  <c r="K59" i="65"/>
  <c r="K43" i="65"/>
  <c r="K65" i="65"/>
  <c r="K60" i="65"/>
  <c r="K44" i="65"/>
  <c r="K55" i="65"/>
  <c r="K58" i="65"/>
  <c r="K48" i="65"/>
  <c r="K62" i="65"/>
  <c r="K21" i="65"/>
  <c r="K35" i="65"/>
  <c r="K22" i="65"/>
  <c r="K36" i="65"/>
  <c r="K50" i="65"/>
  <c r="K64" i="65"/>
  <c r="K23" i="65"/>
  <c r="K37" i="65"/>
  <c r="K51" i="65"/>
  <c r="K66" i="65"/>
  <c r="K24" i="65"/>
  <c r="K52" i="65"/>
  <c r="J68" i="65"/>
  <c r="K53" i="65"/>
  <c r="K26" i="65"/>
  <c r="K28" i="65"/>
  <c r="K29" i="65"/>
  <c r="K57" i="65"/>
  <c r="K30" i="65"/>
  <c r="K83" i="63"/>
  <c r="K100" i="63"/>
  <c r="K89" i="63"/>
  <c r="K103" i="63"/>
  <c r="K117" i="63"/>
  <c r="K30" i="61"/>
  <c r="K135" i="61"/>
  <c r="K121" i="61"/>
  <c r="K107" i="61"/>
  <c r="K93" i="61"/>
  <c r="K79" i="61"/>
  <c r="K65" i="61"/>
  <c r="K51" i="61"/>
  <c r="K37" i="61"/>
  <c r="K23" i="61"/>
  <c r="K113" i="61"/>
  <c r="K99" i="61"/>
  <c r="K85" i="61"/>
  <c r="K71" i="61"/>
  <c r="K57" i="61"/>
  <c r="K43" i="61"/>
  <c r="K29" i="61"/>
  <c r="K126" i="61"/>
  <c r="K112" i="61"/>
  <c r="K98" i="61"/>
  <c r="K84" i="61"/>
  <c r="K70" i="61"/>
  <c r="K56" i="61"/>
  <c r="K42" i="61"/>
  <c r="K28" i="61"/>
  <c r="K125" i="61"/>
  <c r="K111" i="61"/>
  <c r="K97" i="61"/>
  <c r="K83" i="61"/>
  <c r="K69" i="61"/>
  <c r="K55" i="61"/>
  <c r="K41" i="61"/>
  <c r="K27" i="61"/>
  <c r="K124" i="61"/>
  <c r="K110" i="61"/>
  <c r="K96" i="61"/>
  <c r="K82" i="61"/>
  <c r="K68" i="61"/>
  <c r="K54" i="61"/>
  <c r="K40" i="61"/>
  <c r="K26" i="61"/>
  <c r="K123" i="61"/>
  <c r="K109" i="61"/>
  <c r="K95" i="61"/>
  <c r="K81" i="61"/>
  <c r="K67" i="61"/>
  <c r="K53" i="61"/>
  <c r="K39" i="61"/>
  <c r="K25" i="61"/>
  <c r="K122" i="61"/>
  <c r="K108" i="61"/>
  <c r="K94" i="61"/>
  <c r="K80" i="61"/>
  <c r="K66" i="61"/>
  <c r="K52" i="61"/>
  <c r="K38" i="61"/>
  <c r="K24" i="61"/>
  <c r="K134" i="61"/>
  <c r="K120" i="61"/>
  <c r="K106" i="61"/>
  <c r="K92" i="61"/>
  <c r="K78" i="61"/>
  <c r="K64" i="61"/>
  <c r="K50" i="61"/>
  <c r="K36" i="61"/>
  <c r="K22" i="61"/>
  <c r="K133" i="61"/>
  <c r="K119" i="61"/>
  <c r="K105" i="61"/>
  <c r="K91" i="61"/>
  <c r="K77" i="61"/>
  <c r="K63" i="61"/>
  <c r="K49" i="61"/>
  <c r="K35" i="61"/>
  <c r="K21" i="61"/>
  <c r="K132" i="61"/>
  <c r="K118" i="61"/>
  <c r="K104" i="61"/>
  <c r="K90" i="61"/>
  <c r="K76" i="61"/>
  <c r="K62" i="61"/>
  <c r="K48" i="61"/>
  <c r="K34" i="61"/>
  <c r="K20" i="61"/>
  <c r="K127" i="61"/>
  <c r="K131" i="61"/>
  <c r="K117" i="61"/>
  <c r="K103" i="61"/>
  <c r="K89" i="61"/>
  <c r="K75" i="61"/>
  <c r="K61" i="61"/>
  <c r="K47" i="61"/>
  <c r="K33" i="61"/>
  <c r="K130" i="61"/>
  <c r="K116" i="61"/>
  <c r="K102" i="61"/>
  <c r="K88" i="61"/>
  <c r="K74" i="61"/>
  <c r="K60" i="61"/>
  <c r="K46" i="61"/>
  <c r="K32" i="61"/>
  <c r="K129" i="61"/>
  <c r="K115" i="61"/>
  <c r="K101" i="61"/>
  <c r="K87" i="61"/>
  <c r="K73" i="61"/>
  <c r="K59" i="61"/>
  <c r="K45" i="61"/>
  <c r="K31" i="61"/>
  <c r="K128" i="61"/>
  <c r="K114" i="61"/>
  <c r="K100" i="61"/>
  <c r="K86" i="61"/>
  <c r="K72" i="61"/>
  <c r="K58" i="61"/>
  <c r="K44" i="61"/>
  <c r="G63" i="65"/>
  <c r="K63" i="65" s="1"/>
  <c r="J63" i="65"/>
  <c r="G19" i="65"/>
  <c r="K19" i="65" s="1"/>
  <c r="G42" i="65"/>
  <c r="K42" i="65" s="1"/>
  <c r="J42" i="65"/>
  <c r="G56" i="65"/>
  <c r="K56" i="65" s="1"/>
  <c r="J56" i="65"/>
  <c r="G49" i="65"/>
  <c r="K49" i="65" s="1"/>
  <c r="J49" i="65"/>
  <c r="J27" i="65"/>
  <c r="G27" i="65"/>
  <c r="K27" i="65" s="1"/>
  <c r="J34" i="65"/>
  <c r="G34" i="65"/>
  <c r="K34" i="65" s="1"/>
  <c r="J21" i="65"/>
  <c r="J28" i="65"/>
  <c r="J35" i="65"/>
  <c r="G26" i="65"/>
  <c r="G33" i="65"/>
  <c r="K33" i="65" s="1"/>
  <c r="G40" i="65"/>
  <c r="K40" i="65" s="1"/>
  <c r="G47" i="65"/>
  <c r="K47" i="65" s="1"/>
  <c r="G54" i="65"/>
  <c r="K54" i="65" s="1"/>
  <c r="G61" i="65"/>
  <c r="K61" i="65" s="1"/>
  <c r="G38" i="65"/>
  <c r="K38" i="65" s="1"/>
  <c r="G41" i="65"/>
  <c r="K41" i="65" s="1"/>
  <c r="G20" i="65"/>
  <c r="K20" i="65" s="1"/>
  <c r="G25" i="65"/>
  <c r="K25" i="65" s="1"/>
  <c r="G32" i="65"/>
  <c r="K32" i="65" s="1"/>
  <c r="G39" i="65"/>
  <c r="K39" i="65" s="1"/>
  <c r="G46" i="65"/>
  <c r="K46" i="65" s="1"/>
  <c r="J130" i="63"/>
  <c r="K87" i="63"/>
  <c r="K95" i="63"/>
  <c r="K81" i="63"/>
  <c r="K108" i="63"/>
  <c r="K94" i="63"/>
  <c r="K54" i="60"/>
  <c r="K84" i="60"/>
  <c r="H32" i="60"/>
  <c r="K82" i="60"/>
  <c r="H25" i="60"/>
  <c r="K40" i="60"/>
  <c r="K39" i="60"/>
  <c r="K98" i="60"/>
  <c r="K70" i="60"/>
  <c r="H53" i="60"/>
  <c r="H46" i="60"/>
  <c r="K97" i="60"/>
  <c r="K68" i="60"/>
  <c r="K96" i="60"/>
  <c r="K89" i="60"/>
  <c r="K60" i="60"/>
  <c r="K30" i="60"/>
  <c r="K88" i="60"/>
  <c r="K26" i="60"/>
  <c r="K83" i="60"/>
  <c r="H65" i="60"/>
  <c r="H37" i="60"/>
  <c r="K87" i="60"/>
  <c r="K58" i="60"/>
  <c r="H76" i="60"/>
  <c r="H34" i="60"/>
  <c r="K57" i="60"/>
  <c r="K43" i="60"/>
  <c r="K29" i="60"/>
  <c r="K56" i="60"/>
  <c r="K42" i="60"/>
  <c r="K28" i="60"/>
  <c r="K55" i="60"/>
  <c r="K41" i="60"/>
  <c r="K27" i="60"/>
  <c r="K67" i="60"/>
  <c r="H92" i="60"/>
  <c r="H49" i="60"/>
  <c r="H62" i="60"/>
  <c r="K95" i="60"/>
  <c r="H80" i="60"/>
  <c r="H66" i="60"/>
  <c r="H93" i="60"/>
  <c r="H79" i="60"/>
  <c r="H91" i="60"/>
  <c r="H77" i="60"/>
  <c r="H63" i="60"/>
  <c r="H35" i="60"/>
  <c r="H21" i="60"/>
  <c r="H48" i="60"/>
  <c r="H20" i="60"/>
  <c r="J108" i="63"/>
  <c r="G93" i="63"/>
  <c r="K93" i="63" s="1"/>
  <c r="G101" i="63"/>
  <c r="K101" i="63" s="1"/>
  <c r="G109" i="63"/>
  <c r="K109" i="63" s="1"/>
  <c r="J94" i="63"/>
  <c r="G79" i="63"/>
  <c r="K79" i="63" s="1"/>
  <c r="J81" i="63"/>
  <c r="J89" i="63"/>
  <c r="G115" i="63"/>
  <c r="K115" i="63" s="1"/>
  <c r="G124" i="63"/>
  <c r="K124" i="63" s="1"/>
  <c r="G80" i="63"/>
  <c r="K80" i="63" s="1"/>
  <c r="G82" i="63"/>
  <c r="K82" i="63" s="1"/>
  <c r="G90" i="63"/>
  <c r="K90" i="63" s="1"/>
  <c r="G107" i="63"/>
  <c r="K107" i="63" s="1"/>
  <c r="K142" i="62"/>
  <c r="K31" i="62"/>
  <c r="K99" i="62"/>
  <c r="K59" i="62"/>
  <c r="K87" i="62"/>
  <c r="K148" i="62"/>
  <c r="K120" i="62"/>
  <c r="K81" i="62"/>
  <c r="K67" i="62"/>
  <c r="K119" i="62"/>
  <c r="K74" i="62"/>
  <c r="K45" i="62"/>
  <c r="K136" i="62"/>
  <c r="J151" i="62"/>
  <c r="K79" i="62"/>
  <c r="K101" i="62"/>
  <c r="K73" i="62"/>
  <c r="G57" i="63"/>
  <c r="K57" i="63" s="1"/>
  <c r="J57" i="63"/>
  <c r="J29" i="63"/>
  <c r="G29" i="63"/>
  <c r="K29" i="63" s="1"/>
  <c r="G50" i="63"/>
  <c r="K50" i="63" s="1"/>
  <c r="J50" i="63"/>
  <c r="J30" i="63"/>
  <c r="G30" i="63"/>
  <c r="K30" i="63" s="1"/>
  <c r="J22" i="63"/>
  <c r="G22" i="63"/>
  <c r="K22" i="63" s="1"/>
  <c r="J43" i="63"/>
  <c r="G43" i="63"/>
  <c r="K43" i="63" s="1"/>
  <c r="J23" i="63"/>
  <c r="G23" i="63"/>
  <c r="K23" i="63" s="1"/>
  <c r="G71" i="63"/>
  <c r="K71" i="63" s="1"/>
  <c r="J71" i="63"/>
  <c r="G64" i="63"/>
  <c r="K64" i="63" s="1"/>
  <c r="J64" i="63"/>
  <c r="J36" i="63"/>
  <c r="G36" i="63"/>
  <c r="K36" i="63" s="1"/>
  <c r="G19" i="63"/>
  <c r="K19" i="63" s="1"/>
  <c r="G92" i="63"/>
  <c r="K92" i="63" s="1"/>
  <c r="G99" i="63"/>
  <c r="K99" i="63" s="1"/>
  <c r="G106" i="63"/>
  <c r="K106" i="63" s="1"/>
  <c r="G113" i="63"/>
  <c r="K113" i="63" s="1"/>
  <c r="G123" i="63"/>
  <c r="K123" i="63" s="1"/>
  <c r="G116" i="63"/>
  <c r="K116" i="63" s="1"/>
  <c r="J85" i="63"/>
  <c r="G121" i="63"/>
  <c r="K121" i="63" s="1"/>
  <c r="G128" i="63"/>
  <c r="K128" i="63" s="1"/>
  <c r="G114" i="63"/>
  <c r="K114" i="63" s="1"/>
  <c r="G42" i="63"/>
  <c r="K42" i="63" s="1"/>
  <c r="G84" i="63"/>
  <c r="K84" i="63" s="1"/>
  <c r="G91" i="63"/>
  <c r="K91" i="63" s="1"/>
  <c r="G98" i="63"/>
  <c r="K98" i="63" s="1"/>
  <c r="G105" i="63"/>
  <c r="K105" i="63" s="1"/>
  <c r="G112" i="63"/>
  <c r="K112" i="63" s="1"/>
  <c r="G122" i="63"/>
  <c r="K122" i="63" s="1"/>
  <c r="G37" i="63"/>
  <c r="K37" i="63" s="1"/>
  <c r="G28" i="63"/>
  <c r="K28" i="63" s="1"/>
  <c r="G35" i="63"/>
  <c r="K35" i="63" s="1"/>
  <c r="G21" i="63"/>
  <c r="K21" i="63" s="1"/>
  <c r="G100" i="62"/>
  <c r="K100" i="62" s="1"/>
  <c r="G30" i="62"/>
  <c r="K30" i="62" s="1"/>
  <c r="J101" i="62"/>
  <c r="J31" i="62"/>
  <c r="G44" i="62"/>
  <c r="K44" i="62" s="1"/>
  <c r="G19" i="62"/>
  <c r="K19" i="62" s="1"/>
  <c r="G32" i="62"/>
  <c r="K32" i="62" s="1"/>
  <c r="J45" i="62"/>
  <c r="G20" i="62"/>
  <c r="K20" i="62" s="1"/>
  <c r="G27" i="62"/>
  <c r="K27" i="62" s="1"/>
  <c r="G34" i="62"/>
  <c r="K34" i="62" s="1"/>
  <c r="G41" i="62"/>
  <c r="K41" i="62" s="1"/>
  <c r="G48" i="62"/>
  <c r="K48" i="62" s="1"/>
  <c r="G55" i="62"/>
  <c r="K55" i="62" s="1"/>
  <c r="G62" i="62"/>
  <c r="K62" i="62" s="1"/>
  <c r="G69" i="62"/>
  <c r="K69" i="62" s="1"/>
  <c r="G76" i="62"/>
  <c r="K76" i="62" s="1"/>
  <c r="G83" i="62"/>
  <c r="K83" i="62" s="1"/>
  <c r="G90" i="62"/>
  <c r="K90" i="62" s="1"/>
  <c r="G97" i="62"/>
  <c r="K97" i="62" s="1"/>
  <c r="G104" i="62"/>
  <c r="K104" i="62" s="1"/>
  <c r="G111" i="62"/>
  <c r="K111" i="62" s="1"/>
  <c r="G115" i="62"/>
  <c r="K115" i="62" s="1"/>
  <c r="G122" i="62"/>
  <c r="K122" i="62" s="1"/>
  <c r="J142" i="62"/>
  <c r="G102" i="62"/>
  <c r="K102" i="62" s="1"/>
  <c r="G33" i="62"/>
  <c r="K33" i="62" s="1"/>
  <c r="G103" i="62"/>
  <c r="K103" i="62" s="1"/>
  <c r="J136" i="62"/>
  <c r="G143" i="62"/>
  <c r="K143" i="62" s="1"/>
  <c r="G21" i="62"/>
  <c r="K21" i="62" s="1"/>
  <c r="G28" i="62"/>
  <c r="K28" i="62" s="1"/>
  <c r="G35" i="62"/>
  <c r="K35" i="62" s="1"/>
  <c r="G42" i="62"/>
  <c r="K42" i="62" s="1"/>
  <c r="G49" i="62"/>
  <c r="K49" i="62" s="1"/>
  <c r="G56" i="62"/>
  <c r="K56" i="62" s="1"/>
  <c r="G63" i="62"/>
  <c r="K63" i="62" s="1"/>
  <c r="G70" i="62"/>
  <c r="K70" i="62" s="1"/>
  <c r="G77" i="62"/>
  <c r="K77" i="62" s="1"/>
  <c r="G84" i="62"/>
  <c r="K84" i="62" s="1"/>
  <c r="G91" i="62"/>
  <c r="K91" i="62" s="1"/>
  <c r="G98" i="62"/>
  <c r="K98" i="62" s="1"/>
  <c r="G105" i="62"/>
  <c r="K105" i="62" s="1"/>
  <c r="G112" i="62"/>
  <c r="K112" i="62" s="1"/>
  <c r="G116" i="62"/>
  <c r="K116" i="62" s="1"/>
  <c r="G123" i="62"/>
  <c r="K123" i="62" s="1"/>
  <c r="G137" i="62"/>
  <c r="K137" i="62" s="1"/>
  <c r="J137" i="61"/>
  <c r="J136" i="61"/>
  <c r="J83" i="60"/>
  <c r="J74" i="60"/>
  <c r="G99" i="60"/>
  <c r="G85" i="60"/>
  <c r="G78" i="60"/>
  <c r="G71" i="60"/>
  <c r="J67" i="60"/>
  <c r="J76" i="60"/>
  <c r="J87" i="60"/>
  <c r="J97" i="60"/>
  <c r="G90" i="60"/>
  <c r="G69" i="60"/>
  <c r="J80" i="60"/>
  <c r="G81" i="60"/>
  <c r="G94" i="60"/>
  <c r="J92" i="60"/>
  <c r="J20" i="60"/>
  <c r="J79" i="60"/>
  <c r="J93" i="60"/>
  <c r="J86" i="60"/>
  <c r="J75" i="63" l="1"/>
  <c r="J77" i="63" s="1"/>
  <c r="J67" i="68"/>
  <c r="J69" i="68" s="1"/>
  <c r="J150" i="62"/>
  <c r="J152" i="62" s="1"/>
  <c r="J129" i="63"/>
  <c r="J131" i="63" s="1"/>
  <c r="J51" i="67"/>
  <c r="J54" i="66"/>
  <c r="J70" i="66"/>
  <c r="J67" i="65"/>
  <c r="J69" i="65" s="1"/>
  <c r="K78" i="60"/>
  <c r="H78" i="60"/>
  <c r="K94" i="60"/>
  <c r="H94" i="60"/>
  <c r="H69" i="60"/>
  <c r="K69" i="60"/>
  <c r="H71" i="60"/>
  <c r="K71" i="60"/>
  <c r="H85" i="60"/>
  <c r="K85" i="60"/>
  <c r="H99" i="60"/>
  <c r="K99" i="60"/>
  <c r="H81" i="60"/>
  <c r="K81" i="60"/>
  <c r="K90" i="60"/>
  <c r="H90" i="60"/>
  <c r="J138" i="61"/>
  <c r="J100" i="60"/>
  <c r="J102" i="60" s="1"/>
  <c r="J36" i="34" l="1"/>
  <c r="N36" i="34" s="1"/>
  <c r="J38" i="34"/>
  <c r="J37" i="34"/>
  <c r="N37" i="34" s="1"/>
  <c r="P37" i="34" s="1"/>
  <c r="J35" i="34"/>
  <c r="P36" i="34" l="1"/>
  <c r="Q36" i="34"/>
  <c r="N38" i="34"/>
  <c r="P38" i="34" s="1"/>
  <c r="N35" i="34"/>
  <c r="P35" i="34" s="1"/>
  <c r="Q37" i="34"/>
  <c r="J17" i="34"/>
  <c r="J18" i="34"/>
  <c r="J19" i="34"/>
  <c r="N19" i="34" s="1"/>
  <c r="J20" i="34"/>
  <c r="N20" i="34" s="1"/>
  <c r="J21" i="34"/>
  <c r="J22" i="34"/>
  <c r="Q35" i="34" l="1"/>
  <c r="Q38" i="34"/>
  <c r="Q20" i="34"/>
  <c r="P20" i="34"/>
  <c r="Q19" i="34"/>
  <c r="P19" i="34"/>
  <c r="P33" i="34" l="1"/>
  <c r="P32" i="34"/>
  <c r="P31" i="34"/>
  <c r="P24" i="34"/>
  <c r="N33" i="34"/>
  <c r="P21" i="34"/>
  <c r="N22" i="34"/>
  <c r="P22" i="34" s="1"/>
  <c r="J33" i="34"/>
  <c r="Q33" i="34" s="1"/>
  <c r="J32" i="34"/>
  <c r="N32" i="34" s="1"/>
  <c r="J31" i="34"/>
  <c r="Q31" i="34" s="1"/>
  <c r="J28" i="34"/>
  <c r="N28" i="34" s="1"/>
  <c r="P28" i="34" s="1"/>
  <c r="J27" i="34"/>
  <c r="N27" i="34" s="1"/>
  <c r="P27" i="34" s="1"/>
  <c r="J26" i="34"/>
  <c r="N26" i="34" s="1"/>
  <c r="P26" i="34" s="1"/>
  <c r="J25" i="34"/>
  <c r="N25" i="34" s="1"/>
  <c r="P25" i="34" s="1"/>
  <c r="J24" i="34"/>
  <c r="N24" i="34" s="1"/>
  <c r="N18" i="34"/>
  <c r="P18" i="34" s="1"/>
  <c r="N21" i="34"/>
  <c r="N17" i="34"/>
  <c r="P17" i="34" s="1"/>
  <c r="Q17" i="34"/>
  <c r="Q22" i="34" l="1"/>
  <c r="Q32" i="34"/>
  <c r="Q21" i="34"/>
  <c r="Q18" i="34"/>
  <c r="N31" i="34"/>
  <c r="Q26" i="34"/>
  <c r="Q24" i="34"/>
  <c r="Q28" i="34"/>
  <c r="Q27" i="34"/>
  <c r="Q25" i="3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dupuis\AppData\Local\Microsoft\Windows\INetCache\IE\TB07Z9AH\Sales Statistics - External V3.odc" keepAlive="1" name="asazure://uksouth.asazure.windows.net/bianalysislive:rw SalesAnalysisBetaV1 " type="5" refreshedVersion="8" background="1">
    <dbPr connection="Provider=MSOLAP.8;Persist Security Info=True;Initial Catalog=SalesAnalysisBetaV1;Data Source=asazure://uksouth.asazure.windows.net/bianalysislive:rw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<sst xmlns="http://schemas.openxmlformats.org/spreadsheetml/2006/main" count="3027" uniqueCount="1632">
  <si>
    <t xml:space="preserve">LES OFFRES SPÉCIALES </t>
  </si>
  <si>
    <t>Valable du 12 JANVIER AU 13 MARS</t>
  </si>
  <si>
    <t>COMPTE CLIENT N°</t>
  </si>
  <si>
    <t>TYPE DE COMMANDE</t>
  </si>
  <si>
    <t>MOTIF TRANSACTION</t>
  </si>
  <si>
    <t>COMMANDE CLIENT N°</t>
  </si>
  <si>
    <t>DATE DE COMMANDE CLIENT</t>
  </si>
  <si>
    <t>DATE DE LIVRAISON DEMANDEE</t>
  </si>
  <si>
    <t>REMISE CLIENT:</t>
  </si>
  <si>
    <t>Codes-barres en colonne E visibles en téléchargeant la police</t>
  </si>
  <si>
    <t>https://www.dafont.com/fr/c39hrp48dhtt.font</t>
  </si>
  <si>
    <t>N° de page dans la plaquette</t>
  </si>
  <si>
    <t>Gamme</t>
  </si>
  <si>
    <t>Marque</t>
  </si>
  <si>
    <t>EAN</t>
  </si>
  <si>
    <t>Codes barres</t>
  </si>
  <si>
    <t>Code produit</t>
  </si>
  <si>
    <t>Désignation</t>
  </si>
  <si>
    <t>UV</t>
  </si>
  <si>
    <t>tarif HT 2026</t>
  </si>
  <si>
    <t>PRIX PERMANENT 2026</t>
  </si>
  <si>
    <t>Qté  promo</t>
  </si>
  <si>
    <t>Type de remise</t>
  </si>
  <si>
    <t>% de remise</t>
  </si>
  <si>
    <t>Prix Promo</t>
  </si>
  <si>
    <t>Qté</t>
  </si>
  <si>
    <t>Total</t>
  </si>
  <si>
    <t>PRIX APPLIQUE DANS LA COMMANDE</t>
  </si>
  <si>
    <t>Winsor &amp; Newton</t>
  </si>
  <si>
    <t xml:space="preserve">Winton </t>
  </si>
  <si>
    <t>884955088814</t>
  </si>
  <si>
    <t>1490699</t>
  </si>
  <si>
    <t>Winton twin pack</t>
  </si>
  <si>
    <t>COMPLÉMENTAIRE</t>
  </si>
  <si>
    <t>Studio Collection</t>
  </si>
  <si>
    <t>884955064832</t>
  </si>
  <si>
    <t>0490006</t>
  </si>
  <si>
    <t>Studio Collection - 6 crayons graphites</t>
  </si>
  <si>
    <t>884955069677</t>
  </si>
  <si>
    <t>0490025</t>
  </si>
  <si>
    <t>Studio Collection - 6 crayons fusains</t>
  </si>
  <si>
    <t>884955064887</t>
  </si>
  <si>
    <t>0490011</t>
  </si>
  <si>
    <t>Studio Collection - 6 crayons esquisses</t>
  </si>
  <si>
    <t>Techniques Mixtes</t>
  </si>
  <si>
    <t>884955099230</t>
  </si>
  <si>
    <t>Techniques Mixtes - Set Fashion</t>
  </si>
  <si>
    <t>884955099247</t>
  </si>
  <si>
    <t>Techniques Mixtes - Set Paysage Urbain</t>
  </si>
  <si>
    <t xml:space="preserve">Lefranc Bourgeois </t>
  </si>
  <si>
    <t>Additifs</t>
  </si>
  <si>
    <t>Lefranc Bourgeois</t>
  </si>
  <si>
    <t>3013643006565</t>
  </si>
  <si>
    <t>300656</t>
  </si>
  <si>
    <t>Gesso 1L</t>
  </si>
  <si>
    <t>SUBSTITUTIVE</t>
  </si>
  <si>
    <t>Additifs
Acrylique</t>
  </si>
  <si>
    <t>3013643003380</t>
  </si>
  <si>
    <t>300338</t>
  </si>
  <si>
    <t>Gel Liant Multi-effets 1L</t>
  </si>
  <si>
    <t>Acrylique Fine</t>
  </si>
  <si>
    <t>3013643004530</t>
  </si>
  <si>
    <t xml:space="preserve">300453 </t>
  </si>
  <si>
    <t>Blanc de Titane 750 ml</t>
  </si>
  <si>
    <t>Huile Fine</t>
  </si>
  <si>
    <t>3013643018551</t>
  </si>
  <si>
    <t>301855</t>
  </si>
  <si>
    <t>Blanc de Titane 200 ml</t>
  </si>
  <si>
    <t>3013643018537</t>
  </si>
  <si>
    <t>301853</t>
  </si>
  <si>
    <t>Blanc de Zinc 200 ml</t>
  </si>
  <si>
    <t>Liquitex</t>
  </si>
  <si>
    <t>Basics</t>
  </si>
  <si>
    <t>887452050124</t>
  </si>
  <si>
    <t>3699393</t>
  </si>
  <si>
    <t>Blanc de Titane - Pack 3X118ml</t>
  </si>
  <si>
    <t>Basics Fluid</t>
  </si>
  <si>
    <t>887452055655</t>
  </si>
  <si>
    <t>8840413</t>
  </si>
  <si>
    <t>Blanc de Titane 118 ml</t>
  </si>
  <si>
    <t>Basics Basics Fluid</t>
  </si>
  <si>
    <t>887452056287</t>
  </si>
  <si>
    <t>8870428</t>
  </si>
  <si>
    <t>Blanc de Titane 250 ml</t>
  </si>
  <si>
    <t>Conté à Paris</t>
  </si>
  <si>
    <t>3013645003937</t>
  </si>
  <si>
    <t>CAP MINE DE PLOMB HB</t>
  </si>
  <si>
    <t>3013645003944</t>
  </si>
  <si>
    <t>CAP MINE DE PLOMB 2B</t>
  </si>
  <si>
    <t>3013645003951</t>
  </si>
  <si>
    <t>CAP MINE DE PLOMB 4B</t>
  </si>
  <si>
    <t>3013645004019</t>
  </si>
  <si>
    <t>CAP MINE DE PLOMB 6B</t>
  </si>
  <si>
    <t>*Offre promotionnelle valable dans la limite des stocks disponibles</t>
  </si>
  <si>
    <t>-50% SUBSTITUTIF</t>
  </si>
  <si>
    <t>POUR 108 ASSORTIS ACHETÉS</t>
  </si>
  <si>
    <t>PRIX PROMO</t>
  </si>
  <si>
    <t>PRIX COMMANDE</t>
  </si>
  <si>
    <t>Page 2 - LIQUITEX BASICS</t>
  </si>
  <si>
    <t>118ML</t>
  </si>
  <si>
    <t>887452049883</t>
  </si>
  <si>
    <t>LQX BASICS ACRYLIQUE 118ML JAUNE TRANSPARENT ROW</t>
  </si>
  <si>
    <t>887452050001</t>
  </si>
  <si>
    <t>LQX BASICS ACRYLIQUE 118ML BLEU TURQUOISE ROW</t>
  </si>
  <si>
    <t>887452049869</t>
  </si>
  <si>
    <t>LQX BASICS ACRYLIQUE 118ML ROUGE TRANSPARENT ROW</t>
  </si>
  <si>
    <t>887452050049</t>
  </si>
  <si>
    <t>LQX BASICS ACRYLIQUE 118ML ROSE ROW</t>
  </si>
  <si>
    <t>887452050025</t>
  </si>
  <si>
    <t>LQX BASICS ACRYLIQUE 118ML GRAPHITE IRIDESCENT ROW</t>
  </si>
  <si>
    <t>887452049463</t>
  </si>
  <si>
    <t>LQX BASICS ACRYLIQUE 118ML OR ROW</t>
  </si>
  <si>
    <t>887452049470</t>
  </si>
  <si>
    <t>LQX BASICS ACRYLIQUE 118ML ARGENT ROW</t>
  </si>
  <si>
    <t>887452049821</t>
  </si>
  <si>
    <t>LQX BASICS ACRYLIQUE 118ML CUIVRE ROW</t>
  </si>
  <si>
    <t>887452049838</t>
  </si>
  <si>
    <t>LQX BASICS ACRYLIQUE 118ML BRONZE ROW</t>
  </si>
  <si>
    <t>887452049364</t>
  </si>
  <si>
    <t>LQX BASICS ACRYLIQUE 118ML MAGENTA QUINACRIDONE ROW</t>
  </si>
  <si>
    <t>887452049371</t>
  </si>
  <si>
    <t>LQX BASICS ACRYLIQUE 118ML VIOLET FONCE ROW</t>
  </si>
  <si>
    <t>887452049388</t>
  </si>
  <si>
    <t>LQX BASICS ACRYLIQUE 118ML ALIZARINE CRAMOISIE PERM IMIT ROW</t>
  </si>
  <si>
    <t>887452049395</t>
  </si>
  <si>
    <t>LQX BASICS ACRYLIQUE 118ML TERRE SIENNE BRULEE ROW</t>
  </si>
  <si>
    <t>887452049401</t>
  </si>
  <si>
    <t>LQX BASICS ACRYLIQUE 118ML TERRE OMBRE BRULEE ROW</t>
  </si>
  <si>
    <t>887452050070</t>
  </si>
  <si>
    <t>LQX BASICS ACRYLIQUE 118ML GRIS BLEU ROW</t>
  </si>
  <si>
    <t>887452049418</t>
  </si>
  <si>
    <t>LQX BASICS ACRYLIQUE 118ML ROUGE CADMIUM MOYEN IMIT ROW</t>
  </si>
  <si>
    <t>887452049425</t>
  </si>
  <si>
    <t>LQX BASICS ACRYLIQUE 118ML JAUNE CADMIUM CLAIR IMIT ROW</t>
  </si>
  <si>
    <t>887452049685</t>
  </si>
  <si>
    <t>LQX BASICS ACRYLIQUE 118ML JAUNE DE CADMIUM FONCE ROW</t>
  </si>
  <si>
    <t>887452049456</t>
  </si>
  <si>
    <t>LQX BASICS ACRYLIQUE 118ML POURPRE ROW</t>
  </si>
  <si>
    <t>887452050056</t>
  </si>
  <si>
    <t>LQX BASICS ACRYLIQUE 118ML VERT GRIS ROW</t>
  </si>
  <si>
    <t>887452049906</t>
  </si>
  <si>
    <t>LQX BASICS ACRYLIQUE 118ML VERT OLIVE CLAIR ROW</t>
  </si>
  <si>
    <t>887452049890</t>
  </si>
  <si>
    <t>LQX BASICS ACRYLIQUE 118ML VERT CITRON ROW</t>
  </si>
  <si>
    <t>887452049708</t>
  </si>
  <si>
    <t>LQX BASICS ACRYLIQUE 118ML VERT DE HOOKER ROW</t>
  </si>
  <si>
    <t>887452050018</t>
  </si>
  <si>
    <t>LQX BASICS ACRYLIQUE 118ML BLANC IRIDESCENT ROW</t>
  </si>
  <si>
    <t>887452049647</t>
  </si>
  <si>
    <t>LQX BASICS ACRYLIQUE 118ML NOIR D'IVOIRE ROW</t>
  </si>
  <si>
    <t>887452050063</t>
  </si>
  <si>
    <t>LQX BASICS ACRYLIQUE 118ML GRIS POURPRE ROW</t>
  </si>
  <si>
    <t>887452049487</t>
  </si>
  <si>
    <t>LQX BASICS ACRYLIQUE 118ML NOIR DE MARS ROW</t>
  </si>
  <si>
    <t>887452049692</t>
  </si>
  <si>
    <t>LQX BASICS ACRYLIQUE 118ML NAPHTOL CARMIN ROW</t>
  </si>
  <si>
    <t>887452049937</t>
  </si>
  <si>
    <t>LQX BASICS ACRYLIQUE 118ML GRIS DE PAYNE ROW</t>
  </si>
  <si>
    <t>887452049494</t>
  </si>
  <si>
    <t>LQX BASICS ACRYLIQUE 118ML ROUGE CADMIUM FONCE IMIT ROW</t>
  </si>
  <si>
    <t>887452049500</t>
  </si>
  <si>
    <t>LQX BASICS ACRYLIQUE 118ML VERT FIXE CLAIR ROW</t>
  </si>
  <si>
    <t>887452049517</t>
  </si>
  <si>
    <t>LQX BASICS ACRYLIQUE 118ML BLEU PHTALOCYANINE ROW</t>
  </si>
  <si>
    <t>887452049524</t>
  </si>
  <si>
    <t>LQX BASICS ACRYLIQUE 118ML VERT PHTALOCYANINE ROW</t>
  </si>
  <si>
    <t>887452049920</t>
  </si>
  <si>
    <t>LQX BASICS ACRYLIQUE 118ML BLEU DE PRUSSE IMIT ROW</t>
  </si>
  <si>
    <t>887452049876</t>
  </si>
  <si>
    <t>LQX BASICS ACRYLIQUE 118ML ROUGE PYRROLE ROW</t>
  </si>
  <si>
    <t>887452049531</t>
  </si>
  <si>
    <t>LQX BASICS ACRYLIQUE 118ML TERRE DE SIENNE NATURELLE ROW</t>
  </si>
  <si>
    <t>887452049715</t>
  </si>
  <si>
    <t>LQX BASICS ACRYLIQUE 118ML TERRE OMBRE NATURELLE ROW</t>
  </si>
  <si>
    <t>887452049548</t>
  </si>
  <si>
    <t>LQX BASICS ACRYLIQUE 118ML ROUGE DE MARS ROW</t>
  </si>
  <si>
    <t>887452049555</t>
  </si>
  <si>
    <t>LQX BASICS ACRYLIQUE 118ML VERT FONCE PERMANENT ROW</t>
  </si>
  <si>
    <t>887452049562</t>
  </si>
  <si>
    <t>LQX BASICS ACRYLIQUE 118ML BLEU OUTREMER FCE ROW</t>
  </si>
  <si>
    <t>887452049449</t>
  </si>
  <si>
    <t>LQX BASICS ACRYLIQUE 118ML BLEU DE COBALT IMITATION ROW</t>
  </si>
  <si>
    <t>887452049807</t>
  </si>
  <si>
    <t>LQX BASICS ACRYLIQUE 118ML VIOLET PRISMATIQUE ROW</t>
  </si>
  <si>
    <t>887452049654</t>
  </si>
  <si>
    <t>LQX BASICS ACRYLIQUE 118ML JAUNE PRIMAIRE ROW</t>
  </si>
  <si>
    <t>887452049661</t>
  </si>
  <si>
    <t>LQX BASICS ACRYLIQUE 118ML ROUGE PRIMAIRE ROW</t>
  </si>
  <si>
    <t>887452049579</t>
  </si>
  <si>
    <t>LQX BASICS ACRYLIQUE 118ML JAUNE OXYDE ROW</t>
  </si>
  <si>
    <t>887452049678</t>
  </si>
  <si>
    <t>LQX BASICS ACRYLIQUE 118ML BLEU PRIMAIRE ROW</t>
  </si>
  <si>
    <t>887452049852</t>
  </si>
  <si>
    <t>LQX BASICS ACRYLIQUE 118ML BLANC POUR MEL ROW</t>
  </si>
  <si>
    <t>887452049586</t>
  </si>
  <si>
    <t>LQX BASICS ACRYLIQUE 118ML BLANC DE TITANE ROW</t>
  </si>
  <si>
    <t>887452049814</t>
  </si>
  <si>
    <t>LQX BASICS ACRYLIQUE 118ML TITANE ECRU ROW</t>
  </si>
  <si>
    <t>887452049845</t>
  </si>
  <si>
    <t>LQX BASICS ACRYLIQUE 118ML PARCHMENT ROW</t>
  </si>
  <si>
    <t>887452049593</t>
  </si>
  <si>
    <t>LQX BASICS ACRYLIQUE 118ML BLEU DE CERULEUM IMITATION ROW</t>
  </si>
  <si>
    <t>887452049739</t>
  </si>
  <si>
    <t>LQX BASICS ACRYLIQUE 118ML MAGENTA MOYEN ROW</t>
  </si>
  <si>
    <t>887452049609</t>
  </si>
  <si>
    <t>LQX BASICS ACRYLIQUE 118ML ROUGE DE CADMIUM CLAIR IMIT ROW</t>
  </si>
  <si>
    <t>887452049753</t>
  </si>
  <si>
    <t>LQX BASICS ACRYLIQUE 118ML JAUNE BRONZE ROW</t>
  </si>
  <si>
    <t>887452049913</t>
  </si>
  <si>
    <t>LQX BASICS ACRYLIQUE 118ML BLEU BRILLANT ROW</t>
  </si>
  <si>
    <t>887452049791</t>
  </si>
  <si>
    <t>LQX BASICS ACRYLIQUE 118ML POURPRE ECLATANT ROW</t>
  </si>
  <si>
    <t>887452049616</t>
  </si>
  <si>
    <t>LQX BASICS ACRYLIQUE 118ML GRIS NEUTRE ROW</t>
  </si>
  <si>
    <t>887452049746</t>
  </si>
  <si>
    <t>LQX BASICS ACRYLIQUE 118ML JAUNE DE NAPLES ROW</t>
  </si>
  <si>
    <t>887452050032</t>
  </si>
  <si>
    <t>LQX BASICS ACRYLIQUE 118ML ROUGE ORANGE VIF ROW</t>
  </si>
  <si>
    <t>887452049623</t>
  </si>
  <si>
    <t>LQX BASICS ACRYLIQUE 118ML VERT D'EAU ECLATANT ROW</t>
  </si>
  <si>
    <t>887452049784</t>
  </si>
  <si>
    <t>LQX BASICS ACRYLIQUE 118ML VIOLET POURPRE CLAIR ROW</t>
  </si>
  <si>
    <t>887452049630</t>
  </si>
  <si>
    <t>LQX BASICS ACRYLIQUE 118ML ORANGE DE CADMIUM IMITATION ROW</t>
  </si>
  <si>
    <t>887452049777</t>
  </si>
  <si>
    <t>LQX BASICS ACRYLIQUE 118ML BLEU CLAIR PERMANENT ROW</t>
  </si>
  <si>
    <t>887452049722</t>
  </si>
  <si>
    <t>LQX BASICS ACRYLIQUE 118ML ROSE CL ROW</t>
  </si>
  <si>
    <t>887452049432</t>
  </si>
  <si>
    <t>LQX BASICS ACRYLIQUE 118ML JAUNE CADMIUM MOYEN IMIT ROW</t>
  </si>
  <si>
    <t>887452049760</t>
  </si>
  <si>
    <t>LQX BASICS ACRYLIQUE 118ML VERT JAUNE ECLATANT ROW</t>
  </si>
  <si>
    <t>887452049999</t>
  </si>
  <si>
    <t>LQX BASICS ACRYLIQUE 118ML JAUNE FLUORESCENT ROW</t>
  </si>
  <si>
    <t>887452049968</t>
  </si>
  <si>
    <t>LQX BASICS ACRYLIQUE 118ML ORANGE FLUORESCENT ROW</t>
  </si>
  <si>
    <t>887452049982</t>
  </si>
  <si>
    <t>LQX BASICS ACRYLIQUE 118ML ROUGE FLUORESCENT ROW</t>
  </si>
  <si>
    <t>887452049944</t>
  </si>
  <si>
    <t>LQX BASICS ACRYLIQUE 118ML BLEU FLUORESCENT ROW</t>
  </si>
  <si>
    <t>887452049951</t>
  </si>
  <si>
    <t>LQX BASICS ACRYLIQUE 118ML VERT FLUORESCENT ROW</t>
  </si>
  <si>
    <t>887452049975</t>
  </si>
  <si>
    <t>LQX BASICS ACRYLIQUE 118ML ROSE FLUORESCENT ROW</t>
  </si>
  <si>
    <t>887452064480</t>
  </si>
  <si>
    <t>LQX BASICS ACRYLIQUE 118ML JAUNE D'OR METALLIQUE</t>
  </si>
  <si>
    <t>887452064497</t>
  </si>
  <si>
    <t>LQX BASICS ACRYLIQUE 118ML ORANGE BRULE METALLIQUE</t>
  </si>
  <si>
    <t>887452064503</t>
  </si>
  <si>
    <t>LQX BASICS ACRYLIQUE 118ML ROUGE METALLIQUE</t>
  </si>
  <si>
    <t>887452064510</t>
  </si>
  <si>
    <t>LQX BASICS ACRYLIQUE 118ML MAGENTA METALLIQUE</t>
  </si>
  <si>
    <t>887452064527</t>
  </si>
  <si>
    <t>LQX BASICS ACRYLIQUE 118ML POURPRE METALLIQUE</t>
  </si>
  <si>
    <t>887452064534</t>
  </si>
  <si>
    <t>LQX BASICS ACRYLIQUE 118ML BLEU METALLIQUE</t>
  </si>
  <si>
    <t>887452064541</t>
  </si>
  <si>
    <t>LQX BASICS ACRYLIQUE 118ML VERT D'EAU METALLIQUE</t>
  </si>
  <si>
    <t>887452064558</t>
  </si>
  <si>
    <t>LQX BASICS ACRYLIQUE 118ML VERT METALLIQUE</t>
  </si>
  <si>
    <t xml:space="preserve">Sous-total </t>
  </si>
  <si>
    <t>Remise substitutive de 45% pour 108 achetés</t>
  </si>
  <si>
    <t>-30% SUBSTITUTIF</t>
  </si>
  <si>
    <t>POUR 60 HEAVY BODY 59 ML ACHETÉS</t>
  </si>
  <si>
    <t>Page 2 - LIQUITEX HEAVY BODY</t>
  </si>
  <si>
    <t>59 ML</t>
  </si>
  <si>
    <t>094376922042</t>
  </si>
  <si>
    <t>1045432</t>
  </si>
  <si>
    <t>LQX PRO ACRYLIQUE HEAVY BODY 59ML BLANC DE TITANE</t>
  </si>
  <si>
    <t>887452052166</t>
  </si>
  <si>
    <t>8870166</t>
  </si>
  <si>
    <t>LQX PRO ACRYLIQUE HEAVY BODY 59ML BLANC TRANSP P/MELANGE ROW</t>
  </si>
  <si>
    <t>094376922141</t>
  </si>
  <si>
    <t>1045570</t>
  </si>
  <si>
    <t>LQX PRO ACRYLIQUE HEAVY BODY 59ML BLEU BRILLANT</t>
  </si>
  <si>
    <t>094376922257</t>
  </si>
  <si>
    <t>1045770</t>
  </si>
  <si>
    <t>LQX PRO ACRYLIQUE HEAVY BODY 59ML BLEU CLAIR</t>
  </si>
  <si>
    <t>887452052074</t>
  </si>
  <si>
    <t>8870157</t>
  </si>
  <si>
    <t>LQX PRO ACRYLIQUE HEAVY BODY 59ML BLEU DE COBALT IMIT ROW</t>
  </si>
  <si>
    <t>094376921953</t>
  </si>
  <si>
    <t>1045382</t>
  </si>
  <si>
    <t>LQX PRO ACRYLIQUE HEAVY BODY 59ML BLEU OUTREMER NUANCE ROUGE</t>
  </si>
  <si>
    <t>094376921854</t>
  </si>
  <si>
    <t>1045316</t>
  </si>
  <si>
    <t>LQX PRO ACRYLIQUE HEAVY BODY 59ML BLEU PHTALO NUANCE VERTE</t>
  </si>
  <si>
    <t>094376921816</t>
  </si>
  <si>
    <t>1045310</t>
  </si>
  <si>
    <t>LQX PRO ACRYLIQUE HEAVY BODY 59ML GRIS DE PAYNE</t>
  </si>
  <si>
    <t>094376922165</t>
  </si>
  <si>
    <t>1045599</t>
  </si>
  <si>
    <t>LQX PRO ACRYLIQUE HEAVY BODY 59ML GRIS NEUTRE N5</t>
  </si>
  <si>
    <t>887452048831</t>
  </si>
  <si>
    <t>1045208</t>
  </si>
  <si>
    <t>LQX PRO ACRYLIQUE HEAVY BODY 59ML INDIGO ROW</t>
  </si>
  <si>
    <t>887452048817</t>
  </si>
  <si>
    <t>1045156</t>
  </si>
  <si>
    <t>LQX PRO ACRYLIQUE HEAVY BODY 59ML JAUNE BISMUTH CLAIR ROW</t>
  </si>
  <si>
    <t>094376922110</t>
  </si>
  <si>
    <t>1045530</t>
  </si>
  <si>
    <t>LQX PRO ACRYLIQUE HEAVY BODY 59ML JAUNE BRONZE</t>
  </si>
  <si>
    <t>094376921991</t>
  </si>
  <si>
    <t>1045411</t>
  </si>
  <si>
    <t>LQX PRO ACRYLIQUE HEAVY BODY 59ML JAUNE HANSA CLAIR</t>
  </si>
  <si>
    <t>094376922028</t>
  </si>
  <si>
    <t>1045416</t>
  </si>
  <si>
    <t>LQX PRO ACRYLIQUE HEAVY BODY 59ML JAUNE OXIDE</t>
  </si>
  <si>
    <t>094376922097</t>
  </si>
  <si>
    <t>1045500</t>
  </si>
  <si>
    <t>LQX PRO ACRYLIQUE HEAVY BODY 59ML MAGENTA MOYEN</t>
  </si>
  <si>
    <t>094376921779</t>
  </si>
  <si>
    <t>1045276</t>
  </si>
  <si>
    <t>LQX PRO ACRYLIQUE HEAVY BODY 59ML NOIR DE MARS</t>
  </si>
  <si>
    <t>094376921755</t>
  </si>
  <si>
    <t>1045244</t>
  </si>
  <si>
    <t>LQX PRO ACRYLIQUE HEAVY BODY 59ML NOIR IVOIRE</t>
  </si>
  <si>
    <t>094376921939</t>
  </si>
  <si>
    <t>1045380</t>
  </si>
  <si>
    <t>LQX PRO ACRYLIQUE HEAVY BODY 59ML OUTREMER FONCE N. VERTE</t>
  </si>
  <si>
    <t>094376922066</t>
  </si>
  <si>
    <t>1045436</t>
  </si>
  <si>
    <t>LQX PRO ACRYLIQUE HEAVY BODY 59ML PARCHEMIN</t>
  </si>
  <si>
    <t>094376922158</t>
  </si>
  <si>
    <t>1045590</t>
  </si>
  <si>
    <t>LQX PRO ACRYLIQUE HEAVY BODY 59ML POURPRE ECLATANT</t>
  </si>
  <si>
    <t>094376922264</t>
  </si>
  <si>
    <t>1045810</t>
  </si>
  <si>
    <t>LQX PRO ACRYLIQUE HEAVY BODY 59ML ROSE CLAIR</t>
  </si>
  <si>
    <t>094376921915</t>
  </si>
  <si>
    <t>1045335</t>
  </si>
  <si>
    <t>LQX PRO ACRYLIQUE HEAVY BODY 59ML ROUGE DE MARS</t>
  </si>
  <si>
    <t>094376921427</t>
  </si>
  <si>
    <t>1045127</t>
  </si>
  <si>
    <t>LQX PRO ACRYLIQUE HEAVY BODY 59ML TERRE SIENNE BRULEE</t>
  </si>
  <si>
    <t>094376921892</t>
  </si>
  <si>
    <t>1045330</t>
  </si>
  <si>
    <t>LQX PRO ACRYLIQUE HEAVY BODY 59ML TERRE SIENNE NATURELLE</t>
  </si>
  <si>
    <t>094376922059</t>
  </si>
  <si>
    <t>1045434</t>
  </si>
  <si>
    <t>LQX PRO ACRYLIQUE HEAVY BODY 59ML TITANE ECRU</t>
  </si>
  <si>
    <t>094376922202</t>
  </si>
  <si>
    <t>1045660</t>
  </si>
  <si>
    <t>LQX PRO ACRYLIQUE HEAVY BODY 59ML VERT D'EAU ECLATANT</t>
  </si>
  <si>
    <t>094376921601</t>
  </si>
  <si>
    <t>1045225</t>
  </si>
  <si>
    <t>LQX PRO ACRYLIQUE HEAVY BODY 59ML VERT HOOK FONCEE IMIT</t>
  </si>
  <si>
    <t>094376921595</t>
  </si>
  <si>
    <t>1045224</t>
  </si>
  <si>
    <t>LQX PRO ACRYLIQUE HEAVY BODY 59ML VERT HOOKER IMITATION</t>
  </si>
  <si>
    <t>094376922288</t>
  </si>
  <si>
    <t>1045840</t>
  </si>
  <si>
    <t>LQX PRO ACRYLIQUE HEAVY BODY 59ML VERT JAUNE ECLATANT</t>
  </si>
  <si>
    <t>094376921885</t>
  </si>
  <si>
    <t>1045319</t>
  </si>
  <si>
    <t>LQX PRO ACRYLIQUE HEAVY BODY 59ML VERT JAUNE PHTALOCYANINE</t>
  </si>
  <si>
    <t>887452048824</t>
  </si>
  <si>
    <t>1045313</t>
  </si>
  <si>
    <t>LQX PRO ACRYLIQUE HEAVY BODY 59ML VERT PHTALO CLAIR ROW</t>
  </si>
  <si>
    <t>094376921861</t>
  </si>
  <si>
    <t>1045317</t>
  </si>
  <si>
    <t>LQX PRO ACRYLIQUE HEAVY BODY 59ML VERT PHTALOCYANINE</t>
  </si>
  <si>
    <t>094376922240</t>
  </si>
  <si>
    <t>1045740</t>
  </si>
  <si>
    <t>LQX PRO ACRYLIQUE HEAVY BODY 59ML VERT VIF CITRON</t>
  </si>
  <si>
    <t>094376922219</t>
  </si>
  <si>
    <t>1045680</t>
  </si>
  <si>
    <t>LQX PRO ACRYLIQUE HEAVY BODY 59ML VIOLET BLEU CLAIR</t>
  </si>
  <si>
    <t>887452062851</t>
  </si>
  <si>
    <t>8870526</t>
  </si>
  <si>
    <t>LQX PRO ACRYLIQUE HEAVY BODY 59ML TERRE OMBRE BRULEE ROW</t>
  </si>
  <si>
    <t>887452062875</t>
  </si>
  <si>
    <t>8870528</t>
  </si>
  <si>
    <t>LQX PRO ACRYLIQUE HEAVY BODY 59ML TERRE OMBRE NATURELLE ROW</t>
  </si>
  <si>
    <t>887452062882</t>
  </si>
  <si>
    <t>8870529</t>
  </si>
  <si>
    <t>LQX PRO ACRYLIQUE HEAVY BODY 59ML VERT EMERAUDE IMIT ROW</t>
  </si>
  <si>
    <t>887452051633</t>
  </si>
  <si>
    <t>8870113</t>
  </si>
  <si>
    <t>LQX PRO ACRYLIQUE HEAVY BODY 59ML ALIZARINE CRAM PER I ROW</t>
  </si>
  <si>
    <t>094376921694</t>
  </si>
  <si>
    <t>1045236</t>
  </si>
  <si>
    <t>LQX PRO ACRYLIQUE HEAVY BODY 59ML ARGENT IRIDESCENT</t>
  </si>
  <si>
    <t>094376921724</t>
  </si>
  <si>
    <t>1045239</t>
  </si>
  <si>
    <t>LQX PRO ACRYLIQUE HEAVY BODY 59ML ARGENT RICHE IRIDESCENT</t>
  </si>
  <si>
    <t>094376921717</t>
  </si>
  <si>
    <t>1045238</t>
  </si>
  <si>
    <t>LQX PRO ACRYLIQUE HEAVY BODY 59ML BLANC IRIDESCENT</t>
  </si>
  <si>
    <t>094376922080</t>
  </si>
  <si>
    <t>1045470</t>
  </si>
  <si>
    <t>LQX PRO ACRYLIQUE HEAVY BODY 59ML BLEU CERULEUM IMITATION</t>
  </si>
  <si>
    <t>094376921878</t>
  </si>
  <si>
    <t>1045320</t>
  </si>
  <si>
    <t>LQX PRO ACRYLIQUE HEAVY BODY 59ML BLEU DE PRUSSE IMITATION</t>
  </si>
  <si>
    <t>887452048794</t>
  </si>
  <si>
    <t>1045984</t>
  </si>
  <si>
    <t>LQX PRO ACRYLIQUE HEAVY BODY 59ML BLEU FLUORESCENT ROW</t>
  </si>
  <si>
    <t>094376943405</t>
  </si>
  <si>
    <t>1045314</t>
  </si>
  <si>
    <t>LQX PRO ACRYLIQUE HEAVY BODY 59ML BLEU PHTALOCYANINE N. RGE</t>
  </si>
  <si>
    <t>094376921625</t>
  </si>
  <si>
    <t>1045229</t>
  </si>
  <si>
    <t>LQX PRO ACRYLIQUE HEAVY BODY 59ML BRONZE RICHE IRIDESCENT</t>
  </si>
  <si>
    <t>094376921632</t>
  </si>
  <si>
    <t>1045230</t>
  </si>
  <si>
    <t>LQX PRO ACRYLIQUE HEAVY BODY 59ML CUIVRE RICHE IRIDESCENT</t>
  </si>
  <si>
    <t>094376922172</t>
  </si>
  <si>
    <t>1045601</t>
  </si>
  <si>
    <t>LQX PRO ACRYLIQUE HEAVY BODY 59ML JAUNE DE NAPLES IMITATION</t>
  </si>
  <si>
    <t>887452048756</t>
  </si>
  <si>
    <t>1045981</t>
  </si>
  <si>
    <t>LQX PRO ACRYLIQUE HEAVY BODY 59ML JAUNE FLUORESCENT ROW</t>
  </si>
  <si>
    <t>094376943443</t>
  </si>
  <si>
    <t>1045324</t>
  </si>
  <si>
    <t>LQX PRO ACRYLIQUE HEAVY BODY 59ML JAUNE INDIEN</t>
  </si>
  <si>
    <t>094376922004</t>
  </si>
  <si>
    <t>1045412</t>
  </si>
  <si>
    <t>LQX PRO ACRYLIQUE HEAVY BODY 59ML JAUNE MOYEN</t>
  </si>
  <si>
    <t>094376922011</t>
  </si>
  <si>
    <t>1045414</t>
  </si>
  <si>
    <t>LQX PRO ACRYLIQUE HEAVY BODY 59ML JAUNE ORANGE AZO</t>
  </si>
  <si>
    <t>094376922233</t>
  </si>
  <si>
    <t>1045730</t>
  </si>
  <si>
    <t>LQX PRO ACRYLIQUE HEAVY BODY 59ML JAUNE TURNER</t>
  </si>
  <si>
    <t>094376921786</t>
  </si>
  <si>
    <t>1045292</t>
  </si>
  <si>
    <t>LQX PRO ACRYLIQUE HEAVY BODY 59ML NAPHTOL CARMIN</t>
  </si>
  <si>
    <t>887452048862</t>
  </si>
  <si>
    <t>1045338</t>
  </si>
  <si>
    <t>LQX PRO ACRYLIQUE HEAVY BODY 59ML NOIR IRIDESCENT</t>
  </si>
  <si>
    <t>094376921700</t>
  </si>
  <si>
    <t>1045237</t>
  </si>
  <si>
    <t>LQX PRO ACRYLIQUE HEAVY BODY 59ML OR ANTIQUE IRIDESCENT</t>
  </si>
  <si>
    <t>094376921670</t>
  </si>
  <si>
    <t>1045234</t>
  </si>
  <si>
    <t>LQX PRO ACRYLIQUE HEAVY BODY 59ML OR IRIDESCENT</t>
  </si>
  <si>
    <t>094376921687</t>
  </si>
  <si>
    <t>1045235</t>
  </si>
  <si>
    <t>LQX PRO ACRYLIQUE HEAVY BODY 59ML OR RICHE IRIDESCENT</t>
  </si>
  <si>
    <t>887452048855</t>
  </si>
  <si>
    <t>1045227</t>
  </si>
  <si>
    <t>LQX PRO ACRYLIQUE HEAVY BODY 59ML OR ROSE IRIDESCENT</t>
  </si>
  <si>
    <t>887452048763</t>
  </si>
  <si>
    <t>1045982</t>
  </si>
  <si>
    <t>LQX PRO ACRYLIQUE HEAVY BODY 59ML ORANGE FLUORESCENT ROW</t>
  </si>
  <si>
    <t>887452048848</t>
  </si>
  <si>
    <t>1045035</t>
  </si>
  <si>
    <t>LQX PRO ACRYLIQUE HEAVY BODY 59ML ORANGE TRANSPARENT ROW</t>
  </si>
  <si>
    <t>094376921588</t>
  </si>
  <si>
    <t>1045186</t>
  </si>
  <si>
    <t>LQX PRO ACRYLIQUE HEAVY BODY 59ML POURPRE</t>
  </si>
  <si>
    <t>887452048787</t>
  </si>
  <si>
    <t>1045987</t>
  </si>
  <si>
    <t>LQX PRO ACRYLIQUE HEAVY BODY 59ML ROSE FLUORESCENT ROW</t>
  </si>
  <si>
    <t>887452048770</t>
  </si>
  <si>
    <t>1045983</t>
  </si>
  <si>
    <t>LQX PRO ACRYLIQUE HEAVY BODY 59ML ROUGE FLUORESCENT ROW</t>
  </si>
  <si>
    <t>094376921793</t>
  </si>
  <si>
    <t>1045294</t>
  </si>
  <si>
    <t>LQX PRO ACRYLIQUE HEAVY BODY 59ML ROUGE NAPHTOL CLAIR</t>
  </si>
  <si>
    <t>094376921977</t>
  </si>
  <si>
    <t>1045392</t>
  </si>
  <si>
    <t>LQX PRO ACRYLIQUE HEAVY BODY 59ML ROUGE VAN DYCK IMITATION</t>
  </si>
  <si>
    <t>094376943399</t>
  </si>
  <si>
    <t>1045130</t>
  </si>
  <si>
    <t>LQX PRO ACRYLIQUE HEAVY BODY 59ML TERRE DOMBRE BRULEE TRANS</t>
  </si>
  <si>
    <t>094376943498</t>
  </si>
  <si>
    <t>1045333</t>
  </si>
  <si>
    <t>LQX PRO ACRYLIQUE HEAVY BODY 59ML TERRE DOMBRE NATURE TRANS</t>
  </si>
  <si>
    <t>094376922134</t>
  </si>
  <si>
    <t>1045561</t>
  </si>
  <si>
    <t>LQX PRO ACRYLIQUE HEAVY BODY 59ML TURQUOISE FONCE</t>
  </si>
  <si>
    <t>094376921830</t>
  </si>
  <si>
    <t>1045312</t>
  </si>
  <si>
    <t>LQX PRO ACRYLIQUE HEAVY BODY 59ML VERT CLAIR</t>
  </si>
  <si>
    <t>094376921847</t>
  </si>
  <si>
    <t>1045315</t>
  </si>
  <si>
    <t>LQX PRO ACRYLIQUE HEAVY BODY 59ML VERT DE VESSIE</t>
  </si>
  <si>
    <t>094376922073</t>
  </si>
  <si>
    <t>1045450</t>
  </si>
  <si>
    <t>LQX PRO ACRYLIQUE HEAVY BODY 59ML VERT EMERAUDE</t>
  </si>
  <si>
    <t>094376943474</t>
  </si>
  <si>
    <t>1045327</t>
  </si>
  <si>
    <t>LQX PRO ACRYLIQUE HEAVY BODY 59ML VERT EMERAUDE TRANSP IMIT</t>
  </si>
  <si>
    <t>887452048800</t>
  </si>
  <si>
    <t>1045985</t>
  </si>
  <si>
    <t>LQX PRO ACRYLIQUE HEAVY BODY 59ML VERT FLUORESCENT ROW</t>
  </si>
  <si>
    <t>094376921922</t>
  </si>
  <si>
    <t>1045350</t>
  </si>
  <si>
    <t>LQX PRO ACRYLIQUE HEAVY BODY 59ML VERT FONCE PERMANENT</t>
  </si>
  <si>
    <t>094376921533</t>
  </si>
  <si>
    <t>1045166</t>
  </si>
  <si>
    <t>LQX PRO ACRYLIQUE HEAVY BODY 59ML VERT OXYDE CHROME</t>
  </si>
  <si>
    <t>094376921960</t>
  </si>
  <si>
    <t>1045391</t>
  </si>
  <si>
    <t>LQX PRO ACRYLIQUE HEAVY BODY 59ML VIOLET PRISMATIQUE</t>
  </si>
  <si>
    <t>094376921526</t>
  </si>
  <si>
    <t>1045164</t>
  </si>
  <si>
    <t>LQX PRO ACRYLIQUE HEAVY BODY 59ML BLEU CERULEUM</t>
  </si>
  <si>
    <t>094376943429</t>
  </si>
  <si>
    <t>1045322</t>
  </si>
  <si>
    <t>LQX PRO ACRYLIQUE HEAVY BODY 59ML BLEU INDANTHRENE</t>
  </si>
  <si>
    <t>094376921762</t>
  </si>
  <si>
    <t>1045275</t>
  </si>
  <si>
    <t>LQX PRO ACRYLIQUE HEAVY BODY 59ML BLEU MANGANESE IMITATION</t>
  </si>
  <si>
    <t>094376921359</t>
  </si>
  <si>
    <t>1045110</t>
  </si>
  <si>
    <t>LQX PRO ACRYLIQUE HEAVY BODY 59ML CARMIN QUINACRIDONE</t>
  </si>
  <si>
    <t>887452995630</t>
  </si>
  <si>
    <t>1040505</t>
  </si>
  <si>
    <t>LQX PRO ACRYLIQUE HEAVY BODY 59ML GRIS FEUTRE COLLECTION</t>
  </si>
  <si>
    <t>887452997207</t>
  </si>
  <si>
    <t>1045889</t>
  </si>
  <si>
    <t>LQX PRO ACRYLIQUE HEAVY BODY 59ML JAUNE CLAIR SANS CADMIUM</t>
  </si>
  <si>
    <t>887452051701</t>
  </si>
  <si>
    <t>8870120</t>
  </si>
  <si>
    <t>LQX PRO ACRYLIQUE HEAVY BODY 59ML JAUNE DE CADMIUM CLAIR ROW</t>
  </si>
  <si>
    <t>887452051718</t>
  </si>
  <si>
    <t>8870121</t>
  </si>
  <si>
    <t>LQX PRO ACRYLIQUE HEAVY BODY 59ML JAUNE DE CADMIUM MOYEN ROW</t>
  </si>
  <si>
    <t>887452997221</t>
  </si>
  <si>
    <t>1045891</t>
  </si>
  <si>
    <t>LQX PRO ACRYLIQUE HEAVY BODY 59ML JAUNE FONCE SANS CADMIUM</t>
  </si>
  <si>
    <t>887452997214</t>
  </si>
  <si>
    <t>1045890</t>
  </si>
  <si>
    <t>LQX PRO ACRYLIQUE HEAVY BODY 59ML JAUNE MOYEN SANS CADMIUM</t>
  </si>
  <si>
    <t>094376921809</t>
  </si>
  <si>
    <t>1045300</t>
  </si>
  <si>
    <t>LQX PRO ACRYLIQUE HEAVY BODY 59ML MAGENTA FONCE</t>
  </si>
  <si>
    <t>094376921373</t>
  </si>
  <si>
    <t>1045114</t>
  </si>
  <si>
    <t>LQX PRO ACRYLIQUE HEAVY BODY 59ML MAGENTA QUINACRIDONE</t>
  </si>
  <si>
    <t>887452995623</t>
  </si>
  <si>
    <t>1040504</t>
  </si>
  <si>
    <t>LQX PRO ACRYLIQUE HEAVY BODY 59ML ROSE FEUTRE COLLECTION</t>
  </si>
  <si>
    <t>094376921342</t>
  </si>
  <si>
    <t>1045109</t>
  </si>
  <si>
    <t>LQX PRO ACRYLIQUE HEAVY BODY 59ML ROUGE ORANGE QUINACRIDONE</t>
  </si>
  <si>
    <t>094376922189</t>
  </si>
  <si>
    <t>1045620</t>
  </si>
  <si>
    <t>LQX PRO ACRYLIQUE HEAVY BODY 59ML ROUGE ORANGE VIF</t>
  </si>
  <si>
    <t>094376921366</t>
  </si>
  <si>
    <t>1045112</t>
  </si>
  <si>
    <t>LQX PRO ACRYLIQUE HEAVY BODY 59ML ROUGE QUINACRIDONE</t>
  </si>
  <si>
    <t>094376943382</t>
  </si>
  <si>
    <t>1045129</t>
  </si>
  <si>
    <t>LQX PRO ACRYLIQUE HEAVY BODY 59ML TERRE SIENNE BRULEE TRANS</t>
  </si>
  <si>
    <t>094376943481</t>
  </si>
  <si>
    <t>1045332</t>
  </si>
  <si>
    <t>LQX PRO ACRYLIQUE HEAVY BODY 59ML TERRE SIENNE NATURE TRANS</t>
  </si>
  <si>
    <t>887452995647</t>
  </si>
  <si>
    <t>1040503</t>
  </si>
  <si>
    <t>LQX PRO ACRYLIQUE HEAVY BODY 59ML TURQUOISE MUTED COLLECTION</t>
  </si>
  <si>
    <t>094376922196</t>
  </si>
  <si>
    <t>1045650</t>
  </si>
  <si>
    <t>LQX PRO ACRYLIQUE HEAVY BODY 59ML VERT EMERAUDE CLAIR</t>
  </si>
  <si>
    <t>887452995616</t>
  </si>
  <si>
    <t>1040501</t>
  </si>
  <si>
    <t>LQX PRO ACRYLIQUE HEAVY BODY 59ML VERT FEUTRE COLLECTION</t>
  </si>
  <si>
    <t>094376921410</t>
  </si>
  <si>
    <t>1045118</t>
  </si>
  <si>
    <t>LQX PRO ACRYLIQUE HEAVY BODY 59ML VIOLET BLEU QUINACRIDONE</t>
  </si>
  <si>
    <t>887452995609</t>
  </si>
  <si>
    <t>1040502</t>
  </si>
  <si>
    <t>LQX PRO ACRYLIQUE HEAVY BODY 59ML VIOLET FEUTRE COLLECTION</t>
  </si>
  <si>
    <t>094376921380</t>
  </si>
  <si>
    <t>1045115</t>
  </si>
  <si>
    <t>LQX PRO ACRYLIQUE HEAVY BODY 59ML VIOLET FONCE</t>
  </si>
  <si>
    <t>887452051756</t>
  </si>
  <si>
    <t>8870125</t>
  </si>
  <si>
    <t>LQX PRO ACRYLIQUE HEAVY BODY 59ML BLEU DE COBALT ROW</t>
  </si>
  <si>
    <t>094376943467</t>
  </si>
  <si>
    <t>1045326</t>
  </si>
  <si>
    <t>LQX PRO ACRYLIQUE HEAVY BODY 59ML CARMIN PYRROLE</t>
  </si>
  <si>
    <t>887452051749</t>
  </si>
  <si>
    <t>8870124</t>
  </si>
  <si>
    <t>LQX PRO ACRYLIQUE HEAVY BODY 59ML COBALT TURQUOISE ROW</t>
  </si>
  <si>
    <t>094376943450</t>
  </si>
  <si>
    <t>1045325</t>
  </si>
  <si>
    <t>LQX PRO ACRYLIQUE HEAVY BODY 59ML OR VERT</t>
  </si>
  <si>
    <t>887452051671</t>
  </si>
  <si>
    <t>8870117</t>
  </si>
  <si>
    <t>LQX PRO ACRYLIQUE HEAVY BODY 59ML ORANGE DE CADMIUM ROW</t>
  </si>
  <si>
    <t>094376943436</t>
  </si>
  <si>
    <t>1045323</t>
  </si>
  <si>
    <t>LQX PRO ACRYLIQUE HEAVY BODY 59ML ORANGE PYRROLE</t>
  </si>
  <si>
    <t>887452997238</t>
  </si>
  <si>
    <t>1045892</t>
  </si>
  <si>
    <t>LQX PRO ACRYLIQUE HEAVY BODY 59ML ORANGE SANS CADMIUM</t>
  </si>
  <si>
    <t>887452997269</t>
  </si>
  <si>
    <t>1045895</t>
  </si>
  <si>
    <t>LQX PRO ACRYLIQUE HEAVY BODY 59ML ROUGE FONCE SANS CADMIUM</t>
  </si>
  <si>
    <t>094376943412</t>
  </si>
  <si>
    <t>1045321</t>
  </si>
  <si>
    <t>LQX PRO ACRYLIQUE HEAVY BODY 59ML ROUGE PYRROLE</t>
  </si>
  <si>
    <t>887452051770</t>
  </si>
  <si>
    <t>8870127</t>
  </si>
  <si>
    <t>LQX PRO ACRYLIQUE HEAVY BODY 59ML VERT DE COBALT PALE ROW</t>
  </si>
  <si>
    <t>887452051763</t>
  </si>
  <si>
    <t>8870126</t>
  </si>
  <si>
    <t>LQX PRO ACRYLIQUE HEAVY BODY 59ML VERT DE COBALT ROW</t>
  </si>
  <si>
    <t>887452997245</t>
  </si>
  <si>
    <t>1045893</t>
  </si>
  <si>
    <t>LQX PRO ACRYLIQUE HEAVY BODY 59ML ROUGE CLAIR SANS CADMIUM</t>
  </si>
  <si>
    <t>887452051688</t>
  </si>
  <si>
    <t>8870118</t>
  </si>
  <si>
    <t>LQX PRO ACRYLIQUE HEAVY BODY 59ML ROUGE DE CADMIUM CLAIR ROW</t>
  </si>
  <si>
    <t>887452051695</t>
  </si>
  <si>
    <t>8870119</t>
  </si>
  <si>
    <t>LQX PRO ACRYLIQUE HEAVY BODY 59ML ROUGE DE CADMIUM MOYEN ROW</t>
  </si>
  <si>
    <t>887452997252</t>
  </si>
  <si>
    <t>1045894</t>
  </si>
  <si>
    <t>LQX PRO ACRYLIQUE HEAVY BODY 59ML ROUGE MOYEN SANS CADMIUM</t>
  </si>
  <si>
    <t>Remise substitutive de 30% pour 60 achetés</t>
  </si>
  <si>
    <t>-25% COMPLÉMENTAIRE</t>
  </si>
  <si>
    <t>POUR 30 MÉDIUMS PROFESSIONNELS ACHETÉS</t>
  </si>
  <si>
    <t>Page 2 - MÉDIUMS PROFESSIONNELS</t>
  </si>
  <si>
    <t>094376923780</t>
  </si>
  <si>
    <t>LQX ADDITIF MEDIUM BRILLANT 118ML</t>
  </si>
  <si>
    <t>094376923797</t>
  </si>
  <si>
    <t>LQX ADDITIF MEDIUM BRILLANT 237ML</t>
  </si>
  <si>
    <t>094376923803</t>
  </si>
  <si>
    <t>LQX ADDITIF MEDIUM BRILLANT 473ML</t>
  </si>
  <si>
    <t>094376923810</t>
  </si>
  <si>
    <t>LQX ADDITIF MEDIUM BRILLANT 946ML</t>
  </si>
  <si>
    <t>094376923827</t>
  </si>
  <si>
    <t>5036</t>
  </si>
  <si>
    <t>LQX ADDITIF MEDIUM BRILLANT 3,78LT</t>
  </si>
  <si>
    <t>094376923834</t>
  </si>
  <si>
    <t>5104</t>
  </si>
  <si>
    <t>LQX ADDITIF MEDIUM MAT 118ML</t>
  </si>
  <si>
    <t>094376923841</t>
  </si>
  <si>
    <t>5108</t>
  </si>
  <si>
    <t>LQX ADDITIF MEDIUM MAT 237ML</t>
  </si>
  <si>
    <t>094376923858</t>
  </si>
  <si>
    <t>5116</t>
  </si>
  <si>
    <t>LQX ADDITIF MEDIUM MAT 473ML</t>
  </si>
  <si>
    <t>094376923865</t>
  </si>
  <si>
    <t>5120</t>
  </si>
  <si>
    <t>LQX ADDITIF MEDIUM GEL EPAIS BRILLANT 237ML</t>
  </si>
  <si>
    <t>094376923872</t>
  </si>
  <si>
    <t>5132</t>
  </si>
  <si>
    <t>LQX ADDITIF MEDIUM MAT 946ML</t>
  </si>
  <si>
    <t>094376923889</t>
  </si>
  <si>
    <t>5136</t>
  </si>
  <si>
    <t>LQX ADDITIF MEDIUM MAT 3,78LT</t>
  </si>
  <si>
    <t>094376923896</t>
  </si>
  <si>
    <t>5208</t>
  </si>
  <si>
    <t>LQX ADDITIF VERNIS MAT 237ML</t>
  </si>
  <si>
    <t>094376923902</t>
  </si>
  <si>
    <t>5216</t>
  </si>
  <si>
    <t>LQX ADDITIF VERNIS MAT 473ML</t>
  </si>
  <si>
    <t>094376923919</t>
  </si>
  <si>
    <t>5232</t>
  </si>
  <si>
    <t>LQX ADDITIF VERNIS MAT 946ML</t>
  </si>
  <si>
    <t>094376923926</t>
  </si>
  <si>
    <t>5236</t>
  </si>
  <si>
    <t>LQX ADDITIF VERNIS MAT 3,78LT</t>
  </si>
  <si>
    <t>094376923933</t>
  </si>
  <si>
    <t>5304</t>
  </si>
  <si>
    <t>LQX ADDITIF GESSO BLANC 118ML</t>
  </si>
  <si>
    <t>094376923940</t>
  </si>
  <si>
    <t>5308</t>
  </si>
  <si>
    <t>LQX ADDITIF GESSO BLANC 237ML</t>
  </si>
  <si>
    <t>094376923957</t>
  </si>
  <si>
    <t>5316</t>
  </si>
  <si>
    <t>LQX ADDITIF GESSO BLANC 473ML</t>
  </si>
  <si>
    <t>094376923988</t>
  </si>
  <si>
    <t>5320251</t>
  </si>
  <si>
    <t>LQX ADDITIF GESSO COLORANT NOIR F237ML</t>
  </si>
  <si>
    <t>094376924008</t>
  </si>
  <si>
    <t>5320599</t>
  </si>
  <si>
    <t>LQX ADDITIF GESSO COLORANT GRIS F237ML</t>
  </si>
  <si>
    <t>094376924039</t>
  </si>
  <si>
    <t>5321</t>
  </si>
  <si>
    <t>LQX ADDITIF GEL MEDIUM MAT 237ML</t>
  </si>
  <si>
    <t>094376924046</t>
  </si>
  <si>
    <t>5332</t>
  </si>
  <si>
    <t>LQX ADDITIF GESSO BLANC 946ML</t>
  </si>
  <si>
    <t>094376924053</t>
  </si>
  <si>
    <t>5334</t>
  </si>
  <si>
    <t>LQX ADDITIF GESSO BLANC 1,89LT</t>
  </si>
  <si>
    <t>094376924060</t>
  </si>
  <si>
    <t>5336</t>
  </si>
  <si>
    <t>LQX ADDITIF GESSO BLANC 3,78LT</t>
  </si>
  <si>
    <t>094376924091</t>
  </si>
  <si>
    <t>5420</t>
  </si>
  <si>
    <t>LQX ADDITIF GEL MEDIUM ULTRA MAT 237ML</t>
  </si>
  <si>
    <t>094376924114</t>
  </si>
  <si>
    <t>5508</t>
  </si>
  <si>
    <t>LQX ADDITIF MORTIER DE STRUCTURE 237ML</t>
  </si>
  <si>
    <t>094376924121</t>
  </si>
  <si>
    <t>5516</t>
  </si>
  <si>
    <t>LQX ADDITIF MORTIER DE STRUCTURE 473ML</t>
  </si>
  <si>
    <t>094376924138</t>
  </si>
  <si>
    <t>5532</t>
  </si>
  <si>
    <t>LQX ADDITIF MORTIER DE STRUCTURE 946ML</t>
  </si>
  <si>
    <t>094376924145</t>
  </si>
  <si>
    <t>5536</t>
  </si>
  <si>
    <t>LQX ADDITIF MORTIER DE STRUCTURE 3,78LT</t>
  </si>
  <si>
    <t>094376924152</t>
  </si>
  <si>
    <t>5608</t>
  </si>
  <si>
    <t>LQX ADDITIF MEDIUM FLUIDE ULTRA MAT 237ML</t>
  </si>
  <si>
    <t>094376924169</t>
  </si>
  <si>
    <t>5616</t>
  </si>
  <si>
    <t>LQX ADDITIF MEDIUM FLUIDE ULTRA MAT 473ML</t>
  </si>
  <si>
    <t>094376924176</t>
  </si>
  <si>
    <t>5620</t>
  </si>
  <si>
    <t>LQX ADDITIF FLUIDIFIANT (FLOW AID) 118ML</t>
  </si>
  <si>
    <t>094376924183</t>
  </si>
  <si>
    <t>5708</t>
  </si>
  <si>
    <t>LQX ADDITIF MEDIUM GEL 237ML</t>
  </si>
  <si>
    <t>094376924190</t>
  </si>
  <si>
    <t>5716</t>
  </si>
  <si>
    <t>LQX ADDITIF MEDIUM GEL 473ML</t>
  </si>
  <si>
    <t>094376924206</t>
  </si>
  <si>
    <t>5732</t>
  </si>
  <si>
    <t>LQX ADDITIF MEDIUM GEL 946ML</t>
  </si>
  <si>
    <t>094376924213</t>
  </si>
  <si>
    <t>5736</t>
  </si>
  <si>
    <t>LQX ADDITIF MEDIUM GEL BRILLANT 3,78LT</t>
  </si>
  <si>
    <t>094376924336</t>
  </si>
  <si>
    <t>5908</t>
  </si>
  <si>
    <t>LQX ADDITIF MEDIUM AEROGRAPHIQUE 237ML</t>
  </si>
  <si>
    <t>094376924367</t>
  </si>
  <si>
    <t>6408</t>
  </si>
  <si>
    <t>LQX ADDITIF GEL TEXTURE STUC 237ML</t>
  </si>
  <si>
    <t>094376924381</t>
  </si>
  <si>
    <t>6508</t>
  </si>
  <si>
    <t>LQX ADDITIF GEL TEXTURE SABLE NATUREL 237ML</t>
  </si>
  <si>
    <t>094376924442</t>
  </si>
  <si>
    <t>6808</t>
  </si>
  <si>
    <t>LQX ADDITIF MORTIER DE STRUCTURE SOUPLE 237ML</t>
  </si>
  <si>
    <t>094376924459</t>
  </si>
  <si>
    <t>6816</t>
  </si>
  <si>
    <t>LQX ADDITIF MORTIER DE STRUCTURE SOUPLE 473ML</t>
  </si>
  <si>
    <t>094376924466</t>
  </si>
  <si>
    <t>6908</t>
  </si>
  <si>
    <t>LQX ADDITIF GEL TEXTURE BILLES TRANSPARENTES 237ML</t>
  </si>
  <si>
    <t>094376924480</t>
  </si>
  <si>
    <t>107008</t>
  </si>
  <si>
    <t>LQX ADDITIF MEDIUM IRIDESCENT 237ML</t>
  </si>
  <si>
    <t>094376926071</t>
  </si>
  <si>
    <t>126604</t>
  </si>
  <si>
    <t>LQX ADDITIF VERNIS ULTRA BRILLANT 118ML</t>
  </si>
  <si>
    <t>094376926088</t>
  </si>
  <si>
    <t>126704</t>
  </si>
  <si>
    <t>LQX ADDITIF RETARDATEUR FLUIDE SLOW DRI 118ML</t>
  </si>
  <si>
    <t>094376926125</t>
  </si>
  <si>
    <t>126804</t>
  </si>
  <si>
    <t>LQX ADDITIF MEDIUM POUR TISSUS 118ML</t>
  </si>
  <si>
    <t>094376926187</t>
  </si>
  <si>
    <t>3925070</t>
  </si>
  <si>
    <t>LQX ADDITIF VERNIS MAT SOLUVAR 237ML</t>
  </si>
  <si>
    <t>094376929782</t>
  </si>
  <si>
    <t>5121</t>
  </si>
  <si>
    <t>LQX ADDITIF MEDIUM GEL EPAIS BRILLANT 473ML</t>
  </si>
  <si>
    <t>094376929942</t>
  </si>
  <si>
    <t>5204</t>
  </si>
  <si>
    <t>LQX ADDITIF VERNIS MAT 118ML</t>
  </si>
  <si>
    <t>094376931280</t>
  </si>
  <si>
    <t>5123</t>
  </si>
  <si>
    <t>LQX ADDITIF MEDIUM GEL EPAIS BRILLANT 3,78LT</t>
  </si>
  <si>
    <t>094376931327</t>
  </si>
  <si>
    <t>5322</t>
  </si>
  <si>
    <t>LQX ADDITIF MEDIUM GEL MAT 473ML</t>
  </si>
  <si>
    <t>094376931334</t>
  </si>
  <si>
    <t>5323</t>
  </si>
  <si>
    <t>LQX ADDITIF MEDIUM GEL MAT 946ML</t>
  </si>
  <si>
    <t>094376931365</t>
  </si>
  <si>
    <t>6204</t>
  </si>
  <si>
    <t>LQX ADDITIF VERNIS BRILLANT 118ML</t>
  </si>
  <si>
    <t>094376931372</t>
  </si>
  <si>
    <t>6208</t>
  </si>
  <si>
    <t>LQX ADDITIF VERNIS BRILLANT 237ML</t>
  </si>
  <si>
    <t>094376931389</t>
  </si>
  <si>
    <t>6216</t>
  </si>
  <si>
    <t>LQX ADDITIF VERNIS BRILLANT 473ML</t>
  </si>
  <si>
    <t>094376931396</t>
  </si>
  <si>
    <t>6232</t>
  </si>
  <si>
    <t>LQX ADDITIF VERNIS BRILLANT 946ML</t>
  </si>
  <si>
    <t>094376931402</t>
  </si>
  <si>
    <t>6236</t>
  </si>
  <si>
    <t>LQX ADDITIF VERNIS BRILLANT 3,78LT</t>
  </si>
  <si>
    <t>094376931433</t>
  </si>
  <si>
    <t>6308</t>
  </si>
  <si>
    <t>LQX ADDITIF MEDIUM RETARDEUR FLUIDE SLOW DRI 237ML</t>
  </si>
  <si>
    <t>094376931440</t>
  </si>
  <si>
    <t>6316</t>
  </si>
  <si>
    <t>LQX ADDITIF MEDIUM RETARDEUR FLUIDE SLOW DRI 473ML</t>
  </si>
  <si>
    <t>094376931457</t>
  </si>
  <si>
    <t>6304</t>
  </si>
  <si>
    <t>LQX ADDITIF MEDIUM RETARDATEUR FLUIDE SLOW DRI 118ML</t>
  </si>
  <si>
    <t>094376931488</t>
  </si>
  <si>
    <t>7208</t>
  </si>
  <si>
    <t>LQX ADDITIF MEDIUM GEL RETARDEUR EPAIS 237ML</t>
  </si>
  <si>
    <t>094376931495</t>
  </si>
  <si>
    <t>7216</t>
  </si>
  <si>
    <t>LQX ADDITIF MEDIUM GEL RET EPAIS SLOW DRI 473ML</t>
  </si>
  <si>
    <t>094376931532</t>
  </si>
  <si>
    <t>7408</t>
  </si>
  <si>
    <t>LQX ADDITIF MEDIUM GEL TRES EPAIS BRILLANT 237ML</t>
  </si>
  <si>
    <t>094376931549</t>
  </si>
  <si>
    <t>7416</t>
  </si>
  <si>
    <t>LQX ADDITIF MEDIUM GEL TRES EPAIS BRILLANT 473ML</t>
  </si>
  <si>
    <t>094376931556</t>
  </si>
  <si>
    <t>7432</t>
  </si>
  <si>
    <t>LQX ADDITIF MEDIUM GEL TRES EPAIS BRILLANT 946ML</t>
  </si>
  <si>
    <t>094376931563</t>
  </si>
  <si>
    <t>7436</t>
  </si>
  <si>
    <t>LQX ADDITIF MEDIUM GEL TRES EPAIS BRILLANT 3,78LT</t>
  </si>
  <si>
    <t>094376931587</t>
  </si>
  <si>
    <t>7504</t>
  </si>
  <si>
    <t>LQX ADDITIF MEDIUM POUR GLACIS 118ML</t>
  </si>
  <si>
    <t>094376931594</t>
  </si>
  <si>
    <t>7508</t>
  </si>
  <si>
    <t>LQX ADDITIF MEDIUM POUR GLACIS 237ML</t>
  </si>
  <si>
    <t>094376931600</t>
  </si>
  <si>
    <t>7516</t>
  </si>
  <si>
    <t>LQX ADDITIF MEDIUM POUR GLACIS 473ML</t>
  </si>
  <si>
    <t>094376931655</t>
  </si>
  <si>
    <t>7604</t>
  </si>
  <si>
    <t>LQX ADDITIF GESSO ACRYLIQUE TRANSPARENT 118ML</t>
  </si>
  <si>
    <t>094376931662</t>
  </si>
  <si>
    <t>7608</t>
  </si>
  <si>
    <t>LQX ADDITIF GESSO ACRYLIQUE TRANSPARENT 237ML</t>
  </si>
  <si>
    <t>094376931679</t>
  </si>
  <si>
    <t>7616</t>
  </si>
  <si>
    <t>LQX ADDITIF GESSO ACRYLIQUE TRANSPARENT 473ML</t>
  </si>
  <si>
    <t>094376931716</t>
  </si>
  <si>
    <t>6832</t>
  </si>
  <si>
    <t>LQX ADDITIF MORTIER STRUCTURE SOUPLE 946ML</t>
  </si>
  <si>
    <t>094376931723</t>
  </si>
  <si>
    <t>6836</t>
  </si>
  <si>
    <t>LQX ADDITIF MORTIER DE STRUCTURE LEGER 3,78LT</t>
  </si>
  <si>
    <t>094376931754</t>
  </si>
  <si>
    <t>7808</t>
  </si>
  <si>
    <t>LQX ADDITIF GESSO TRES EPAIS 237ML</t>
  </si>
  <si>
    <t>094376932171</t>
  </si>
  <si>
    <t>7632</t>
  </si>
  <si>
    <t>LQX ADDITIF GESSO ACRYLIQUE TRANSPARENT 946ML</t>
  </si>
  <si>
    <t>094376932188</t>
  </si>
  <si>
    <t>7636</t>
  </si>
  <si>
    <t>LQX ADDITIF GESSO ACRYLIQUE TRANSPARENT 3,78LT</t>
  </si>
  <si>
    <t>094376932935</t>
  </si>
  <si>
    <t>7532</t>
  </si>
  <si>
    <t>LQX ADDITIF MEDIUM POUR GLACIS 946ML</t>
  </si>
  <si>
    <t>094376934182</t>
  </si>
  <si>
    <t>5324</t>
  </si>
  <si>
    <t>LQX ADDITIF GEL MAT TRANSLUCIDE 3,78LT</t>
  </si>
  <si>
    <t>094376945669</t>
  </si>
  <si>
    <t>5426</t>
  </si>
  <si>
    <t>LQX ADDITIF MEDIUM GEL ULTRA MAT 473ML</t>
  </si>
  <si>
    <t>094376945676</t>
  </si>
  <si>
    <t>126608</t>
  </si>
  <si>
    <t>LQX ADDITIF VERNIS ULTRA BRILLANT 237ML</t>
  </si>
  <si>
    <t>094376945683</t>
  </si>
  <si>
    <t>126632</t>
  </si>
  <si>
    <t>LQX ADDITIF VERNIS ULTRA BRILLANT 946ML</t>
  </si>
  <si>
    <t>094376945690</t>
  </si>
  <si>
    <t>8208</t>
  </si>
  <si>
    <t>LQX ADDITIF VERNIS SATINE 237ML</t>
  </si>
  <si>
    <t>094376945706</t>
  </si>
  <si>
    <t>8232</t>
  </si>
  <si>
    <t>LQX ADDITIF VERNIS SATINE 946ML</t>
  </si>
  <si>
    <t>094376945737</t>
  </si>
  <si>
    <t>7832</t>
  </si>
  <si>
    <t>LQX ADDITIF GESSO TRES EPAIS 946ML</t>
  </si>
  <si>
    <t>094376945744</t>
  </si>
  <si>
    <t>7836</t>
  </si>
  <si>
    <t>LQX ADDITIF GESSO TRES EPAIS 3,78LT</t>
  </si>
  <si>
    <t>094376945782</t>
  </si>
  <si>
    <t>8008</t>
  </si>
  <si>
    <t>LQX ADDITIF HUMIDIFICATEUR P/ PEINTURE ACRYLIQUE 237ML</t>
  </si>
  <si>
    <t>094376945799</t>
  </si>
  <si>
    <t>5808</t>
  </si>
  <si>
    <t>LQX ADDITIF GEL MAT TRES EPAIS 237ML</t>
  </si>
  <si>
    <t>094376945805</t>
  </si>
  <si>
    <t>5816</t>
  </si>
  <si>
    <t>LQX ADDITIF GEL MAT TRES EPAIS 473ML</t>
  </si>
  <si>
    <t>094376945812</t>
  </si>
  <si>
    <t>5832</t>
  </si>
  <si>
    <t>LQX ADDITIF GEL MAT TRES EPAIS 946ML</t>
  </si>
  <si>
    <t>094376945836</t>
  </si>
  <si>
    <t>8908</t>
  </si>
  <si>
    <t>LQX ADDITIF MORTIER DE STRUCTURE FLEXIBLE 237ML</t>
  </si>
  <si>
    <t>094376945843</t>
  </si>
  <si>
    <t>8916</t>
  </si>
  <si>
    <t>LQX ADDITIF MORTIER DE STRUCTURE FLEXIBLE 473ML</t>
  </si>
  <si>
    <t>094376945850</t>
  </si>
  <si>
    <t>8932</t>
  </si>
  <si>
    <t>LQX ADDITIF MORTIER DE STRUCTURE FLEXIBLE 946ML</t>
  </si>
  <si>
    <t>094376945898</t>
  </si>
  <si>
    <t>125408</t>
  </si>
  <si>
    <t>LQX ADDITIF GEL RETARDEUR SLOW-DRI 237ML</t>
  </si>
  <si>
    <t>094376945904</t>
  </si>
  <si>
    <t>125908</t>
  </si>
  <si>
    <t>LQX ADDITIF GEL EPAISSISSANT LIQUITHICK 237ML</t>
  </si>
  <si>
    <t>887452047544</t>
  </si>
  <si>
    <t>LQX ADDITIF MEDIUM GEL 237ML MEDIUM DE SERIGRAPHIE</t>
  </si>
  <si>
    <t>887452047551</t>
  </si>
  <si>
    <t>5404</t>
  </si>
  <si>
    <t>LQX ADDITIF MEDIUM EFFETS 118ML FLUIDE A MASQUER</t>
  </si>
  <si>
    <t>887452047582</t>
  </si>
  <si>
    <t>8108</t>
  </si>
  <si>
    <t>LQX ADDITIF MEDIUM FLUIDE 237ML MEDIUM FLUIDE SATINE</t>
  </si>
  <si>
    <t>887452047599</t>
  </si>
  <si>
    <t>7908</t>
  </si>
  <si>
    <t>LQX ADDITIF MEDIUM GEL 237ML MEDIUM GEL SATINE</t>
  </si>
  <si>
    <t>887452048466</t>
  </si>
  <si>
    <t>8308</t>
  </si>
  <si>
    <t>LQX ADDITIF EFFET PATE A CRAQUELER 237ML</t>
  </si>
  <si>
    <t>887452048473</t>
  </si>
  <si>
    <t>8408</t>
  </si>
  <si>
    <t>LQX ADDITIF OR METALIQUE BOUTEILLE 237ML</t>
  </si>
  <si>
    <t>887452048480</t>
  </si>
  <si>
    <t>8508</t>
  </si>
  <si>
    <t>LQX ADDITIF ARGENT METALIQUE BOUTEILLE 237ML</t>
  </si>
  <si>
    <t>887452048718</t>
  </si>
  <si>
    <t>5836</t>
  </si>
  <si>
    <t>LQX ADDITIF VERNIS UTLRA BRILLANT SEAU 3,78L</t>
  </si>
  <si>
    <t>887452048725</t>
  </si>
  <si>
    <t>5936</t>
  </si>
  <si>
    <t>LQX ADDITIF VERNIS SATINE SEAU 3,78L</t>
  </si>
  <si>
    <t>887452058984</t>
  </si>
  <si>
    <t>8870512</t>
  </si>
  <si>
    <t>LQX ADDITIF MEDIUM DE LISSAGE 237ML ROW</t>
  </si>
  <si>
    <t>887452058991</t>
  </si>
  <si>
    <t>8870513</t>
  </si>
  <si>
    <t>LQX ADDITIF MEDIUM DE LISSAGE 946ML ROW</t>
  </si>
  <si>
    <t>887452059004</t>
  </si>
  <si>
    <t>8870514</t>
  </si>
  <si>
    <t>LQX ADDITIF MEDIUM DE LISSAGE 3,78LT ROW</t>
  </si>
  <si>
    <t>887452059011</t>
  </si>
  <si>
    <t>8870515</t>
  </si>
  <si>
    <t>LQX ADDITIF GEL FILANT 237ML ROW</t>
  </si>
  <si>
    <t>887452059028</t>
  </si>
  <si>
    <t>8870516</t>
  </si>
  <si>
    <t>LQX ADDITIF MEDIUM DE LISSAGE BRILLANT 473ML ROW</t>
  </si>
  <si>
    <t>887452059035</t>
  </si>
  <si>
    <t>8870517</t>
  </si>
  <si>
    <t>LQX ADDITIF MEDIUM DE LISSAGE IRIDESCENT 473ML ROW</t>
  </si>
  <si>
    <t>887452059042</t>
  </si>
  <si>
    <t>8870518</t>
  </si>
  <si>
    <t>LQX ADDITIF MEDIUM DE LISSAGE MAT 473ML ROW</t>
  </si>
  <si>
    <t>887452059059</t>
  </si>
  <si>
    <t>8870519</t>
  </si>
  <si>
    <t>LQX ADDITIF MEDIUM EFFET VERRE BOUTEILLE 237ML ROW</t>
  </si>
  <si>
    <t>887452059066</t>
  </si>
  <si>
    <t>3699434</t>
  </si>
  <si>
    <t>LQX ADDITIF MEDIUM DE LISSAGE SET ASSORTIMENT ROW</t>
  </si>
  <si>
    <t>887452059080</t>
  </si>
  <si>
    <t>8870520</t>
  </si>
  <si>
    <t>LQX ADDITIF GEL FILANT 473ML ROW</t>
  </si>
  <si>
    <t>887452059097</t>
  </si>
  <si>
    <t>3699436</t>
  </si>
  <si>
    <t>LQX ADDITIF MEDIUM DE LISSAGE MAT + SET SOFT BODY ROW</t>
  </si>
  <si>
    <t>887452059103</t>
  </si>
  <si>
    <t>3699437</t>
  </si>
  <si>
    <t>LQX ADDITIF MEDIUM DE LISSAGE IRIDESCENT + SET SOFT BODY ROW</t>
  </si>
  <si>
    <t>887452061908</t>
  </si>
  <si>
    <t>5337</t>
  </si>
  <si>
    <t>LQX ADDITIF GESSO TRANSPARENT 1,89L</t>
  </si>
  <si>
    <t>887452061915</t>
  </si>
  <si>
    <t>5338</t>
  </si>
  <si>
    <t>LQX ADDITIF MEDIUM BRILLANT 1,89L</t>
  </si>
  <si>
    <t>887452061922</t>
  </si>
  <si>
    <t>5339</t>
  </si>
  <si>
    <t>LQX ADDITIF MEDIUM MAT 1,89L</t>
  </si>
  <si>
    <t>887452061939</t>
  </si>
  <si>
    <t>5340</t>
  </si>
  <si>
    <t>LQX ADDITIF GEL BRILLANT 1,89L</t>
  </si>
  <si>
    <t>887452061946</t>
  </si>
  <si>
    <t>5341</t>
  </si>
  <si>
    <t>LQX ADDITIF GEL MAT 1,89L</t>
  </si>
  <si>
    <t>887452061953</t>
  </si>
  <si>
    <t>5342</t>
  </si>
  <si>
    <t>LQX ADDITIF MORTIER DE STRUCTURE 1,89L</t>
  </si>
  <si>
    <t>887452061960</t>
  </si>
  <si>
    <t>5343</t>
  </si>
  <si>
    <t>LQX ADDITIF MEDIUM DE LISSAGE 1,89L</t>
  </si>
  <si>
    <t>887452061977</t>
  </si>
  <si>
    <t>5344</t>
  </si>
  <si>
    <t>LQX ADDITIF VERNIS ULTRA BRILLANT 1,89L</t>
  </si>
  <si>
    <t>887452061984</t>
  </si>
  <si>
    <t>5345</t>
  </si>
  <si>
    <t>LQX ADDITIF VERNIS BRILLANT 1,89L</t>
  </si>
  <si>
    <t>887452061991</t>
  </si>
  <si>
    <t>5346</t>
  </si>
  <si>
    <t>LQX ADDITIF VERNIS SATINE 1,89L</t>
  </si>
  <si>
    <t>887452062004</t>
  </si>
  <si>
    <t>5347</t>
  </si>
  <si>
    <t>LQX ADDITIF VERNIS MAT 1,89L</t>
  </si>
  <si>
    <t>887452065814</t>
  </si>
  <si>
    <t>6625</t>
  </si>
  <si>
    <t>LQX AEROSOL 400ML VERNIS BRILLANT ROW</t>
  </si>
  <si>
    <t>887452065821</t>
  </si>
  <si>
    <t>6725</t>
  </si>
  <si>
    <t>LQX AEROSOL 400ML VERNIS MAT ROW</t>
  </si>
  <si>
    <t>887452065838</t>
  </si>
  <si>
    <t>LQX AEROSOL 400ML VERNIS SATINE ROW</t>
  </si>
  <si>
    <t>887452993964</t>
  </si>
  <si>
    <t>4459230</t>
  </si>
  <si>
    <t>LQX NETTOYANT POUR DIFUSEUR 400ML SPRAY</t>
  </si>
  <si>
    <t>Remise complémentaire de 25% pour 30 achetés</t>
  </si>
  <si>
    <t>-45% SUBSTITUTIVE</t>
  </si>
  <si>
    <t>ACRYLIQUE FINE</t>
  </si>
  <si>
    <t>POUR 72 ACRYLIQUE FINE 80 ML ACHETÉS</t>
  </si>
  <si>
    <t>3013643003793</t>
  </si>
  <si>
    <t>LB ACRYLIQUE FINE 80ML TUBE JAUNE CITRON</t>
  </si>
  <si>
    <t>3013643004219</t>
  </si>
  <si>
    <t>LB ACRYLIQUE FINE 80ML TUBE JAUNE PRIMAIRE</t>
  </si>
  <si>
    <t>3013643003908</t>
  </si>
  <si>
    <t>LB ACRYLIQUE FINE 80ML TUBE JAUNE MOYEN</t>
  </si>
  <si>
    <t>3013643004424</t>
  </si>
  <si>
    <t>LB ACRYLIQUE FINE 80ML TUBE JAUNE SAHARA</t>
  </si>
  <si>
    <t>3013643003731</t>
  </si>
  <si>
    <t>LB ACRYLIQUE FINE 80ML TUBE JAUNE INDIEN</t>
  </si>
  <si>
    <t>3013643004035</t>
  </si>
  <si>
    <t>LB ACRYLIQUE FINE 80ML TUBE ORANGE</t>
  </si>
  <si>
    <t>3013643004332</t>
  </si>
  <si>
    <t>LB ACRYLIQUE FINE 80ML TUBE ROUGE VERMILLON</t>
  </si>
  <si>
    <t>3013643003502</t>
  </si>
  <si>
    <t>LB ACRYLIQUE FINE 80ML TUBE ROUGE VIF</t>
  </si>
  <si>
    <t>3013643003458</t>
  </si>
  <si>
    <t>LB ACRYLIQUE FINE 80ML TUBE CARMIN D'ALIZARINE</t>
  </si>
  <si>
    <t>3013643003595</t>
  </si>
  <si>
    <t>LB ACRYLIQUE FINE 80ML TUBE ROUGE CARMIN</t>
  </si>
  <si>
    <t>3013643004189</t>
  </si>
  <si>
    <t>LB ACRYLIQUE FINE 80ML TUBE ROUGE PRIMAIRE</t>
  </si>
  <si>
    <t>3013643004370</t>
  </si>
  <si>
    <t>LB ACRYLIQUE FINE 80ML TUBE ROSE</t>
  </si>
  <si>
    <t>3013643003847</t>
  </si>
  <si>
    <t>LB ACRYLIQUE FINE 80ML TUBE MAGENTA</t>
  </si>
  <si>
    <t>3013643003656</t>
  </si>
  <si>
    <t>LB ACRYLIQUE FINE 80ML TUBE DIOXAZINE VIOLET</t>
  </si>
  <si>
    <t>3013643004684</t>
  </si>
  <si>
    <t>LB ACRYLIQUE FINE 80ML TUBE VIOLET PALE</t>
  </si>
  <si>
    <t>3013643004608</t>
  </si>
  <si>
    <t>LB ACRYLIQUE FINE 80ML TUBE OUTREMER</t>
  </si>
  <si>
    <t>3013643004394</t>
  </si>
  <si>
    <t>LB ACRYLIQUE FINE 80ML TUBE BLEU REX</t>
  </si>
  <si>
    <t>3013643003632</t>
  </si>
  <si>
    <t>LB ACRYLIQUE FINE 80ML TUBE BLEU DE COBALT IMITATION</t>
  </si>
  <si>
    <t>3013643003489</t>
  </si>
  <si>
    <t>LB ACRYLIQUE FINE 80ML TUBE BLEU POURPRE</t>
  </si>
  <si>
    <t>3013643004097</t>
  </si>
  <si>
    <t>LB ACRYLIQUE FINE 80ML TUBE BLEU PHTALOCYANINE</t>
  </si>
  <si>
    <t>3013643004158</t>
  </si>
  <si>
    <t>LB ACRYLIQUE FINE 80ML TUBE BLEU PRIMAIRE</t>
  </si>
  <si>
    <t>3013643003618</t>
  </si>
  <si>
    <t>LB ACRYLIQUE FINE 80ML TUBE BLEU DE CERUL IMITATION</t>
  </si>
  <si>
    <t>3013643004233</t>
  </si>
  <si>
    <t>LB ACRYLIQUE FINE 80ML TUBE BLEU DE PRUSSE IMITATION</t>
  </si>
  <si>
    <t>3013643004462</t>
  </si>
  <si>
    <t>LB ACRYLIQUE FINE 80ML TUBE BLEU SAPHIR</t>
  </si>
  <si>
    <t>3013643004578</t>
  </si>
  <si>
    <t>LB ACRYLIQUE FINE 80ML TUBE BLEU TURQUOISE</t>
  </si>
  <si>
    <t>3013643004660</t>
  </si>
  <si>
    <t>LB ACRYLIQUE FINE 80ML TUBE VERT PHTALOCYANINE</t>
  </si>
  <si>
    <t>3013643004646</t>
  </si>
  <si>
    <t>LB ACRYLIQUE FINE 80ML TUBE VERT VERONESE IMITATION</t>
  </si>
  <si>
    <t>3013643004707</t>
  </si>
  <si>
    <t>LB ACRYLIQUE FINE 80ML TUBE VERT EMERAUDE</t>
  </si>
  <si>
    <t>3013643003816</t>
  </si>
  <si>
    <t>LB ACRYLIQUE FINE 80ML TUBE VERT CLAIR</t>
  </si>
  <si>
    <t>3013643003922</t>
  </si>
  <si>
    <t>LB ACRYLIQUE FINE 80ML TUBE VERT MOYEN</t>
  </si>
  <si>
    <t>3013643003717</t>
  </si>
  <si>
    <t>LB ACRYLIQUE FINE 80ML TUBE VERT OXYDE DE CHROME</t>
  </si>
  <si>
    <t>3013643004448</t>
  </si>
  <si>
    <t>LB ACRYLIQUE FINE 80ML TUBE VERT DE VESSIE</t>
  </si>
  <si>
    <t>3013643004516</t>
  </si>
  <si>
    <t>LB ACRYLIQUE FINE 80ML TUBE STIL DE GRAIN VERT</t>
  </si>
  <si>
    <t>3013643004004</t>
  </si>
  <si>
    <t>LB ACRYLIQUE FINE 80ML TUBE JAUNE DE NAPLES CLAIR</t>
  </si>
  <si>
    <t>3013643003977</t>
  </si>
  <si>
    <t>LB ACRYLIQUE FINE 80ML TUBE JAUNE DE NAPLES</t>
  </si>
  <si>
    <t>3013643004738</t>
  </si>
  <si>
    <t>LB ACRYLIQUE FINE 80ML TUBE OCRE JAUNE</t>
  </si>
  <si>
    <t>3013643004257</t>
  </si>
  <si>
    <t>LB ACRYLIQUE FINE 80ML TUBE TERRE DE SIENNE NATURELLE</t>
  </si>
  <si>
    <t>3013643004127</t>
  </si>
  <si>
    <t>LB ACRYLIQUE FINE 80ML TUBE OCRE ROSE</t>
  </si>
  <si>
    <t>3013643003533</t>
  </si>
  <si>
    <t>LB ACRYLIQUE FINE 80ML TUBE TERRE DE SIENNE BRULEE</t>
  </si>
  <si>
    <t>3013643004301</t>
  </si>
  <si>
    <t>LB ACRYLIQUE FINE 80ML TUBE OCRE ROUGE</t>
  </si>
  <si>
    <t>3013643004622</t>
  </si>
  <si>
    <t>LB ACRYLIQUE FINE 80ML TUBE BRUN VAN DYCK</t>
  </si>
  <si>
    <t>3013643003564</t>
  </si>
  <si>
    <t>LB ACRYLIQUE FINE 80ML TUBE TERRE D'OMBRE BRULEE</t>
  </si>
  <si>
    <t>3013643004288</t>
  </si>
  <si>
    <t>LB ACRYLIQUE FINE 80ML TUBE TERRE D'OMBRE NATURELLE</t>
  </si>
  <si>
    <t>3013643004073</t>
  </si>
  <si>
    <t>LB ACRYLIQUE FINE 80ML TUBE GRIS DE PAYNE</t>
  </si>
  <si>
    <t>3013643003878</t>
  </si>
  <si>
    <t>LB ACRYLIQUE FINE 80ML TUBE NOIR DE MARS</t>
  </si>
  <si>
    <t>3013643003762</t>
  </si>
  <si>
    <t>LB ACRYLIQUE FINE 80ML TUBE NOIR D'IVOIRE</t>
  </si>
  <si>
    <t>3013643004547</t>
  </si>
  <si>
    <t>LB ACRYLIQUE FINE 80ML TUBE BLANC DE TITANE</t>
  </si>
  <si>
    <t>3013643003953</t>
  </si>
  <si>
    <t>LB ACRYLIQUE FINE 80ML TUBE BLANC POUR MELANGES</t>
  </si>
  <si>
    <t>3013643004493</t>
  </si>
  <si>
    <t>LB ACRYLIQUE FINE 80ML TUBE ARGENT</t>
  </si>
  <si>
    <t>3013643003687</t>
  </si>
  <si>
    <t>LB ACRYLIQUE FINE 80ML TUBE OR</t>
  </si>
  <si>
    <t>3013643021230</t>
  </si>
  <si>
    <t>3013643021230​</t>
  </si>
  <si>
    <t>LB FINE ACRYLIC COLOUR 80ML JAUNE FLUO</t>
  </si>
  <si>
    <t>Nouveauté !</t>
  </si>
  <si>
    <t>3013643021247</t>
  </si>
  <si>
    <t>LB FINE ACRYLIC COLOUR 80ML ORANGE FLUO</t>
  </si>
  <si>
    <t>3013643021254</t>
  </si>
  <si>
    <t>3013643021254​</t>
  </si>
  <si>
    <t>LB FINE ACRYLIC COLOUR 80ML ROSE FLUO</t>
  </si>
  <si>
    <t>3013643021261</t>
  </si>
  <si>
    <t>3013643021261​</t>
  </si>
  <si>
    <t>LB FINE ACRYLIC COLOUR 80ML VERT FLUO</t>
  </si>
  <si>
    <t>3013643021278</t>
  </si>
  <si>
    <t>3013643021278​</t>
  </si>
  <si>
    <t>LB FINE ACRYLIC COLOUR 80ML BLEU FLUO</t>
  </si>
  <si>
    <t>3013643021285</t>
  </si>
  <si>
    <t>3013643021285 ​</t>
  </si>
  <si>
    <t>LB FINE ACRYLIC COLOUR 80ML ROUGE FLUO</t>
  </si>
  <si>
    <t>Remise substitutive de 45% pour 72 achetés</t>
  </si>
  <si>
    <t>POUR 36  ACRYLIQUE FINE 200 ML ACHETÉS</t>
  </si>
  <si>
    <t>3013643003779</t>
  </si>
  <si>
    <t>300377</t>
  </si>
  <si>
    <t>LB ACRYLIQUE FINE 200ML TUBE JAUNE CITRON</t>
  </si>
  <si>
    <t>3013643004196</t>
  </si>
  <si>
    <t>300419</t>
  </si>
  <si>
    <t>LB ACRYLIQUE FINE 200ML TUBE JAUNE PRIMAIRE</t>
  </si>
  <si>
    <t>3013643003892</t>
  </si>
  <si>
    <t>300389</t>
  </si>
  <si>
    <t>LB ACRYLIQUE FINE 200ML TUBE JAUNE MOYEN</t>
  </si>
  <si>
    <t>3013643004400</t>
  </si>
  <si>
    <t>300440</t>
  </si>
  <si>
    <t>LB ACRYLIQUE FINE 200ML TUBE JAUNE SAHARA</t>
  </si>
  <si>
    <t>3013643003724</t>
  </si>
  <si>
    <t>300372</t>
  </si>
  <si>
    <t>LB ACRYLIQUE FINE 200ML TUBE JAUNE INDIEN</t>
  </si>
  <si>
    <t>3013643004011</t>
  </si>
  <si>
    <t>300401</t>
  </si>
  <si>
    <t>LB ACRYLIQUE FINE 200ML TUBE ORANGE</t>
  </si>
  <si>
    <t>3013643004325</t>
  </si>
  <si>
    <t>300432</t>
  </si>
  <si>
    <t>LB ACRYLIQUE FINE 200ML TUBE ROUGE VERMILLON</t>
  </si>
  <si>
    <t>3013643003496</t>
  </si>
  <si>
    <t>300349</t>
  </si>
  <si>
    <t>LB ACRYLIQUE FINE 200ML TUBE ROUGE VIF</t>
  </si>
  <si>
    <t>3013643003441</t>
  </si>
  <si>
    <t>300344</t>
  </si>
  <si>
    <t>LB ACRYLIQUE FINE 200ML TUBE CARMIN D'ALIZARINE</t>
  </si>
  <si>
    <t>3013643003571</t>
  </si>
  <si>
    <t>300357</t>
  </si>
  <si>
    <t>LB ACRYLIQUE FINE 200ML TUBE ROUGE CARMIN</t>
  </si>
  <si>
    <t>3013643004165</t>
  </si>
  <si>
    <t>300416</t>
  </si>
  <si>
    <t>LB ACRYLIQUE FINE 200ML TUBE ROUGE PRIMAIRE</t>
  </si>
  <si>
    <t>3013643004356</t>
  </si>
  <si>
    <t>300435</t>
  </si>
  <si>
    <t>LB ACRYLIQUE FINE 200ML TUBE ROSE</t>
  </si>
  <si>
    <t>3013643003823</t>
  </si>
  <si>
    <t>300382</t>
  </si>
  <si>
    <t>LB ACRYLIQUE FINE 200ML TUBE MAGENTA</t>
  </si>
  <si>
    <t>3013643003649</t>
  </si>
  <si>
    <t>300364</t>
  </si>
  <si>
    <t>LB ACRYLIQUE FINE 200ML TUBE DIOXAZINE VIOLET</t>
  </si>
  <si>
    <t>3013643004677</t>
  </si>
  <si>
    <t>300467</t>
  </si>
  <si>
    <t>LB ACRYLIQUE FINE 200ML TUBE VIOLET PALE</t>
  </si>
  <si>
    <t>3013643004585</t>
  </si>
  <si>
    <t>300458</t>
  </si>
  <si>
    <t>LB ACRYLIQUE FINE 200ML TUBE OUTREMER</t>
  </si>
  <si>
    <t>3013643004387</t>
  </si>
  <si>
    <t>300438</t>
  </si>
  <si>
    <t>LB ACRYLIQUE FINE 200ML TUBE BLEU REX</t>
  </si>
  <si>
    <t>3013643003625</t>
  </si>
  <si>
    <t>300362</t>
  </si>
  <si>
    <t>LB ACRYLIQUE FINE 200ML TUBE BLEU DE COBALT IMITATION</t>
  </si>
  <si>
    <t>3013643003472</t>
  </si>
  <si>
    <t>300347</t>
  </si>
  <si>
    <t>LB ACRYLIQUE FINE 200ML TUBE BLEU POURPRE</t>
  </si>
  <si>
    <t>3013643004080</t>
  </si>
  <si>
    <t>300408</t>
  </si>
  <si>
    <t>LB ACRYLIQUE FINE 200ML TUBE BLEU PHTALOCYANINE</t>
  </si>
  <si>
    <t>3013643004134</t>
  </si>
  <si>
    <t>300413</t>
  </si>
  <si>
    <t>LB ACRYLIQUE FINE 200ML TUBE BLEU PRIMAIRE</t>
  </si>
  <si>
    <t>3013643003601</t>
  </si>
  <si>
    <t>300360</t>
  </si>
  <si>
    <t>LB ACRYLIQUE FINE 200ML TUBE BLEU DE CERULEUM IMITATION</t>
  </si>
  <si>
    <t>3013643004226</t>
  </si>
  <si>
    <t>300422</t>
  </si>
  <si>
    <t>LB ACRYLIQUE FINE 200ML TUBE BLEU DE PRUSSE IMITATION</t>
  </si>
  <si>
    <t>3013643004455</t>
  </si>
  <si>
    <t>300445</t>
  </si>
  <si>
    <t>LB ACRYLIQUE FINE 200ML TUBE BLEU SAPHIR</t>
  </si>
  <si>
    <t>3013643004554</t>
  </si>
  <si>
    <t>300455</t>
  </si>
  <si>
    <t>LB ACRYLIQUE FINE 200ML TUBE BLEU TURQUOISE</t>
  </si>
  <si>
    <t>3013643004653</t>
  </si>
  <si>
    <t>300465</t>
  </si>
  <si>
    <t>LB ACRYLIQUE FINE 200ML TUBE VERT PHTALOCYANINE</t>
  </si>
  <si>
    <t>3013643004639</t>
  </si>
  <si>
    <t>300463</t>
  </si>
  <si>
    <t>LB ACRYLIQUE FINE 200ML TUBE VERT VERONESE IMITATION</t>
  </si>
  <si>
    <t>3013643004691</t>
  </si>
  <si>
    <t>300469</t>
  </si>
  <si>
    <t>LB ACRYLIQUE FINE 200ML TUBE VERT EMERAUDE</t>
  </si>
  <si>
    <t>3013643003809</t>
  </si>
  <si>
    <t>300380</t>
  </si>
  <si>
    <t>LB ACRYLIQUE FINE 200ML TUBE VERT CLAIR</t>
  </si>
  <si>
    <t>3013643003915</t>
  </si>
  <si>
    <t>300391</t>
  </si>
  <si>
    <t>LB ACRYLIQUE FINE 200ML TUBE VERT MOYEN</t>
  </si>
  <si>
    <t>3013643003694</t>
  </si>
  <si>
    <t>300369</t>
  </si>
  <si>
    <t>LB ACRYLIQUE FINE 200ML TUBE VERT OXYDE DE CHROME</t>
  </si>
  <si>
    <t>3013643004431</t>
  </si>
  <si>
    <t>300443</t>
  </si>
  <si>
    <t>LB ACRYLIQUE FINE 200ML TUBE VERT DE VESSIE</t>
  </si>
  <si>
    <t>3013643004509</t>
  </si>
  <si>
    <t>300450</t>
  </si>
  <si>
    <t>LB ACRYLIQUE FINE 200ML TUBE STIL DE GRAIN VERT</t>
  </si>
  <si>
    <t>3013643003984</t>
  </si>
  <si>
    <t>300398</t>
  </si>
  <si>
    <t>LB ACRYLIQUE FINE 200ML TUBE JAUNE DE NAPLES CLAIR</t>
  </si>
  <si>
    <t>3013643003960</t>
  </si>
  <si>
    <t>300396</t>
  </si>
  <si>
    <t>LB ACRYLIQUE FINE 200ML TUBE JAUNE DE NAPLES</t>
  </si>
  <si>
    <t>3013643004714</t>
  </si>
  <si>
    <t>300471</t>
  </si>
  <si>
    <t>LB ACRYLIQUE FINE 200ML TUBE OCRE JAUNE</t>
  </si>
  <si>
    <t>3013643004240</t>
  </si>
  <si>
    <t>300424</t>
  </si>
  <si>
    <t>LB ACRYLIQUE FINE 200ML TUBE TERRE DE SIENNE NATURELLE</t>
  </si>
  <si>
    <t>3013643004103</t>
  </si>
  <si>
    <t>300410</t>
  </si>
  <si>
    <t>LB ACRYLIQUE FINE 200ML TUBE OCRE ROSE</t>
  </si>
  <si>
    <t>3013643003519</t>
  </si>
  <si>
    <t>300351</t>
  </si>
  <si>
    <t>LB ACRYLIQUE FINE 200ML TUBE TERRE DE SIENNE BRULEE</t>
  </si>
  <si>
    <t>3013643004295</t>
  </si>
  <si>
    <t>300429</t>
  </si>
  <si>
    <t>LB ACRYLIQUE FINE 200ML TUBE OCRE ROUGE</t>
  </si>
  <si>
    <t>3013643004615</t>
  </si>
  <si>
    <t>300461</t>
  </si>
  <si>
    <t>LB ACRYLIQUE FINE 200ML TUBE BRUN VAN DYCK</t>
  </si>
  <si>
    <t>3013643003540</t>
  </si>
  <si>
    <t>300354</t>
  </si>
  <si>
    <t>LB ACRYLIQUE FINE 200ML TUBE TERRE D'OMBRE BRULEE</t>
  </si>
  <si>
    <t>3013643004264</t>
  </si>
  <si>
    <t>300426</t>
  </si>
  <si>
    <t>LB ACRYLIQUE FINE 200ML TUBE TERRE D'OMBRE NATURELLE</t>
  </si>
  <si>
    <t>3013643004059</t>
  </si>
  <si>
    <t>300405</t>
  </si>
  <si>
    <t>LB ACRYLIQUE FINE 200ML TUBE GRIS DE PAYNE</t>
  </si>
  <si>
    <t>3013643003854</t>
  </si>
  <si>
    <t>300385</t>
  </si>
  <si>
    <t>LB ACRYLIQUE FINE 200ML TUBE NOIR DE MARS</t>
  </si>
  <si>
    <t>3013643003748</t>
  </si>
  <si>
    <t>300374</t>
  </si>
  <si>
    <t>LB ACRYLIQUE FINE 200ML TUBE NOIR D'IVOIRE</t>
  </si>
  <si>
    <t>3013643004523</t>
  </si>
  <si>
    <t>300452</t>
  </si>
  <si>
    <t>LB ACRYLIQUE FINE 200ML TUBE BLANC DE TITANE</t>
  </si>
  <si>
    <t>3013643003939</t>
  </si>
  <si>
    <t>300393</t>
  </si>
  <si>
    <t>LB ACRYLIQUE FINE 200ML TUBE BLANC POUR MELANGES</t>
  </si>
  <si>
    <t>3013643004479</t>
  </si>
  <si>
    <t>300447</t>
  </si>
  <si>
    <t>LB ACRYLIQUE FINE 200ML TUBE ARGENT</t>
  </si>
  <si>
    <t>3013643003663</t>
  </si>
  <si>
    <t>300366</t>
  </si>
  <si>
    <t>LB ACRYLIQUE FINE 200ML TUBE OR</t>
  </si>
  <si>
    <t>Remise substitutive de 45% pour 36 achetés</t>
  </si>
  <si>
    <t>-35% SUBSTITUTIF</t>
  </si>
  <si>
    <t>POUR 45 HUILE FINE 40 ML ACHETÉS</t>
  </si>
  <si>
    <t>Page 3 - HUILE FINE</t>
  </si>
  <si>
    <t>3013643017554</t>
  </si>
  <si>
    <t>LB FINE OIL COLOUR 40ML TBE JAUNE CITRON ROW</t>
  </si>
  <si>
    <t>3013643017561</t>
  </si>
  <si>
    <t>LB FINE OIL COLOUR 40ML TBE JAUNE PRIMAIRE</t>
  </si>
  <si>
    <t>3013643017578</t>
  </si>
  <si>
    <t>LB FINE OIL COLOUR 40ML TBE JAUNE MOYEN</t>
  </si>
  <si>
    <t>3013643017585</t>
  </si>
  <si>
    <t>LB FINE OIL COLOUR 40ML TBE JAUNE DE CADMIUM FONCE IMIT</t>
  </si>
  <si>
    <t>3013643017592</t>
  </si>
  <si>
    <t>LB FINE OIL COLOUR 40ML TBE ORANGE DE CADMIUM IMIT</t>
  </si>
  <si>
    <t>3013643017608</t>
  </si>
  <si>
    <t>LB FINE OIL COLOUR 40ML TBE ORANGE VERMILLONNE</t>
  </si>
  <si>
    <t>3013643017622</t>
  </si>
  <si>
    <t>LB FINE OIL COLOUR 40ML TBE TON ROUGE DE CADMIUM CLAIR IMIT</t>
  </si>
  <si>
    <t>3013643017615</t>
  </si>
  <si>
    <t>LB FINE OIL COLOUR 40ML TBE ROUGE JAPONAIS CLAIR</t>
  </si>
  <si>
    <t>3013643017639</t>
  </si>
  <si>
    <t>LB FINE OIL COLOUR 40ML TBE ROUGE VIF</t>
  </si>
  <si>
    <t>3013643017653</t>
  </si>
  <si>
    <t>LB FINE OIL COLOUR 40ML TBE ROUGE DE CADMIUM FONCE IMIT</t>
  </si>
  <si>
    <t>3013643017646</t>
  </si>
  <si>
    <t>LB FINE OIL COLOUR 40ML TBE ROUGE PRIMAIRE</t>
  </si>
  <si>
    <t>3013643017677</t>
  </si>
  <si>
    <t>LB FINE OIL COLOUR 40ML TBE LAQUE DE GARANCE CRAMOISIE</t>
  </si>
  <si>
    <t>3013643017660</t>
  </si>
  <si>
    <t>LB FINE OIL COLOUR 40ML TBE CARMIN D'ALIZARINE</t>
  </si>
  <si>
    <t>3013643017684</t>
  </si>
  <si>
    <t>LB FINE OIL COLOUR 40ML TBE MAGENTA</t>
  </si>
  <si>
    <t>3013643017691</t>
  </si>
  <si>
    <t>LB FINE OIL COLOUR 40ML TBE VIOLET DE DIOXAZINE</t>
  </si>
  <si>
    <t>3013643017707</t>
  </si>
  <si>
    <t>LB FINE OIL COLOUR 40ML TBE BLEU OUTREMER</t>
  </si>
  <si>
    <t>3013643017738</t>
  </si>
  <si>
    <t>LB FINE OIL COLOUR 40ML TBE BLEU PHTALOCYANINE</t>
  </si>
  <si>
    <t>3013643017745</t>
  </si>
  <si>
    <t>LB FINE OIL COLOUR 40ML TBE BLEU REX</t>
  </si>
  <si>
    <t>3013643017714</t>
  </si>
  <si>
    <t>LB FINE OIL COLOUR 40ML TBE BLEU DE COBALT (IMIT.)</t>
  </si>
  <si>
    <t>3013643017721</t>
  </si>
  <si>
    <t>LB FINE OIL COLOUR 40ML TBE BLEU DE PRUSSE</t>
  </si>
  <si>
    <t>3013643017776</t>
  </si>
  <si>
    <t>LB FINE OIL COLOUR 40ML TBE BLEU DE CERULEUM</t>
  </si>
  <si>
    <t>3013643017752</t>
  </si>
  <si>
    <t>LB FINE OIL COLOUR 40ML TBE BLEU PRIMAIRE ROW</t>
  </si>
  <si>
    <t>3013643017783</t>
  </si>
  <si>
    <t>LB FINE OIL COLOUR 40ML TBE BLEU TURQUOISE</t>
  </si>
  <si>
    <t>3013643017790</t>
  </si>
  <si>
    <t>LB FINE OIL COLOUR 40ML TBE VERT EMERAUDE</t>
  </si>
  <si>
    <t>3013643017820</t>
  </si>
  <si>
    <t>LB FINE OIL COLOUR 40ML TBE VERT MOYEN</t>
  </si>
  <si>
    <t>3013643017837</t>
  </si>
  <si>
    <t>LB FINE OIL COLOUR 40ML TBE VERT CLAIR</t>
  </si>
  <si>
    <t>3013643017844</t>
  </si>
  <si>
    <t>LB FINE OIL COLOUR 40ML TBE VERT JAUNE</t>
  </si>
  <si>
    <t>3013643017806</t>
  </si>
  <si>
    <t>LB FINE OIL COLOUR 40ML TBE VERT DE VESSIE</t>
  </si>
  <si>
    <t>3013643017813</t>
  </si>
  <si>
    <t>LB FINE OIL COLOUR 40ML TBE TERRE VERTE</t>
  </si>
  <si>
    <t>3013643017851</t>
  </si>
  <si>
    <t>LB FINE OIL COLOUR 40ML TBE VERT OLIVE</t>
  </si>
  <si>
    <t>3013643017882</t>
  </si>
  <si>
    <t>LB FINE OIL COLOUR 40ML TBE ROSE POTERIE ROW</t>
  </si>
  <si>
    <t>3013643017868</t>
  </si>
  <si>
    <t>LB FINE OIL COLOUR 40ML TBE TITANE ECRU</t>
  </si>
  <si>
    <t>3013643017875</t>
  </si>
  <si>
    <t>LB FINE OIL COLOUR 40ML TBE JAUNE DE NAPLES (IMIT)</t>
  </si>
  <si>
    <t>3013643017899</t>
  </si>
  <si>
    <t>LB FINE OIL COLOUR 40ML TBE JAUNE INDIEN</t>
  </si>
  <si>
    <t>3013643017905</t>
  </si>
  <si>
    <t>LB FINE OIL COLOUR 40ML TBE OCRE JAUNE</t>
  </si>
  <si>
    <t>3013643017912</t>
  </si>
  <si>
    <t>LB FINE OIL COLOUR 40ML TBE TERRE DE SIENNE NATURELLE</t>
  </si>
  <si>
    <t>3013643017936</t>
  </si>
  <si>
    <t>LB FINE OIL COLOUR 40ML TBE OCRE ROUGE TRANSPARENTE ROW</t>
  </si>
  <si>
    <t>3013643017929</t>
  </si>
  <si>
    <t>LB FINE OIL COLOUR 40ML TBE TERRE DE SIENNE BRULEE ROW</t>
  </si>
  <si>
    <t>3013643017950</t>
  </si>
  <si>
    <t>LB FINE OIL COLOUR 40ML TBE BRUN VAN DYCK</t>
  </si>
  <si>
    <t>3013643017967</t>
  </si>
  <si>
    <t>LB FINE OIL COLOUR 40ML TBE TERRE D'OMBRE BRULEE ROW</t>
  </si>
  <si>
    <t>3013643017974</t>
  </si>
  <si>
    <t>LB FINE OIL COLOUR 40ML TBE TERRE D'OMBRE NATURELLE ROW</t>
  </si>
  <si>
    <t>3013643017981</t>
  </si>
  <si>
    <t>LB FINE OIL COLOUR 40ML TBE GRIS DE PAYNE</t>
  </si>
  <si>
    <t>3013643018001</t>
  </si>
  <si>
    <t>LB FINE OIL COLOUR 40ML TBE NOIR DE MARS</t>
  </si>
  <si>
    <t>3013643017998</t>
  </si>
  <si>
    <t>LB FINE OIL COLOUR 40ML TBE NOIR D'IVOIRE ROW</t>
  </si>
  <si>
    <t>3013643018032</t>
  </si>
  <si>
    <t>LB FINE OIL COLOUR 40ML TBE BLANC DE TITANE ROW</t>
  </si>
  <si>
    <t>3013643018018</t>
  </si>
  <si>
    <t>LB FINE OIL COLOUR 40ML TBE BLANC DE ZINC ROW</t>
  </si>
  <si>
    <t>3013643018056</t>
  </si>
  <si>
    <t>LB FINE OIL COLOUR 40ML TBE ARGENT</t>
  </si>
  <si>
    <t>3013643018063</t>
  </si>
  <si>
    <t>LB FINE OIL COLOUR 40ML TBE OR</t>
  </si>
  <si>
    <t>Remise substitutive de 35% pour 45 achetés</t>
  </si>
  <si>
    <t>-15% COMPLÉMENTAIRE</t>
  </si>
  <si>
    <t>SUR LES SETS PROMARKER</t>
  </si>
  <si>
    <t>POUR 15 SET DE 3 PROMARKER ACHETÉS</t>
  </si>
  <si>
    <t>884955097175</t>
  </si>
  <si>
    <t>W&amp;N PROMARKER 3 TONS BLEU SET</t>
  </si>
  <si>
    <t>884955097182</t>
  </si>
  <si>
    <t>W&amp;N PROMARKER 3 TONS MARRON SET</t>
  </si>
  <si>
    <t>884955097199</t>
  </si>
  <si>
    <t>W&amp;N PROMARKER 3 TONS GRIS SET</t>
  </si>
  <si>
    <t>884955097205</t>
  </si>
  <si>
    <t>W&amp;N PROMARKER 3 TONS METALLIC SET</t>
  </si>
  <si>
    <t>884955097212</t>
  </si>
  <si>
    <t>W&amp;N PROMARKER 3 TONS PASTEL 1 SET</t>
  </si>
  <si>
    <t>884955097229</t>
  </si>
  <si>
    <t>W&amp;N PROMARKER 3 TONS PASTEL 2 SET</t>
  </si>
  <si>
    <t>884955097236</t>
  </si>
  <si>
    <t>W&amp;N PROMARKER 3 TONS ROSE SET</t>
  </si>
  <si>
    <t>884955097243</t>
  </si>
  <si>
    <t>W&amp;N PROMARKER 3 COULEURS PRIMAIRE SET</t>
  </si>
  <si>
    <t>884955097250</t>
  </si>
  <si>
    <t>W&amp;N PROMARKER 3 TONS RICH SET</t>
  </si>
  <si>
    <t>884955097267</t>
  </si>
  <si>
    <t>W&amp;N PROMARKER 3 COULEURS SECONDAIRES SET</t>
  </si>
  <si>
    <t>884955097274</t>
  </si>
  <si>
    <t>W&amp;N PROMARKER 3 TONS VIF 1 SET</t>
  </si>
  <si>
    <t>884955097281</t>
  </si>
  <si>
    <t>W&amp;N PROMARKER 3 TONS VIF 2 SET</t>
  </si>
  <si>
    <t>Remise complémentaire de 15% pour 15 achetés</t>
  </si>
  <si>
    <t>POUR 10 SET DE 6 PROMARKER ACHETÉS</t>
  </si>
  <si>
    <t>884955070352</t>
  </si>
  <si>
    <t>W&amp;N PROMARKER SET X6 TONS VIBRANTS</t>
  </si>
  <si>
    <t>884955070369</t>
  </si>
  <si>
    <t>W&amp;N PROMARKER SET X6 TONS RICHES</t>
  </si>
  <si>
    <t>884955070376</t>
  </si>
  <si>
    <t>W&amp;N PROMARKER SET X6 TONS MOYENS</t>
  </si>
  <si>
    <t>884955070383</t>
  </si>
  <si>
    <t>W&amp;N PROMARKER SET X6 TONS PASTELS</t>
  </si>
  <si>
    <t>884955070390</t>
  </si>
  <si>
    <t>W&amp;N PROMARKER SET X6 TONS DE CHAIR SET X1</t>
  </si>
  <si>
    <t>884955070406</t>
  </si>
  <si>
    <t>W&amp;N PROMARKER SET X6 TONS DE CHAIR SET X2</t>
  </si>
  <si>
    <t>884955070413</t>
  </si>
  <si>
    <t>W&amp;N PROMARKER SET X6 - 5 NOIR + 1 BLENDER</t>
  </si>
  <si>
    <t>884955070420</t>
  </si>
  <si>
    <t>W&amp;N PROMARKER SET X6 TONS DE PAYSAGE 1</t>
  </si>
  <si>
    <t>884955070437</t>
  </si>
  <si>
    <t>W&amp;N PROMARKER SET X6 TONS DE CIEL 1</t>
  </si>
  <si>
    <t>884955070604</t>
  </si>
  <si>
    <t>W&amp;N PROMARKER METALLIC X6</t>
  </si>
  <si>
    <t>884955070611</t>
  </si>
  <si>
    <t>W&amp;N PROMARKER NEON X6</t>
  </si>
  <si>
    <t>884955071045</t>
  </si>
  <si>
    <t>W&amp;N PROMARKER SET X6 TONS NEUTRES</t>
  </si>
  <si>
    <t>884955073872</t>
  </si>
  <si>
    <t>W&amp;N PROMARKER SET X6 TONS TERREUX</t>
  </si>
  <si>
    <t>884955070499</t>
  </si>
  <si>
    <t>W&amp;N PROMARKER BRUSH SET X6 TONS MOYENS</t>
  </si>
  <si>
    <t>884955070505</t>
  </si>
  <si>
    <t>W&amp;N PROMARKER BRUSH SET X6 TONS PASTEL</t>
  </si>
  <si>
    <t>884955070512</t>
  </si>
  <si>
    <t>W&amp;N PROMARKER BRUSH SET X6 TONS RICHES</t>
  </si>
  <si>
    <t>884955070529</t>
  </si>
  <si>
    <t>W&amp;N PROMARKER BRUSH SET X6 TONS DE CHAIR</t>
  </si>
  <si>
    <t>Remise complémentaire de 15% pour 10 achetés</t>
  </si>
  <si>
    <t>POUR 6 SET DE 12 PROMARKER ACHETÉS</t>
  </si>
  <si>
    <t>884955070628</t>
  </si>
  <si>
    <t>W&amp;N PROMARKER SET X12+1 SET X1</t>
  </si>
  <si>
    <t>884955070635</t>
  </si>
  <si>
    <t>W&amp;N PROMARKER SET X12+1 SET X2</t>
  </si>
  <si>
    <t>884955070642</t>
  </si>
  <si>
    <t>W&amp;N PROMARKER SET X12+1 MANGA EXPANSION 1</t>
  </si>
  <si>
    <t>884955070659</t>
  </si>
  <si>
    <t>W&amp;N PROMARKER SET X12+1 MANGA EXPANSION 2</t>
  </si>
  <si>
    <t>884955070666</t>
  </si>
  <si>
    <t>W&amp;N PROMARKER SET X12+1 MANGA CHIBI</t>
  </si>
  <si>
    <t>884955070673</t>
  </si>
  <si>
    <t>W&amp;N PROMARKER SET X12+1 MANGA FANTASY</t>
  </si>
  <si>
    <t>884955070680</t>
  </si>
  <si>
    <t>W&amp;N PROMARKER SET X12+1 MANGA STEAMPUNK</t>
  </si>
  <si>
    <t>884955070697</t>
  </si>
  <si>
    <t>W&amp;N PROMARKER BRUSH SET 12+1 TONS NEUTRES</t>
  </si>
  <si>
    <t>884955070703</t>
  </si>
  <si>
    <t>W&amp;N PROMARKER BRUSH SET 12+1 TONS VIBRANTS</t>
  </si>
  <si>
    <t>884955073889</t>
  </si>
  <si>
    <t>W&amp;N PROMARKER SET X12+1 MANGA ROMANCE</t>
  </si>
  <si>
    <t>884955073896</t>
  </si>
  <si>
    <t>W&amp;N PROMARKER SET X12+1 TONS TATOUAGE</t>
  </si>
  <si>
    <t>884955080122</t>
  </si>
  <si>
    <t>W&amp;N PROMARKER SET X12+1 SKINTONES</t>
  </si>
  <si>
    <t>Remise complémentaire de 15% pour 6 achetés</t>
  </si>
  <si>
    <t>-20% COMPLÉMENTAIRE</t>
  </si>
  <si>
    <t>POUR 120 CRAYONS ESQUISSE ACHETÉS</t>
  </si>
  <si>
    <t>Page 8 - CRAYONS ESQUISSE</t>
  </si>
  <si>
    <t>3013645001148</t>
  </si>
  <si>
    <t>CAP CRAYON ESQUISSE SANGUINE</t>
  </si>
  <si>
    <t>3013645001155</t>
  </si>
  <si>
    <t>CAP CRAYON ESQUISSE SEPIA</t>
  </si>
  <si>
    <t>3013645001162</t>
  </si>
  <si>
    <t>CAP CRAYON ESQUISSE BLANC</t>
  </si>
  <si>
    <t>3013645001179</t>
  </si>
  <si>
    <t>CAP CRAYON ESQUISSE CARBONE B</t>
  </si>
  <si>
    <t>3013645001186</t>
  </si>
  <si>
    <t>CAP CRAYON ESQUISSE CARBONE HB</t>
  </si>
  <si>
    <t>3013645001193</t>
  </si>
  <si>
    <t>CAP CRAYON ESQUISSE CARBONE H</t>
  </si>
  <si>
    <t>3013645001209</t>
  </si>
  <si>
    <t>CAP CRAYON ESQUISSE CARBONE 2B</t>
  </si>
  <si>
    <t>3013645001216</t>
  </si>
  <si>
    <t>CAP CRAYON ESQUISSE CARBONE 2H</t>
  </si>
  <si>
    <t>3013645001223</t>
  </si>
  <si>
    <t>CAP CRAYON ESQUISSE CARBONE 3B</t>
  </si>
  <si>
    <t>3013645001230</t>
  </si>
  <si>
    <t>CAP CRAYON ESQUISSE FUSAIN B</t>
  </si>
  <si>
    <t>3013645001247</t>
  </si>
  <si>
    <t>CAP CRAYON ESQUISSE FUSAIN HB</t>
  </si>
  <si>
    <t>3013645001261</t>
  </si>
  <si>
    <t>CAP CRAYON ESQUISSE FUSAIN H</t>
  </si>
  <si>
    <t>3013645001278</t>
  </si>
  <si>
    <t>CAP CRAYON ESQUISSE FUSAIN 2B</t>
  </si>
  <si>
    <t>3013645002022</t>
  </si>
  <si>
    <t>CAP CRAYON ESQUISSE PIERRE NOIRE B</t>
  </si>
  <si>
    <t>3013645002039</t>
  </si>
  <si>
    <t>CAP CRAYON ESQUISSE PIERRE NOIRE HB</t>
  </si>
  <si>
    <t>3013645002046</t>
  </si>
  <si>
    <t>CAP CRAYON ESQUISSE PIERRE NOIRE H</t>
  </si>
  <si>
    <t>3013645002053</t>
  </si>
  <si>
    <t>CAP CRAYON ESQUISSE PIERRE NOIRE 2B</t>
  </si>
  <si>
    <t>3013645002060</t>
  </si>
  <si>
    <t>CAP CRAYON ESQUISSE PIERRE NOIRE 3B</t>
  </si>
  <si>
    <t>3013645005603</t>
  </si>
  <si>
    <t>CAP CRAYON GRAPHITE 2H</t>
  </si>
  <si>
    <t>3013645005610</t>
  </si>
  <si>
    <t>CAP CRAYON GRAPHITE H</t>
  </si>
  <si>
    <t>3013645005627</t>
  </si>
  <si>
    <t>CAP CRAYON GRAPHITE HB</t>
  </si>
  <si>
    <t>3013645005634</t>
  </si>
  <si>
    <t>CAP CRAYON GRAPHITE B</t>
  </si>
  <si>
    <t>3013645005641</t>
  </si>
  <si>
    <t>CAP CRAYON GRAPHITE 2B</t>
  </si>
  <si>
    <t>3013645005658</t>
  </si>
  <si>
    <t>CAP CRAYON GRAPHITE 3B</t>
  </si>
  <si>
    <t>3013645006419</t>
  </si>
  <si>
    <t>CAP CRAYON GRAPHITE 3H</t>
  </si>
  <si>
    <t>3013645006426</t>
  </si>
  <si>
    <t>CAP CRAYON GRAPHITE 4B</t>
  </si>
  <si>
    <t>3013645006433</t>
  </si>
  <si>
    <t>CAP CRAYON GRAPHITE 5B</t>
  </si>
  <si>
    <t>3013645006440</t>
  </si>
  <si>
    <t>CAP CRAYON GRAPHITE 6B</t>
  </si>
  <si>
    <t>3013645006457</t>
  </si>
  <si>
    <t>CAP CRAYON ESQUISSE SANGUINE MEDICIS</t>
  </si>
  <si>
    <t>3013645006464</t>
  </si>
  <si>
    <t>CAP CRAYON ESQUISSE SANGUINE XVIII</t>
  </si>
  <si>
    <t>Remise complémentaire de 20% pour 120 achetés</t>
  </si>
  <si>
    <t>POUR 120 CRAYONS PASTEL ACHETÉS</t>
  </si>
  <si>
    <t>Page 8 - CRAYONS PASTEL</t>
  </si>
  <si>
    <t>3013645001490</t>
  </si>
  <si>
    <t>CAP CRAYON PASTEL VERT FONCE 002</t>
  </si>
  <si>
    <t>3013645001506</t>
  </si>
  <si>
    <t>CAP CRAYON PASTEL VERMILLON 003</t>
  </si>
  <si>
    <t>3013645001513</t>
  </si>
  <si>
    <t>CAP CRAYON PASTEL JAUNE MOYEN 004</t>
  </si>
  <si>
    <t>3013645001520</t>
  </si>
  <si>
    <t>CAP CRAYON PASTEL VIOLET PARME 005</t>
  </si>
  <si>
    <t>3013645001537</t>
  </si>
  <si>
    <t>CAP CRAYON PASTEL BLEU ROI 006</t>
  </si>
  <si>
    <t>3013645001544</t>
  </si>
  <si>
    <t>CAP CRAYON PASTEL BRUN ROUGE 007</t>
  </si>
  <si>
    <t>3013645001551</t>
  </si>
  <si>
    <t>CAP CRAYON PASTEL VERT CLAIR 008</t>
  </si>
  <si>
    <t>3013645001568</t>
  </si>
  <si>
    <t>CAP CRAYON PASTEL NOIR 009</t>
  </si>
  <si>
    <t>3013645001575</t>
  </si>
  <si>
    <t>CAP CRAYON PASTEL BLEU OUTREMER 010</t>
  </si>
  <si>
    <t>3013645001582</t>
  </si>
  <si>
    <t>CAP CRAYON PASTEL ROSE 011</t>
  </si>
  <si>
    <t>3013645001599</t>
  </si>
  <si>
    <t>CAP CRAYON PASTEL ORANGE 012</t>
  </si>
  <si>
    <t>3013645001605</t>
  </si>
  <si>
    <t>CAP CRAYON PASTEL BLANC 013</t>
  </si>
  <si>
    <t>3013645001612</t>
  </si>
  <si>
    <t>CAP CRAYON PASTEL JAUNE D'OR 014</t>
  </si>
  <si>
    <t>3013645001629</t>
  </si>
  <si>
    <t>CAP CRAYON PASTEL VERT OLIVE 016</t>
  </si>
  <si>
    <t>3013645001636</t>
  </si>
  <si>
    <t>CAP CRAYON PASTEL OCRE JAUNE 017</t>
  </si>
  <si>
    <t>3013645001643</t>
  </si>
  <si>
    <t>CAP CRAYON PASTEL SIENNE NATURELLE 018</t>
  </si>
  <si>
    <t>3013645001650</t>
  </si>
  <si>
    <t>CAP CRAYON PASTEL POURPRE 019</t>
  </si>
  <si>
    <t>3013645001667</t>
  </si>
  <si>
    <t>CAP CRAYON PASTEL GRIS CLAIR 020</t>
  </si>
  <si>
    <t>3013645001674</t>
  </si>
  <si>
    <t>CAP CRAYON PASTEL BLEU VERT 021</t>
  </si>
  <si>
    <t>3013645001681</t>
  </si>
  <si>
    <t>CAP CRAYON PASTEL BLEU PRUSSE 022</t>
  </si>
  <si>
    <t>3013645001698</t>
  </si>
  <si>
    <t>CAP CRAYON PASTEL JAUNE CLAIR 024</t>
  </si>
  <si>
    <t>3013645001704</t>
  </si>
  <si>
    <t>CAP CRAYON PASTEL LILAS 026</t>
  </si>
  <si>
    <t>3013645001711</t>
  </si>
  <si>
    <t>CAP CRAYON PASTEL ECARLATE 028</t>
  </si>
  <si>
    <t>3013645001728</t>
  </si>
  <si>
    <t>CAP CRAYON PASTEL BLEU CLAIR 029</t>
  </si>
  <si>
    <t>3013645001735</t>
  </si>
  <si>
    <t>CAP CRAYON PASTEL VERT MINERAL 030</t>
  </si>
  <si>
    <t>3013645001742</t>
  </si>
  <si>
    <t>CAP CRAYON PASTEL BORDEAUX TON ROUGE 031</t>
  </si>
  <si>
    <t>3013645001759</t>
  </si>
  <si>
    <t>CAP CRAYON PASTEL TERRE OMBRE 032</t>
  </si>
  <si>
    <t>3013645001766</t>
  </si>
  <si>
    <t>CAP CRAYON PASTEL GRIS FONCE 033</t>
  </si>
  <si>
    <t>3013645001773</t>
  </si>
  <si>
    <t>CAP CRAYON PASTEL VERT EMERAUDE 034</t>
  </si>
  <si>
    <t>3013645001780</t>
  </si>
  <si>
    <t>CAP CRAYON PASTEL JAUNE INDIEN 037</t>
  </si>
  <si>
    <t>3013645001797</t>
  </si>
  <si>
    <t>CAP CRAYON PASTEL GARANCE 038</t>
  </si>
  <si>
    <t>3013645001803</t>
  </si>
  <si>
    <t>CAP CRAYON PASTEL GRENAT 039</t>
  </si>
  <si>
    <t>3013645001810</t>
  </si>
  <si>
    <t>CAP CRAYON PASTEL ROUGE DE SATURNE 040</t>
  </si>
  <si>
    <t>3013645001827</t>
  </si>
  <si>
    <t>CAP CRAYON PASTEL CYCLAMEN 041</t>
  </si>
  <si>
    <t>3013645001834</t>
  </si>
  <si>
    <t>CAP CRAYON PASTEL GRIS SEPIA 042</t>
  </si>
  <si>
    <t>3013645001841</t>
  </si>
  <si>
    <t>CAP CRAYON PASTEL VERT PRUSSE 043</t>
  </si>
  <si>
    <t>3013645001858</t>
  </si>
  <si>
    <t>CAP CRAYON PASTEL VERT ST MICHEL 044</t>
  </si>
  <si>
    <t>3013645001865</t>
  </si>
  <si>
    <t>CAP CRAYON PASTEL OUTREMER FONCE 046</t>
  </si>
  <si>
    <t>3013645001872</t>
  </si>
  <si>
    <t>CAP CRAYON PASTEL JAUNE DE NAPLES 047</t>
  </si>
  <si>
    <t>3013645001889</t>
  </si>
  <si>
    <t>CAP CRAYON PASTEL ROSE PALE 048</t>
  </si>
  <si>
    <t>3013645001896</t>
  </si>
  <si>
    <t>CAP CRAYON PASTEL LAQUE ORANGE 049</t>
  </si>
  <si>
    <t>3013645001902</t>
  </si>
  <si>
    <t>CAP CRAYON PASTEL TILLEUIL 050</t>
  </si>
  <si>
    <t>3013645001919</t>
  </si>
  <si>
    <t>CAP CRAYON PASTEL GRIS VERT 051</t>
  </si>
  <si>
    <t>3013645001926</t>
  </si>
  <si>
    <t>CAP CRAYON PASTEL GRIS DE PAYNE 053</t>
  </si>
  <si>
    <t>3013645001933</t>
  </si>
  <si>
    <t>CAP CRAYON PASTEL OMBRE NATURELLE 054</t>
  </si>
  <si>
    <t>3013645001940</t>
  </si>
  <si>
    <t>CAP CRAYON PASTEL VIOLET PERSAN 055</t>
  </si>
  <si>
    <t>3013645001957</t>
  </si>
  <si>
    <t>CAP CRAYON PASTEL BLEU CIEL 056</t>
  </si>
  <si>
    <t>3013645009342</t>
  </si>
  <si>
    <t>CAP CRAYON PASTEL BISTRE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</si>
</sst>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\ _€_-;\-* #,##0.00\ _€_-;_-* &quot;-&quot;??\ _€_-;_-@_-"/>
    <numFmt numFmtId="168" formatCode="[$€-43A]#,##0.00"/>
    <numFmt numFmtId="169" formatCode="_-* #,##0.00\ [$€-1]_-;\-* #,##0.00\ [$€-1]_-;_-* &quot;-&quot;??\ [$€-1]_-"/>
    <numFmt numFmtId="170" formatCode="#,##0.00\ &quot;€&quot;"/>
    <numFmt numFmtId="171" formatCode="[$-809]General"/>
    <numFmt numFmtId="172" formatCode="#,##0.00\ &quot;F&quot;;[Red]\-#,##0.00\ &quot;F&quot;"/>
    <numFmt numFmtId="173" formatCode="#,##0_ ;\-#,##0\ "/>
  </numFmts>
  <fonts count="9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10"/>
      <name val="Times New Roman"/>
      <family val="1"/>
    </font>
    <font>
      <sz val="12"/>
      <name val="Times New Roman"/>
      <family val="1"/>
    </font>
    <font>
      <sz val="12"/>
      <color indexed="8"/>
      <name val="宋体"/>
      <charset val="134"/>
    </font>
    <font>
      <u/>
      <sz val="10"/>
      <color indexed="12"/>
      <name val="Arial"/>
      <family val="2"/>
    </font>
    <font>
      <sz val="14"/>
      <color theme="1"/>
      <name val="Calibri"/>
      <family val="2"/>
      <scheme val="minor"/>
    </font>
    <font>
      <sz val="10"/>
      <name val="Arial"/>
      <family val="2"/>
      <charset val="177"/>
    </font>
    <font>
      <sz val="11"/>
      <color indexed="8"/>
      <name val="Calibri"/>
      <family val="2"/>
    </font>
    <font>
      <u/>
      <sz val="10"/>
      <color theme="11"/>
      <name val="Arial"/>
      <family val="2"/>
    </font>
    <font>
      <sz val="10"/>
      <name val="MS Sans Serif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2"/>
      <name val="宋体"/>
      <charset val="134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48"/>
      <color rgb="FF00000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6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rgb="FF000000"/>
      <name val="Calibri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242424"/>
      <name val="Aptos Narrow"/>
      <family val="2"/>
    </font>
    <font>
      <sz val="20"/>
      <color rgb="FF333333"/>
      <name val="Calibri"/>
      <family val="2"/>
      <scheme val="minor"/>
    </font>
    <font>
      <sz val="2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sz val="18"/>
      <color rgb="FF0A100B"/>
      <name val="Calibri"/>
      <family val="2"/>
      <scheme val="minor"/>
    </font>
    <font>
      <sz val="22"/>
      <name val="Calibri"/>
      <family val="2"/>
      <scheme val="minor"/>
    </font>
    <font>
      <sz val="22"/>
      <color rgb="FF000000"/>
      <name val="Calibri"/>
      <family val="2"/>
      <scheme val="minor"/>
    </font>
    <font>
      <sz val="18"/>
      <color rgb="FF242424"/>
      <name val="Aptos Narrow"/>
      <family val="2"/>
    </font>
    <font>
      <sz val="18"/>
      <color rgb="FF0E0E0C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8"/>
      <color theme="1"/>
      <name val="C39HrP48DhTt"/>
    </font>
    <font>
      <sz val="72"/>
      <color theme="1"/>
      <name val="Calibri"/>
      <family val="2"/>
      <scheme val="minor"/>
    </font>
    <font>
      <sz val="26"/>
      <name val="Calibri"/>
      <family val="2"/>
      <scheme val="minor"/>
    </font>
    <font>
      <sz val="72"/>
      <color rgb="FFFFFFFF"/>
      <name val="Calibri"/>
      <family val="2"/>
      <scheme val="minor"/>
    </font>
    <font>
      <sz val="90"/>
      <name val="C39HrP48DhTt"/>
    </font>
    <font>
      <sz val="90"/>
      <color theme="1"/>
      <name val="C39HrP48DhTt"/>
    </font>
    <font>
      <sz val="36"/>
      <color theme="0"/>
      <name val="Calibri"/>
      <family val="2"/>
      <scheme val="minor"/>
    </font>
    <font>
      <b/>
      <sz val="90"/>
      <name val="C39HrP48DhTt"/>
    </font>
    <font>
      <u/>
      <sz val="18"/>
      <color theme="10"/>
      <name val="Calibri"/>
      <family val="2"/>
      <scheme val="minor"/>
    </font>
    <font>
      <sz val="20"/>
      <color rgb="FF242424"/>
      <name val="Consolas"/>
      <family val="3"/>
    </font>
    <font>
      <b/>
      <sz val="22"/>
      <color theme="0"/>
      <name val="Calibri"/>
      <family val="2"/>
      <scheme val="minor"/>
    </font>
    <font>
      <b/>
      <sz val="20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4"/>
      <name val="C39HrP48DhTt"/>
    </font>
    <font>
      <sz val="84"/>
      <color rgb="FF000000"/>
      <name val="C39HrP48DhTt"/>
    </font>
    <font>
      <b/>
      <sz val="84"/>
      <color theme="0"/>
      <name val="Calibri"/>
      <family val="2"/>
      <scheme val="minor"/>
    </font>
    <font>
      <sz val="84"/>
      <color rgb="FF0A100B"/>
      <name val="C39HrP48DhTt"/>
    </font>
    <font>
      <sz val="84"/>
      <color theme="1"/>
      <name val="C39HrP48DhTt"/>
    </font>
    <font>
      <b/>
      <sz val="84"/>
      <name val="C39HrP48DhTt"/>
    </font>
    <font>
      <sz val="84"/>
      <color theme="1"/>
      <name val="Calibri"/>
      <family val="2"/>
      <scheme val="minor"/>
    </font>
    <font>
      <sz val="20"/>
      <name val="Calibri"/>
      <family val="2"/>
    </font>
    <font>
      <sz val="20"/>
      <color rgb="FF000000"/>
      <name val="Calibri"/>
      <family val="2"/>
    </font>
    <font>
      <sz val="20"/>
      <color rgb="FF0A100B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5D0B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A100B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0E0E0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9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8" fontId="1" fillId="0" borderId="0"/>
    <xf numFmtId="0" fontId="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16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 applyNumberFormat="0" applyFill="0" applyBorder="0" applyAlignment="0" applyProtection="0"/>
    <xf numFmtId="0" fontId="10" fillId="0" borderId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1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0" fontId="18" fillId="0" borderId="0" xfId="0" applyFont="1"/>
    <xf numFmtId="1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 wrapText="1"/>
    </xf>
    <xf numFmtId="9" fontId="18" fillId="0" borderId="0" xfId="1" applyFont="1" applyFill="1" applyBorder="1" applyAlignment="1">
      <alignment horizontal="center" vertical="center"/>
    </xf>
    <xf numFmtId="170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" fontId="18" fillId="0" borderId="1" xfId="0" quotePrefix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1" fontId="18" fillId="0" borderId="0" xfId="0" applyNumberFormat="1" applyFont="1" applyAlignment="1">
      <alignment horizontal="center" vertic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1" fontId="21" fillId="4" borderId="1" xfId="1" applyNumberFormat="1" applyFont="1" applyFill="1" applyBorder="1" applyAlignment="1">
      <alignment horizontal="center" vertical="center" wrapText="1"/>
    </xf>
    <xf numFmtId="9" fontId="21" fillId="4" borderId="1" xfId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70" fontId="22" fillId="4" borderId="1" xfId="0" applyNumberFormat="1" applyFont="1" applyFill="1" applyBorder="1" applyAlignment="1">
      <alignment horizontal="center" vertical="center" wrapText="1"/>
    </xf>
    <xf numFmtId="1" fontId="22" fillId="4" borderId="1" xfId="0" applyNumberFormat="1" applyFont="1" applyFill="1" applyBorder="1" applyAlignment="1">
      <alignment horizontal="center" vertical="center" wrapText="1"/>
    </xf>
    <xf numFmtId="9" fontId="22" fillId="4" borderId="1" xfId="1" applyFont="1" applyFill="1" applyBorder="1" applyAlignment="1">
      <alignment horizontal="center" vertical="center" wrapText="1"/>
    </xf>
    <xf numFmtId="9" fontId="18" fillId="0" borderId="0" xfId="1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4" fontId="18" fillId="0" borderId="0" xfId="44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left" vertical="center"/>
    </xf>
    <xf numFmtId="170" fontId="1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27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26" fillId="0" borderId="0" xfId="2" applyFont="1" applyAlignment="1">
      <alignment horizontal="left" vertical="center" wrapText="1"/>
    </xf>
    <xf numFmtId="0" fontId="31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44" fontId="18" fillId="0" borderId="0" xfId="44" applyFont="1" applyAlignment="1">
      <alignment horizontal="center" vertical="center"/>
    </xf>
    <xf numFmtId="44" fontId="18" fillId="0" borderId="0" xfId="44" applyFont="1" applyAlignment="1">
      <alignment horizontal="center"/>
    </xf>
    <xf numFmtId="0" fontId="0" fillId="0" borderId="0" xfId="0" applyAlignment="1">
      <alignment horizontal="center"/>
    </xf>
    <xf numFmtId="0" fontId="25" fillId="2" borderId="0" xfId="0" applyFont="1" applyFill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4" fontId="36" fillId="6" borderId="0" xfId="44" applyFont="1" applyFill="1" applyBorder="1" applyAlignment="1">
      <alignment horizontal="center" vertical="center"/>
    </xf>
    <xf numFmtId="173" fontId="37" fillId="6" borderId="0" xfId="0" applyNumberFormat="1" applyFont="1" applyFill="1" applyAlignment="1">
      <alignment horizontal="center" vertical="center"/>
    </xf>
    <xf numFmtId="170" fontId="37" fillId="6" borderId="0" xfId="44" applyNumberFormat="1" applyFont="1" applyFill="1" applyBorder="1" applyAlignment="1">
      <alignment vertical="center"/>
    </xf>
    <xf numFmtId="1" fontId="37" fillId="6" borderId="0" xfId="0" applyNumberFormat="1" applyFont="1" applyFill="1" applyAlignment="1">
      <alignment horizontal="center" vertical="center"/>
    </xf>
    <xf numFmtId="170" fontId="18" fillId="0" borderId="0" xfId="0" applyNumberFormat="1" applyFont="1" applyAlignment="1">
      <alignment vertical="center"/>
    </xf>
    <xf numFmtId="0" fontId="28" fillId="0" borderId="0" xfId="2" applyFont="1" applyAlignment="1">
      <alignment vertical="top"/>
    </xf>
    <xf numFmtId="0" fontId="36" fillId="0" borderId="0" xfId="0" applyFont="1" applyAlignment="1">
      <alignment vertical="center"/>
    </xf>
    <xf numFmtId="1" fontId="37" fillId="6" borderId="0" xfId="0" applyNumberFormat="1" applyFont="1" applyFill="1" applyAlignment="1">
      <alignment vertical="center"/>
    </xf>
    <xf numFmtId="0" fontId="33" fillId="0" borderId="0" xfId="0" applyFont="1" applyAlignment="1">
      <alignment horizontal="center"/>
    </xf>
    <xf numFmtId="9" fontId="33" fillId="0" borderId="0" xfId="1" applyFont="1" applyFill="1" applyBorder="1" applyAlignment="1">
      <alignment horizontal="center"/>
    </xf>
    <xf numFmtId="9" fontId="33" fillId="0" borderId="0" xfId="1" applyFont="1" applyFill="1" applyAlignment="1">
      <alignment horizontal="center" vertical="center"/>
    </xf>
    <xf numFmtId="44" fontId="35" fillId="0" borderId="0" xfId="44" applyFont="1" applyFill="1" applyBorder="1" applyAlignment="1">
      <alignment horizontal="center"/>
    </xf>
    <xf numFmtId="2" fontId="35" fillId="0" borderId="0" xfId="44" applyNumberFormat="1" applyFont="1" applyFill="1" applyBorder="1" applyAlignment="1">
      <alignment horizontal="center"/>
    </xf>
    <xf numFmtId="1" fontId="39" fillId="4" borderId="1" xfId="0" applyNumberFormat="1" applyFont="1" applyFill="1" applyBorder="1" applyAlignment="1">
      <alignment horizontal="center" vertical="center" wrapText="1"/>
    </xf>
    <xf numFmtId="173" fontId="40" fillId="6" borderId="0" xfId="0" applyNumberFormat="1" applyFont="1" applyFill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8" fillId="6" borderId="4" xfId="0" applyFont="1" applyFill="1" applyBorder="1" applyAlignment="1">
      <alignment vertical="center" wrapText="1"/>
    </xf>
    <xf numFmtId="0" fontId="38" fillId="6" borderId="4" xfId="0" applyFont="1" applyFill="1" applyBorder="1" applyAlignment="1">
      <alignment vertical="center"/>
    </xf>
    <xf numFmtId="0" fontId="43" fillId="0" borderId="0" xfId="0" applyFont="1"/>
    <xf numFmtId="0" fontId="45" fillId="0" borderId="1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1" fontId="18" fillId="0" borderId="0" xfId="1" applyNumberFormat="1" applyFont="1" applyFill="1" applyBorder="1" applyAlignment="1">
      <alignment horizontal="center" vertical="center"/>
    </xf>
    <xf numFmtId="1" fontId="38" fillId="6" borderId="4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4" fillId="9" borderId="4" xfId="0" applyFont="1" applyFill="1" applyBorder="1" applyAlignment="1">
      <alignment vertical="center" wrapText="1"/>
    </xf>
    <xf numFmtId="1" fontId="24" fillId="9" borderId="4" xfId="0" applyNumberFormat="1" applyFont="1" applyFill="1" applyBorder="1" applyAlignment="1">
      <alignment vertical="center" wrapText="1"/>
    </xf>
    <xf numFmtId="0" fontId="24" fillId="9" borderId="6" xfId="0" applyFont="1" applyFill="1" applyBorder="1" applyAlignment="1">
      <alignment vertical="center" wrapText="1"/>
    </xf>
    <xf numFmtId="0" fontId="47" fillId="10" borderId="5" xfId="0" applyFont="1" applyFill="1" applyBorder="1" applyAlignment="1">
      <alignment horizontal="center" vertical="center"/>
    </xf>
    <xf numFmtId="49" fontId="19" fillId="0" borderId="1" xfId="0" quotePrefix="1" applyNumberFormat="1" applyFont="1" applyBorder="1" applyAlignment="1">
      <alignment horizontal="center" vertical="center"/>
    </xf>
    <xf numFmtId="170" fontId="18" fillId="0" borderId="1" xfId="0" quotePrefix="1" applyNumberFormat="1" applyFont="1" applyBorder="1" applyAlignment="1">
      <alignment horizontal="center" vertical="center" wrapText="1"/>
    </xf>
    <xf numFmtId="9" fontId="44" fillId="0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170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48" fillId="11" borderId="0" xfId="0" applyFont="1" applyFill="1" applyAlignment="1">
      <alignment horizontal="left" vertical="center"/>
    </xf>
    <xf numFmtId="0" fontId="48" fillId="11" borderId="7" xfId="0" applyFont="1" applyFill="1" applyBorder="1" applyAlignment="1">
      <alignment horizontal="left" vertical="center"/>
    </xf>
    <xf numFmtId="1" fontId="18" fillId="0" borderId="7" xfId="0" applyNumberFormat="1" applyFont="1" applyBorder="1" applyAlignment="1">
      <alignment horizontal="center" vertical="center" wrapText="1"/>
    </xf>
    <xf numFmtId="0" fontId="48" fillId="11" borderId="4" xfId="0" applyFont="1" applyFill="1" applyBorder="1" applyAlignment="1">
      <alignment horizontal="left" vertical="center"/>
    </xf>
    <xf numFmtId="1" fontId="18" fillId="0" borderId="4" xfId="0" applyNumberFormat="1" applyFont="1" applyBorder="1" applyAlignment="1">
      <alignment horizontal="center" vertical="center" wrapText="1"/>
    </xf>
    <xf numFmtId="1" fontId="18" fillId="12" borderId="7" xfId="0" applyNumberFormat="1" applyFont="1" applyFill="1" applyBorder="1" applyAlignment="1">
      <alignment horizontal="center" vertical="center"/>
    </xf>
    <xf numFmtId="1" fontId="18" fillId="12" borderId="4" xfId="0" applyNumberFormat="1" applyFont="1" applyFill="1" applyBorder="1" applyAlignment="1">
      <alignment horizontal="center" vertical="center"/>
    </xf>
    <xf numFmtId="1" fontId="18" fillId="12" borderId="0" xfId="0" applyNumberFormat="1" applyFont="1" applyFill="1" applyAlignment="1">
      <alignment horizontal="center" vertical="center"/>
    </xf>
    <xf numFmtId="0" fontId="24" fillId="9" borderId="3" xfId="0" applyFont="1" applyFill="1" applyBorder="1" applyAlignment="1">
      <alignment vertical="center"/>
    </xf>
    <xf numFmtId="170" fontId="45" fillId="0" borderId="5" xfId="0" applyNumberFormat="1" applyFont="1" applyBorder="1" applyAlignment="1">
      <alignment horizontal="center" vertical="center" wrapText="1"/>
    </xf>
    <xf numFmtId="9" fontId="41" fillId="6" borderId="0" xfId="44" applyNumberFormat="1" applyFont="1" applyFill="1" applyBorder="1" applyAlignment="1">
      <alignment horizontal="center" vertical="center"/>
    </xf>
    <xf numFmtId="1" fontId="37" fillId="2" borderId="0" xfId="0" applyNumberFormat="1" applyFont="1" applyFill="1" applyAlignment="1">
      <alignment vertical="center"/>
    </xf>
    <xf numFmtId="1" fontId="37" fillId="2" borderId="0" xfId="0" applyNumberFormat="1" applyFont="1" applyFill="1" applyAlignment="1">
      <alignment horizontal="center" vertical="center"/>
    </xf>
    <xf numFmtId="170" fontId="37" fillId="2" borderId="0" xfId="44" applyNumberFormat="1" applyFont="1" applyFill="1" applyBorder="1" applyAlignment="1">
      <alignment vertical="center"/>
    </xf>
    <xf numFmtId="173" fontId="37" fillId="2" borderId="0" xfId="0" applyNumberFormat="1" applyFont="1" applyFill="1" applyAlignment="1">
      <alignment horizontal="center" vertical="center"/>
    </xf>
    <xf numFmtId="173" fontId="40" fillId="2" borderId="0" xfId="0" applyNumberFormat="1" applyFont="1" applyFill="1" applyAlignment="1">
      <alignment horizontal="center" vertical="center"/>
    </xf>
    <xf numFmtId="9" fontId="41" fillId="2" borderId="0" xfId="44" applyNumberFormat="1" applyFont="1" applyFill="1" applyBorder="1" applyAlignment="1">
      <alignment vertical="center"/>
    </xf>
    <xf numFmtId="0" fontId="43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6" fontId="37" fillId="2" borderId="0" xfId="44" applyNumberFormat="1" applyFont="1" applyFill="1" applyBorder="1" applyAlignment="1">
      <alignment vertical="center"/>
    </xf>
    <xf numFmtId="1" fontId="36" fillId="2" borderId="0" xfId="0" applyNumberFormat="1" applyFont="1" applyFill="1" applyAlignment="1">
      <alignment vertical="center"/>
    </xf>
    <xf numFmtId="9" fontId="37" fillId="2" borderId="0" xfId="0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9" fontId="41" fillId="2" borderId="0" xfId="0" applyNumberFormat="1" applyFont="1" applyFill="1" applyAlignment="1">
      <alignment vertical="center"/>
    </xf>
    <xf numFmtId="9" fontId="34" fillId="0" borderId="2" xfId="0" applyNumberFormat="1" applyFont="1" applyBorder="1" applyAlignment="1">
      <alignment horizontal="center" vertical="center" wrapText="1"/>
    </xf>
    <xf numFmtId="9" fontId="34" fillId="0" borderId="1" xfId="0" applyNumberFormat="1" applyFont="1" applyBorder="1" applyAlignment="1">
      <alignment horizontal="center" vertical="center" wrapText="1"/>
    </xf>
    <xf numFmtId="1" fontId="45" fillId="0" borderId="5" xfId="0" quotePrefix="1" applyNumberFormat="1" applyFont="1" applyBorder="1" applyAlignment="1">
      <alignment horizontal="center" vertical="center"/>
    </xf>
    <xf numFmtId="1" fontId="46" fillId="0" borderId="5" xfId="0" quotePrefix="1" applyNumberFormat="1" applyFont="1" applyBorder="1" applyAlignment="1">
      <alignment horizontal="center" vertical="center"/>
    </xf>
    <xf numFmtId="49" fontId="50" fillId="3" borderId="0" xfId="0" applyNumberFormat="1" applyFont="1" applyFill="1" applyAlignment="1">
      <alignment horizontal="left" vertical="center"/>
    </xf>
    <xf numFmtId="9" fontId="50" fillId="3" borderId="0" xfId="1" applyFont="1" applyFill="1" applyBorder="1" applyAlignment="1">
      <alignment horizontal="center" vertical="center" wrapText="1"/>
    </xf>
    <xf numFmtId="49" fontId="51" fillId="3" borderId="0" xfId="1287" applyNumberFormat="1" applyFont="1" applyFill="1" applyAlignment="1">
      <alignment horizontal="left" vertical="center"/>
    </xf>
    <xf numFmtId="1" fontId="52" fillId="3" borderId="0" xfId="0" applyNumberFormat="1" applyFont="1" applyFill="1" applyAlignment="1">
      <alignment horizontal="left" vertical="center"/>
    </xf>
    <xf numFmtId="9" fontId="53" fillId="3" borderId="0" xfId="1" applyFont="1" applyFill="1" applyBorder="1" applyAlignment="1">
      <alignment horizontal="center" vertical="center"/>
    </xf>
    <xf numFmtId="49" fontId="51" fillId="3" borderId="0" xfId="1288" applyNumberFormat="1" applyFont="1" applyFill="1" applyAlignment="1">
      <alignment horizontal="left" vertical="center"/>
    </xf>
    <xf numFmtId="2" fontId="53" fillId="0" borderId="0" xfId="44" applyNumberFormat="1" applyFont="1" applyFill="1" applyBorder="1" applyAlignment="1">
      <alignment horizontal="center"/>
    </xf>
    <xf numFmtId="9" fontId="52" fillId="0" borderId="0" xfId="1" applyFont="1" applyFill="1" applyBorder="1" applyAlignment="1">
      <alignment horizontal="center"/>
    </xf>
    <xf numFmtId="0" fontId="53" fillId="0" borderId="0" xfId="0" applyFont="1"/>
    <xf numFmtId="0" fontId="53" fillId="3" borderId="0" xfId="0" applyFont="1" applyFill="1" applyAlignment="1">
      <alignment horizontal="center"/>
    </xf>
    <xf numFmtId="170" fontId="53" fillId="3" borderId="0" xfId="0" applyNumberFormat="1" applyFont="1" applyFill="1" applyAlignment="1">
      <alignment horizontal="center" vertical="center"/>
    </xf>
    <xf numFmtId="10" fontId="18" fillId="3" borderId="0" xfId="1" applyNumberFormat="1" applyFont="1" applyFill="1" applyBorder="1" applyAlignment="1">
      <alignment horizontal="center" vertical="center"/>
    </xf>
    <xf numFmtId="9" fontId="22" fillId="13" borderId="1" xfId="1" applyFont="1" applyFill="1" applyBorder="1" applyAlignment="1">
      <alignment horizontal="center" vertical="center" wrapText="1"/>
    </xf>
    <xf numFmtId="0" fontId="49" fillId="0" borderId="0" xfId="0" applyFont="1"/>
    <xf numFmtId="0" fontId="49" fillId="0" borderId="0" xfId="0" applyFont="1" applyAlignment="1">
      <alignment horizontal="center"/>
    </xf>
    <xf numFmtId="170" fontId="49" fillId="0" borderId="0" xfId="0" applyNumberFormat="1" applyFont="1" applyAlignment="1">
      <alignment horizontal="center"/>
    </xf>
    <xf numFmtId="1" fontId="32" fillId="4" borderId="1" xfId="0" applyNumberFormat="1" applyFont="1" applyFill="1" applyBorder="1" applyAlignment="1">
      <alignment horizontal="center" vertical="center" wrapText="1"/>
    </xf>
    <xf numFmtId="0" fontId="49" fillId="9" borderId="4" xfId="0" applyFont="1" applyFill="1" applyBorder="1" applyAlignment="1">
      <alignment vertical="center" wrapText="1"/>
    </xf>
    <xf numFmtId="170" fontId="55" fillId="0" borderId="1" xfId="0" applyNumberFormat="1" applyFont="1" applyBorder="1" applyAlignment="1">
      <alignment horizontal="center" vertical="center" wrapText="1"/>
    </xf>
    <xf numFmtId="0" fontId="56" fillId="6" borderId="4" xfId="0" applyFont="1" applyFill="1" applyBorder="1" applyAlignment="1">
      <alignment vertical="center" wrapText="1"/>
    </xf>
    <xf numFmtId="0" fontId="56" fillId="6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170" fontId="4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Continuous"/>
    </xf>
    <xf numFmtId="44" fontId="30" fillId="0" borderId="0" xfId="44" applyFont="1" applyFill="1" applyBorder="1" applyAlignment="1">
      <alignment horizontal="center" vertical="center"/>
    </xf>
    <xf numFmtId="170" fontId="30" fillId="0" borderId="0" xfId="0" applyNumberFormat="1" applyFont="1" applyAlignment="1">
      <alignment horizontal="center" vertical="center"/>
    </xf>
    <xf numFmtId="170" fontId="30" fillId="3" borderId="0" xfId="0" applyNumberFormat="1" applyFont="1" applyFill="1" applyAlignment="1">
      <alignment horizontal="center" vertical="center"/>
    </xf>
    <xf numFmtId="9" fontId="32" fillId="13" borderId="1" xfId="1" applyFont="1" applyFill="1" applyBorder="1" applyAlignment="1">
      <alignment horizontal="center" vertical="center" wrapText="1"/>
    </xf>
    <xf numFmtId="170" fontId="30" fillId="0" borderId="5" xfId="0" quotePrefix="1" applyNumberFormat="1" applyFont="1" applyBorder="1" applyAlignment="1">
      <alignment horizontal="center" vertical="center" wrapText="1"/>
    </xf>
    <xf numFmtId="170" fontId="56" fillId="6" borderId="0" xfId="44" applyNumberFormat="1" applyFont="1" applyFill="1" applyBorder="1" applyAlignment="1">
      <alignment vertical="center"/>
    </xf>
    <xf numFmtId="170" fontId="56" fillId="2" borderId="0" xfId="44" applyNumberFormat="1" applyFont="1" applyFill="1" applyBorder="1" applyAlignment="1">
      <alignment vertical="center"/>
    </xf>
    <xf numFmtId="9" fontId="56" fillId="2" borderId="0" xfId="0" applyNumberFormat="1" applyFont="1" applyFill="1" applyAlignment="1">
      <alignment vertical="center"/>
    </xf>
    <xf numFmtId="44" fontId="20" fillId="0" borderId="0" xfId="44" applyFont="1" applyFill="1" applyBorder="1" applyAlignment="1">
      <alignment horizontal="center"/>
    </xf>
    <xf numFmtId="2" fontId="20" fillId="0" borderId="0" xfId="44" applyNumberFormat="1" applyFont="1" applyFill="1" applyBorder="1" applyAlignment="1">
      <alignment horizontal="center"/>
    </xf>
    <xf numFmtId="2" fontId="52" fillId="3" borderId="0" xfId="44" applyNumberFormat="1" applyFont="1" applyFill="1" applyBorder="1" applyAlignment="1">
      <alignment horizontal="center"/>
    </xf>
    <xf numFmtId="1" fontId="32" fillId="0" borderId="5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/>
    </xf>
    <xf numFmtId="0" fontId="24" fillId="9" borderId="4" xfId="0" applyFont="1" applyFill="1" applyBorder="1" applyAlignment="1">
      <alignment horizontal="center" vertical="center" wrapText="1"/>
    </xf>
    <xf numFmtId="0" fontId="38" fillId="6" borderId="4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49" fillId="0" borderId="0" xfId="0" applyFont="1" applyAlignment="1">
      <alignment horizontal="center" vertical="center"/>
    </xf>
    <xf numFmtId="44" fontId="49" fillId="0" borderId="0" xfId="44" applyFont="1" applyFill="1" applyBorder="1" applyAlignment="1">
      <alignment horizontal="center"/>
    </xf>
    <xf numFmtId="170" fontId="32" fillId="4" borderId="1" xfId="0" applyNumberFormat="1" applyFont="1" applyFill="1" applyBorder="1" applyAlignment="1">
      <alignment horizontal="center" vertical="center" wrapText="1"/>
    </xf>
    <xf numFmtId="0" fontId="49" fillId="9" borderId="4" xfId="0" applyFont="1" applyFill="1" applyBorder="1" applyAlignment="1">
      <alignment horizontal="center" vertical="center" wrapText="1"/>
    </xf>
    <xf numFmtId="1" fontId="49" fillId="0" borderId="1" xfId="0" applyNumberFormat="1" applyFont="1" applyBorder="1" applyAlignment="1">
      <alignment horizontal="center" vertical="center"/>
    </xf>
    <xf numFmtId="0" fontId="56" fillId="6" borderId="4" xfId="0" applyFont="1" applyFill="1" applyBorder="1" applyAlignment="1">
      <alignment horizontal="center" vertical="center" wrapText="1"/>
    </xf>
    <xf numFmtId="173" fontId="56" fillId="6" borderId="0" xfId="0" applyNumberFormat="1" applyFont="1" applyFill="1" applyAlignment="1">
      <alignment horizontal="center" vertical="center"/>
    </xf>
    <xf numFmtId="173" fontId="56" fillId="2" borderId="0" xfId="0" applyNumberFormat="1" applyFont="1" applyFill="1" applyAlignment="1">
      <alignment horizontal="center" vertical="center"/>
    </xf>
    <xf numFmtId="0" fontId="56" fillId="2" borderId="0" xfId="0" applyFont="1" applyFill="1" applyAlignment="1">
      <alignment horizontal="center" vertical="center"/>
    </xf>
    <xf numFmtId="1" fontId="46" fillId="0" borderId="1" xfId="0" quotePrefix="1" applyNumberFormat="1" applyFont="1" applyBorder="1" applyAlignment="1">
      <alignment horizontal="center" vertical="center"/>
    </xf>
    <xf numFmtId="0" fontId="57" fillId="0" borderId="1" xfId="0" quotePrefix="1" applyFont="1" applyBorder="1" applyAlignment="1">
      <alignment horizontal="center" vertical="center"/>
    </xf>
    <xf numFmtId="0" fontId="45" fillId="0" borderId="5" xfId="0" quotePrefix="1" applyFont="1" applyBorder="1" applyAlignment="1">
      <alignment horizontal="center" vertical="center" wrapText="1"/>
    </xf>
    <xf numFmtId="1" fontId="46" fillId="0" borderId="5" xfId="0" quotePrefix="1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49" fontId="19" fillId="0" borderId="1" xfId="46" quotePrefix="1" applyNumberFormat="1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1" fontId="32" fillId="2" borderId="1" xfId="0" applyNumberFormat="1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vertical="center"/>
    </xf>
    <xf numFmtId="0" fontId="38" fillId="5" borderId="4" xfId="0" applyFont="1" applyFill="1" applyBorder="1" applyAlignment="1">
      <alignment vertical="center" wrapText="1"/>
    </xf>
    <xf numFmtId="1" fontId="38" fillId="5" borderId="4" xfId="0" applyNumberFormat="1" applyFont="1" applyFill="1" applyBorder="1" applyAlignment="1">
      <alignment vertical="center" wrapText="1"/>
    </xf>
    <xf numFmtId="0" fontId="56" fillId="5" borderId="4" xfId="0" applyFont="1" applyFill="1" applyBorder="1" applyAlignment="1">
      <alignment vertical="center" wrapText="1"/>
    </xf>
    <xf numFmtId="0" fontId="38" fillId="5" borderId="4" xfId="0" applyFont="1" applyFill="1" applyBorder="1" applyAlignment="1">
      <alignment horizontal="center" vertical="center" wrapText="1"/>
    </xf>
    <xf numFmtId="0" fontId="56" fillId="5" borderId="4" xfId="0" applyFont="1" applyFill="1" applyBorder="1" applyAlignment="1">
      <alignment horizontal="center" vertical="center" wrapText="1"/>
    </xf>
    <xf numFmtId="1" fontId="19" fillId="0" borderId="1" xfId="0" quotePrefix="1" applyNumberFormat="1" applyFont="1" applyBorder="1" applyAlignment="1">
      <alignment horizontal="center" vertical="center"/>
    </xf>
    <xf numFmtId="49" fontId="33" fillId="3" borderId="0" xfId="1287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61" fillId="0" borderId="1" xfId="0" applyNumberFormat="1" applyFont="1" applyBorder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49" fontId="63" fillId="0" borderId="1" xfId="0" applyNumberFormat="1" applyFont="1" applyBorder="1" applyAlignment="1">
      <alignment horizontal="center" vertical="center"/>
    </xf>
    <xf numFmtId="49" fontId="64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49" fontId="31" fillId="0" borderId="1" xfId="0" quotePrefix="1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170" fontId="59" fillId="0" borderId="1" xfId="0" applyNumberFormat="1" applyFont="1" applyBorder="1" applyAlignment="1">
      <alignment vertical="center"/>
    </xf>
    <xf numFmtId="0" fontId="38" fillId="15" borderId="4" xfId="0" applyFont="1" applyFill="1" applyBorder="1" applyAlignment="1">
      <alignment vertical="center"/>
    </xf>
    <xf numFmtId="0" fontId="38" fillId="15" borderId="4" xfId="0" applyFont="1" applyFill="1" applyBorder="1" applyAlignment="1">
      <alignment vertical="center" wrapText="1"/>
    </xf>
    <xf numFmtId="1" fontId="38" fillId="15" borderId="4" xfId="0" applyNumberFormat="1" applyFont="1" applyFill="1" applyBorder="1" applyAlignment="1">
      <alignment vertical="center" wrapText="1"/>
    </xf>
    <xf numFmtId="0" fontId="56" fillId="15" borderId="4" xfId="0" applyFont="1" applyFill="1" applyBorder="1" applyAlignment="1">
      <alignment vertical="center" wrapText="1"/>
    </xf>
    <xf numFmtId="0" fontId="38" fillId="15" borderId="4" xfId="0" applyFont="1" applyFill="1" applyBorder="1" applyAlignment="1">
      <alignment horizontal="center" vertical="center" wrapText="1"/>
    </xf>
    <xf numFmtId="0" fontId="56" fillId="15" borderId="4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/>
    </xf>
    <xf numFmtId="49" fontId="30" fillId="4" borderId="1" xfId="0" applyNumberFormat="1" applyFont="1" applyFill="1" applyBorder="1" applyAlignment="1">
      <alignment horizontal="center" vertical="center"/>
    </xf>
    <xf numFmtId="49" fontId="31" fillId="17" borderId="1" xfId="0" quotePrefix="1" applyNumberFormat="1" applyFont="1" applyFill="1" applyBorder="1" applyAlignment="1">
      <alignment horizontal="center" vertical="center"/>
    </xf>
    <xf numFmtId="49" fontId="31" fillId="18" borderId="1" xfId="0" applyNumberFormat="1" applyFont="1" applyFill="1" applyBorder="1" applyAlignment="1">
      <alignment horizontal="center" vertical="center"/>
    </xf>
    <xf numFmtId="49" fontId="61" fillId="9" borderId="1" xfId="0" applyNumberFormat="1" applyFont="1" applyFill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49" fontId="65" fillId="0" borderId="1" xfId="0" applyNumberFormat="1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0" fillId="23" borderId="0" xfId="0" applyFill="1"/>
    <xf numFmtId="44" fontId="70" fillId="23" borderId="0" xfId="44" applyFont="1" applyFill="1" applyBorder="1" applyAlignment="1">
      <alignment horizontal="center" vertical="center"/>
    </xf>
    <xf numFmtId="6" fontId="34" fillId="23" borderId="0" xfId="44" applyNumberFormat="1" applyFont="1" applyFill="1" applyBorder="1" applyAlignment="1">
      <alignment vertical="center"/>
    </xf>
    <xf numFmtId="6" fontId="75" fillId="23" borderId="0" xfId="44" applyNumberFormat="1" applyFont="1" applyFill="1" applyBorder="1" applyAlignment="1">
      <alignment horizontal="center" vertical="center"/>
    </xf>
    <xf numFmtId="44" fontId="34" fillId="23" borderId="0" xfId="44" applyFont="1" applyFill="1" applyBorder="1" applyAlignment="1">
      <alignment vertical="center"/>
    </xf>
    <xf numFmtId="44" fontId="32" fillId="23" borderId="0" xfId="44" applyFont="1" applyFill="1" applyBorder="1" applyAlignment="1">
      <alignment vertical="center"/>
    </xf>
    <xf numFmtId="0" fontId="46" fillId="0" borderId="1" xfId="0" applyFont="1" applyBorder="1" applyAlignment="1">
      <alignment horizontal="left" vertical="center" wrapText="1"/>
    </xf>
    <xf numFmtId="170" fontId="59" fillId="0" borderId="1" xfId="0" applyNumberFormat="1" applyFont="1" applyBorder="1" applyAlignment="1">
      <alignment horizontal="center" vertical="center"/>
    </xf>
    <xf numFmtId="0" fontId="74" fillId="22" borderId="4" xfId="0" applyFont="1" applyFill="1" applyBorder="1" applyAlignment="1">
      <alignment horizontal="left" vertical="center"/>
    </xf>
    <xf numFmtId="0" fontId="46" fillId="0" borderId="5" xfId="0" applyFont="1" applyBorder="1" applyAlignment="1">
      <alignment horizontal="left" vertical="center" wrapText="1"/>
    </xf>
    <xf numFmtId="0" fontId="71" fillId="14" borderId="4" xfId="0" applyFont="1" applyFill="1" applyBorder="1" applyAlignment="1">
      <alignment horizontal="left" vertical="center"/>
    </xf>
    <xf numFmtId="0" fontId="69" fillId="14" borderId="4" xfId="0" applyFont="1" applyFill="1" applyBorder="1" applyAlignment="1">
      <alignment horizontal="center" vertical="center" wrapText="1"/>
    </xf>
    <xf numFmtId="0" fontId="69" fillId="14" borderId="6" xfId="0" applyFont="1" applyFill="1" applyBorder="1" applyAlignment="1">
      <alignment horizontal="center" vertical="center" wrapText="1"/>
    </xf>
    <xf numFmtId="0" fontId="18" fillId="14" borderId="0" xfId="0" applyFont="1" applyFill="1"/>
    <xf numFmtId="44" fontId="70" fillId="23" borderId="10" xfId="44" applyFont="1" applyFill="1" applyBorder="1" applyAlignment="1">
      <alignment horizontal="center" vertical="center"/>
    </xf>
    <xf numFmtId="173" fontId="34" fillId="23" borderId="7" xfId="0" applyNumberFormat="1" applyFont="1" applyFill="1" applyBorder="1" applyAlignment="1">
      <alignment horizontal="center" vertical="center"/>
    </xf>
    <xf numFmtId="1" fontId="34" fillId="23" borderId="7" xfId="0" applyNumberFormat="1" applyFont="1" applyFill="1" applyBorder="1" applyAlignment="1">
      <alignment vertical="center"/>
    </xf>
    <xf numFmtId="9" fontId="34" fillId="23" borderId="7" xfId="0" applyNumberFormat="1" applyFont="1" applyFill="1" applyBorder="1" applyAlignment="1">
      <alignment vertical="center"/>
    </xf>
    <xf numFmtId="173" fontId="32" fillId="23" borderId="7" xfId="0" applyNumberFormat="1" applyFont="1" applyFill="1" applyBorder="1" applyAlignment="1">
      <alignment horizontal="center" vertical="center"/>
    </xf>
    <xf numFmtId="170" fontId="34" fillId="23" borderId="7" xfId="0" applyNumberFormat="1" applyFont="1" applyFill="1" applyBorder="1" applyAlignment="1">
      <alignment vertical="center"/>
    </xf>
    <xf numFmtId="0" fontId="0" fillId="23" borderId="11" xfId="0" applyFill="1" applyBorder="1"/>
    <xf numFmtId="6" fontId="34" fillId="23" borderId="13" xfId="44" applyNumberFormat="1" applyFont="1" applyFill="1" applyBorder="1" applyAlignment="1">
      <alignment vertical="center"/>
    </xf>
    <xf numFmtId="9" fontId="34" fillId="23" borderId="0" xfId="0" applyNumberFormat="1" applyFont="1" applyFill="1" applyAlignment="1">
      <alignment vertical="center"/>
    </xf>
    <xf numFmtId="1" fontId="34" fillId="23" borderId="0" xfId="0" applyNumberFormat="1" applyFont="1" applyFill="1" applyAlignment="1">
      <alignment vertical="center"/>
    </xf>
    <xf numFmtId="1" fontId="70" fillId="23" borderId="0" xfId="0" applyNumberFormat="1" applyFont="1" applyFill="1" applyAlignment="1">
      <alignment vertical="center"/>
    </xf>
    <xf numFmtId="9" fontId="32" fillId="23" borderId="0" xfId="0" applyNumberFormat="1" applyFont="1" applyFill="1" applyAlignment="1">
      <alignment vertical="center"/>
    </xf>
    <xf numFmtId="0" fontId="0" fillId="23" borderId="14" xfId="0" applyFill="1" applyBorder="1"/>
    <xf numFmtId="44" fontId="70" fillId="23" borderId="12" xfId="44" applyFont="1" applyFill="1" applyBorder="1" applyAlignment="1">
      <alignment horizontal="center" vertical="center"/>
    </xf>
    <xf numFmtId="0" fontId="70" fillId="23" borderId="8" xfId="0" applyFont="1" applyFill="1" applyBorder="1" applyAlignment="1">
      <alignment horizontal="center" vertical="center"/>
    </xf>
    <xf numFmtId="1" fontId="34" fillId="23" borderId="8" xfId="0" applyNumberFormat="1" applyFont="1" applyFill="1" applyBorder="1" applyAlignment="1">
      <alignment vertical="center"/>
    </xf>
    <xf numFmtId="1" fontId="70" fillId="23" borderId="8" xfId="0" applyNumberFormat="1" applyFont="1" applyFill="1" applyBorder="1" applyAlignment="1">
      <alignment horizontal="center" vertical="center"/>
    </xf>
    <xf numFmtId="44" fontId="32" fillId="23" borderId="8" xfId="44" applyFont="1" applyFill="1" applyBorder="1" applyAlignment="1">
      <alignment vertical="center"/>
    </xf>
    <xf numFmtId="170" fontId="34" fillId="23" borderId="8" xfId="0" applyNumberFormat="1" applyFont="1" applyFill="1" applyBorder="1" applyAlignment="1">
      <alignment vertical="center"/>
    </xf>
    <xf numFmtId="0" fontId="0" fillId="23" borderId="9" xfId="0" applyFill="1" applyBorder="1"/>
    <xf numFmtId="0" fontId="71" fillId="7" borderId="3" xfId="0" applyFont="1" applyFill="1" applyBorder="1" applyAlignment="1">
      <alignment horizontal="left" vertical="center"/>
    </xf>
    <xf numFmtId="0" fontId="18" fillId="7" borderId="6" xfId="0" applyFont="1" applyFill="1" applyBorder="1"/>
    <xf numFmtId="0" fontId="71" fillId="15" borderId="4" xfId="0" applyFont="1" applyFill="1" applyBorder="1" applyAlignment="1">
      <alignment horizontal="left" vertical="center"/>
    </xf>
    <xf numFmtId="0" fontId="69" fillId="15" borderId="4" xfId="0" applyFont="1" applyFill="1" applyBorder="1" applyAlignment="1">
      <alignment horizontal="center" vertical="center" wrapText="1"/>
    </xf>
    <xf numFmtId="0" fontId="74" fillId="15" borderId="4" xfId="0" applyFont="1" applyFill="1" applyBorder="1" applyAlignment="1">
      <alignment horizontal="left" vertical="center"/>
    </xf>
    <xf numFmtId="0" fontId="49" fillId="15" borderId="4" xfId="0" applyFont="1" applyFill="1" applyBorder="1" applyAlignment="1">
      <alignment horizontal="center" vertical="center" wrapText="1"/>
    </xf>
    <xf numFmtId="0" fontId="69" fillId="15" borderId="6" xfId="0" applyFont="1" applyFill="1" applyBorder="1" applyAlignment="1">
      <alignment horizontal="center" vertical="center" wrapText="1"/>
    </xf>
    <xf numFmtId="0" fontId="18" fillId="15" borderId="0" xfId="0" applyFont="1" applyFill="1"/>
    <xf numFmtId="1" fontId="80" fillId="0" borderId="0" xfId="0" applyNumberFormat="1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18" fillId="7" borderId="0" xfId="0" applyFont="1" applyFill="1"/>
    <xf numFmtId="0" fontId="49" fillId="14" borderId="4" xfId="0" applyFont="1" applyFill="1" applyBorder="1" applyAlignment="1">
      <alignment horizontal="center" vertical="center" wrapText="1"/>
    </xf>
    <xf numFmtId="44" fontId="34" fillId="23" borderId="8" xfId="44" applyFont="1" applyFill="1" applyBorder="1" applyAlignment="1">
      <alignment vertical="center"/>
    </xf>
    <xf numFmtId="44" fontId="18" fillId="0" borderId="0" xfId="44" applyFont="1" applyFill="1" applyBorder="1" applyAlignment="1">
      <alignment horizontal="center"/>
    </xf>
    <xf numFmtId="9" fontId="34" fillId="23" borderId="8" xfId="0" applyNumberFormat="1" applyFont="1" applyFill="1" applyBorder="1" applyAlignment="1">
      <alignment vertical="center"/>
    </xf>
    <xf numFmtId="44" fontId="72" fillId="23" borderId="0" xfId="44" applyFont="1" applyFill="1" applyBorder="1" applyAlignment="1">
      <alignment horizontal="center" vertical="center"/>
    </xf>
    <xf numFmtId="0" fontId="18" fillId="24" borderId="0" xfId="0" applyFont="1" applyFill="1"/>
    <xf numFmtId="44" fontId="20" fillId="0" borderId="1" xfId="44" applyFont="1" applyBorder="1" applyAlignment="1">
      <alignment vertical="center"/>
    </xf>
    <xf numFmtId="170" fontId="49" fillId="0" borderId="1" xfId="44" applyNumberFormat="1" applyFont="1" applyFill="1" applyBorder="1" applyAlignment="1">
      <alignment horizontal="center" vertical="center"/>
    </xf>
    <xf numFmtId="170" fontId="30" fillId="0" borderId="1" xfId="44" applyNumberFormat="1" applyFont="1" applyFill="1" applyBorder="1" applyAlignment="1">
      <alignment horizontal="center" vertical="center"/>
    </xf>
    <xf numFmtId="170" fontId="30" fillId="22" borderId="5" xfId="44" applyNumberFormat="1" applyFont="1" applyFill="1" applyBorder="1" applyAlignment="1">
      <alignment horizontal="center" vertical="center"/>
    </xf>
    <xf numFmtId="44" fontId="18" fillId="2" borderId="0" xfId="44" applyFont="1" applyFill="1" applyBorder="1" applyAlignment="1">
      <alignment horizontal="center"/>
    </xf>
    <xf numFmtId="2" fontId="35" fillId="2" borderId="0" xfId="44" applyNumberFormat="1" applyFont="1" applyFill="1" applyBorder="1" applyAlignment="1">
      <alignment horizontal="center"/>
    </xf>
    <xf numFmtId="2" fontId="18" fillId="2" borderId="0" xfId="44" applyNumberFormat="1" applyFont="1" applyFill="1" applyBorder="1" applyAlignment="1">
      <alignment horizontal="center"/>
    </xf>
    <xf numFmtId="2" fontId="18" fillId="0" borderId="0" xfId="44" applyNumberFormat="1" applyFont="1" applyFill="1" applyBorder="1" applyAlignment="1">
      <alignment horizontal="center"/>
    </xf>
    <xf numFmtId="170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left" wrapText="1"/>
    </xf>
    <xf numFmtId="49" fontId="18" fillId="0" borderId="0" xfId="0" applyNumberFormat="1" applyFont="1" applyAlignment="1">
      <alignment horizontal="left" vertical="center" wrapText="1"/>
    </xf>
    <xf numFmtId="49" fontId="67" fillId="3" borderId="0" xfId="0" applyNumberFormat="1" applyFont="1" applyFill="1" applyAlignment="1">
      <alignment horizontal="left" vertical="center"/>
    </xf>
    <xf numFmtId="9" fontId="67" fillId="3" borderId="0" xfId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1" fontId="21" fillId="4" borderId="5" xfId="1" applyNumberFormat="1" applyFont="1" applyFill="1" applyBorder="1" applyAlignment="1">
      <alignment horizontal="center" vertical="center" wrapText="1"/>
    </xf>
    <xf numFmtId="9" fontId="21" fillId="4" borderId="5" xfId="1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center" vertical="center" wrapText="1"/>
    </xf>
    <xf numFmtId="9" fontId="22" fillId="4" borderId="5" xfId="1" applyFont="1" applyFill="1" applyBorder="1" applyAlignment="1">
      <alignment horizontal="center" vertical="center" wrapText="1"/>
    </xf>
    <xf numFmtId="170" fontId="22" fillId="4" borderId="5" xfId="0" applyNumberFormat="1" applyFont="1" applyFill="1" applyBorder="1" applyAlignment="1">
      <alignment horizontal="center" vertical="center" wrapText="1"/>
    </xf>
    <xf numFmtId="49" fontId="33" fillId="3" borderId="0" xfId="0" applyNumberFormat="1" applyFont="1" applyFill="1" applyAlignment="1">
      <alignment horizontal="left"/>
    </xf>
    <xf numFmtId="49" fontId="33" fillId="3" borderId="0" xfId="0" applyNumberFormat="1" applyFont="1" applyFill="1" applyAlignment="1">
      <alignment horizontal="center"/>
    </xf>
    <xf numFmtId="0" fontId="69" fillId="22" borderId="4" xfId="0" applyFont="1" applyFill="1" applyBorder="1" applyAlignment="1">
      <alignment horizontal="center" vertical="center" wrapText="1"/>
    </xf>
    <xf numFmtId="0" fontId="69" fillId="22" borderId="6" xfId="0" applyFont="1" applyFill="1" applyBorder="1" applyAlignment="1">
      <alignment horizontal="center" vertical="center" wrapText="1"/>
    </xf>
    <xf numFmtId="0" fontId="71" fillId="22" borderId="4" xfId="0" applyFont="1" applyFill="1" applyBorder="1" applyAlignment="1">
      <alignment horizontal="left" vertical="center"/>
    </xf>
    <xf numFmtId="1" fontId="20" fillId="3" borderId="0" xfId="0" applyNumberFormat="1" applyFont="1" applyFill="1" applyAlignment="1">
      <alignment horizontal="left" vertical="center"/>
    </xf>
    <xf numFmtId="173" fontId="34" fillId="23" borderId="0" xfId="0" applyNumberFormat="1" applyFont="1" applyFill="1" applyAlignment="1">
      <alignment horizontal="center" vertical="center"/>
    </xf>
    <xf numFmtId="0" fontId="70" fillId="23" borderId="0" xfId="0" applyFont="1" applyFill="1" applyAlignment="1">
      <alignment horizontal="center" vertical="center"/>
    </xf>
    <xf numFmtId="1" fontId="70" fillId="23" borderId="0" xfId="0" applyNumberFormat="1" applyFont="1" applyFill="1" applyAlignment="1">
      <alignment horizontal="center" vertical="center"/>
    </xf>
    <xf numFmtId="170" fontId="18" fillId="2" borderId="0" xfId="0" applyNumberFormat="1" applyFont="1" applyFill="1" applyAlignment="1">
      <alignment horizontal="center" vertical="center"/>
    </xf>
    <xf numFmtId="1" fontId="21" fillId="21" borderId="5" xfId="1" applyNumberFormat="1" applyFont="1" applyFill="1" applyBorder="1" applyAlignment="1">
      <alignment horizontal="center" vertical="center" wrapText="1"/>
    </xf>
    <xf numFmtId="1" fontId="18" fillId="12" borderId="7" xfId="0" applyNumberFormat="1" applyFont="1" applyFill="1" applyBorder="1" applyAlignment="1">
      <alignment horizontal="center" vertical="center" wrapText="1"/>
    </xf>
    <xf numFmtId="1" fontId="18" fillId="12" borderId="4" xfId="0" applyNumberFormat="1" applyFont="1" applyFill="1" applyBorder="1" applyAlignment="1">
      <alignment horizontal="center" vertical="center" wrapText="1"/>
    </xf>
    <xf numFmtId="1" fontId="18" fillId="12" borderId="0" xfId="0" applyNumberFormat="1" applyFont="1" applyFill="1" applyAlignment="1">
      <alignment horizontal="center" vertical="center" wrapText="1"/>
    </xf>
    <xf numFmtId="49" fontId="76" fillId="3" borderId="0" xfId="1287" applyNumberFormat="1" applyFont="1" applyFill="1" applyAlignment="1">
      <alignment horizontal="right" vertical="center"/>
    </xf>
    <xf numFmtId="0" fontId="30" fillId="0" borderId="1" xfId="0" applyFont="1" applyBorder="1" applyAlignment="1">
      <alignment horizontal="center" vertical="center"/>
    </xf>
    <xf numFmtId="170" fontId="30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8" fillId="0" borderId="0" xfId="2" applyFont="1" applyAlignment="1">
      <alignment vertical="top" wrapText="1"/>
    </xf>
    <xf numFmtId="1" fontId="68" fillId="12" borderId="7" xfId="0" applyNumberFormat="1" applyFont="1" applyFill="1" applyBorder="1" applyAlignment="1">
      <alignment horizontal="left" wrapText="1"/>
    </xf>
    <xf numFmtId="1" fontId="68" fillId="12" borderId="4" xfId="0" applyNumberFormat="1" applyFont="1" applyFill="1" applyBorder="1" applyAlignment="1">
      <alignment horizontal="left" wrapText="1"/>
    </xf>
    <xf numFmtId="1" fontId="68" fillId="12" borderId="0" xfId="0" applyNumberFormat="1" applyFont="1" applyFill="1" applyAlignment="1">
      <alignment horizontal="left" wrapText="1"/>
    </xf>
    <xf numFmtId="49" fontId="76" fillId="3" borderId="0" xfId="1287" applyNumberFormat="1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0" fontId="28" fillId="0" borderId="0" xfId="2" applyFont="1" applyAlignment="1">
      <alignment horizontal="center" vertical="top"/>
    </xf>
    <xf numFmtId="0" fontId="7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0" fillId="22" borderId="1" xfId="0" applyNumberFormat="1" applyFont="1" applyFill="1" applyBorder="1" applyAlignment="1">
      <alignment horizontal="center" vertical="center"/>
    </xf>
    <xf numFmtId="0" fontId="30" fillId="22" borderId="1" xfId="0" applyFont="1" applyFill="1" applyBorder="1" applyAlignment="1">
      <alignment horizontal="center" vertical="center"/>
    </xf>
    <xf numFmtId="49" fontId="73" fillId="22" borderId="1" xfId="0" applyNumberFormat="1" applyFont="1" applyFill="1" applyBorder="1" applyAlignment="1">
      <alignment horizontal="center" vertical="center"/>
    </xf>
    <xf numFmtId="0" fontId="31" fillId="22" borderId="5" xfId="0" applyFont="1" applyFill="1" applyBorder="1" applyAlignment="1">
      <alignment horizontal="center" vertical="center"/>
    </xf>
    <xf numFmtId="170" fontId="30" fillId="22" borderId="1" xfId="0" applyNumberFormat="1" applyFont="1" applyFill="1" applyBorder="1" applyAlignment="1">
      <alignment horizontal="center" vertical="center"/>
    </xf>
    <xf numFmtId="0" fontId="78" fillId="22" borderId="1" xfId="0" applyFont="1" applyFill="1" applyBorder="1" applyAlignment="1">
      <alignment horizontal="left" vertical="center" wrapText="1"/>
    </xf>
    <xf numFmtId="0" fontId="74" fillId="22" borderId="4" xfId="0" applyFont="1" applyFill="1" applyBorder="1" applyAlignment="1">
      <alignment horizontal="left" vertical="center" wrapText="1"/>
    </xf>
    <xf numFmtId="0" fontId="71" fillId="7" borderId="4" xfId="0" applyFont="1" applyFill="1" applyBorder="1" applyAlignment="1">
      <alignment horizontal="left" vertical="center"/>
    </xf>
    <xf numFmtId="0" fontId="69" fillId="7" borderId="4" xfId="0" applyFont="1" applyFill="1" applyBorder="1" applyAlignment="1">
      <alignment horizontal="center" vertical="center" wrapText="1"/>
    </xf>
    <xf numFmtId="0" fontId="69" fillId="7" borderId="6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170" fontId="34" fillId="23" borderId="0" xfId="0" applyNumberFormat="1" applyFont="1" applyFill="1" applyAlignment="1">
      <alignment vertical="center"/>
    </xf>
    <xf numFmtId="49" fontId="67" fillId="2" borderId="0" xfId="0" applyNumberFormat="1" applyFont="1" applyFill="1" applyAlignment="1">
      <alignment horizontal="left" vertical="center"/>
    </xf>
    <xf numFmtId="9" fontId="67" fillId="2" borderId="0" xfId="1" applyFont="1" applyFill="1" applyBorder="1" applyAlignment="1">
      <alignment horizontal="center" vertical="center" wrapText="1"/>
    </xf>
    <xf numFmtId="49" fontId="76" fillId="2" borderId="0" xfId="1287" applyNumberFormat="1" applyFont="1" applyFill="1" applyAlignment="1">
      <alignment horizontal="right" vertical="center" wrapText="1"/>
    </xf>
    <xf numFmtId="1" fontId="20" fillId="2" borderId="0" xfId="0" applyNumberFormat="1" applyFont="1" applyFill="1" applyAlignment="1">
      <alignment horizontal="left" vertical="center"/>
    </xf>
    <xf numFmtId="49" fontId="76" fillId="2" borderId="0" xfId="1287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center"/>
    </xf>
    <xf numFmtId="9" fontId="33" fillId="2" borderId="0" xfId="1" applyFont="1" applyFill="1" applyBorder="1" applyAlignment="1">
      <alignment horizontal="center"/>
    </xf>
    <xf numFmtId="170" fontId="18" fillId="2" borderId="0" xfId="0" applyNumberFormat="1" applyFont="1" applyFill="1" applyAlignment="1">
      <alignment horizontal="center"/>
    </xf>
    <xf numFmtId="0" fontId="26" fillId="2" borderId="0" xfId="2" applyFont="1" applyFill="1" applyAlignment="1">
      <alignment horizontal="left" vertical="center" wrapText="1"/>
    </xf>
    <xf numFmtId="0" fontId="43" fillId="2" borderId="0" xfId="0" applyFont="1" applyFill="1"/>
    <xf numFmtId="0" fontId="18" fillId="2" borderId="0" xfId="0" applyFont="1" applyFill="1"/>
    <xf numFmtId="9" fontId="22" fillId="13" borderId="5" xfId="1" applyFont="1" applyFill="1" applyBorder="1" applyAlignment="1">
      <alignment horizontal="center" vertical="center" wrapText="1"/>
    </xf>
    <xf numFmtId="49" fontId="49" fillId="3" borderId="0" xfId="0" applyNumberFormat="1" applyFont="1" applyFill="1" applyAlignment="1">
      <alignment horizontal="left"/>
    </xf>
    <xf numFmtId="0" fontId="49" fillId="22" borderId="4" xfId="0" applyFont="1" applyFill="1" applyBorder="1" applyAlignment="1">
      <alignment horizontal="center" vertical="center" wrapText="1"/>
    </xf>
    <xf numFmtId="173" fontId="32" fillId="23" borderId="0" xfId="0" applyNumberFormat="1" applyFont="1" applyFill="1" applyAlignment="1">
      <alignment horizontal="center" vertical="center"/>
    </xf>
    <xf numFmtId="0" fontId="49" fillId="7" borderId="4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9" fillId="22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centerContinuous"/>
    </xf>
    <xf numFmtId="0" fontId="49" fillId="0" borderId="0" xfId="0" applyFont="1" applyAlignment="1">
      <alignment horizontal="centerContinuous" vertical="center"/>
    </xf>
    <xf numFmtId="49" fontId="32" fillId="0" borderId="0" xfId="2" applyNumberFormat="1" applyFont="1" applyAlignment="1">
      <alignment horizontal="left" wrapText="1"/>
    </xf>
    <xf numFmtId="0" fontId="79" fillId="0" borderId="0" xfId="0" applyFont="1" applyAlignment="1">
      <alignment horizontal="left" wrapText="1"/>
    </xf>
    <xf numFmtId="49" fontId="49" fillId="0" borderId="0" xfId="0" applyNumberFormat="1" applyFont="1" applyAlignment="1">
      <alignment horizontal="left" wrapText="1"/>
    </xf>
    <xf numFmtId="0" fontId="49" fillId="0" borderId="0" xfId="0" applyFont="1" applyAlignment="1">
      <alignment horizontal="left" wrapText="1"/>
    </xf>
    <xf numFmtId="0" fontId="49" fillId="2" borderId="0" xfId="0" applyFont="1" applyFill="1" applyAlignment="1">
      <alignment horizontal="left" wrapText="1"/>
    </xf>
    <xf numFmtId="170" fontId="32" fillId="4" borderId="5" xfId="0" applyNumberFormat="1" applyFont="1" applyFill="1" applyBorder="1" applyAlignment="1">
      <alignment horizontal="center" vertical="center" wrapText="1"/>
    </xf>
    <xf numFmtId="1" fontId="81" fillId="0" borderId="1" xfId="0" quotePrefix="1" applyNumberFormat="1" applyFont="1" applyBorder="1" applyAlignment="1">
      <alignment horizontal="center" vertical="center"/>
    </xf>
    <xf numFmtId="9" fontId="18" fillId="3" borderId="0" xfId="1" applyFont="1" applyFill="1" applyBorder="1" applyAlignment="1">
      <alignment horizontal="center" vertical="center"/>
    </xf>
    <xf numFmtId="1" fontId="82" fillId="0" borderId="5" xfId="0" quotePrefix="1" applyNumberFormat="1" applyFont="1" applyBorder="1" applyAlignment="1">
      <alignment horizontal="center" vertical="center"/>
    </xf>
    <xf numFmtId="1" fontId="81" fillId="0" borderId="5" xfId="0" quotePrefix="1" applyNumberFormat="1" applyFont="1" applyBorder="1" applyAlignment="1">
      <alignment horizontal="center" vertical="center" wrapText="1"/>
    </xf>
    <xf numFmtId="1" fontId="81" fillId="0" borderId="5" xfId="0" quotePrefix="1" applyNumberFormat="1" applyFont="1" applyBorder="1" applyAlignment="1">
      <alignment horizontal="center" vertical="center"/>
    </xf>
    <xf numFmtId="1" fontId="83" fillId="6" borderId="4" xfId="0" applyNumberFormat="1" applyFont="1" applyFill="1" applyBorder="1" applyAlignment="1">
      <alignment vertical="center" wrapText="1"/>
    </xf>
    <xf numFmtId="49" fontId="81" fillId="0" borderId="1" xfId="46" quotePrefix="1" applyNumberFormat="1" applyFont="1" applyBorder="1" applyAlignment="1">
      <alignment horizontal="center" vertical="center"/>
    </xf>
    <xf numFmtId="1" fontId="83" fillId="6" borderId="0" xfId="0" applyNumberFormat="1" applyFont="1" applyFill="1" applyAlignment="1">
      <alignment horizontal="center" vertical="center"/>
    </xf>
    <xf numFmtId="1" fontId="83" fillId="5" borderId="4" xfId="0" applyNumberFormat="1" applyFont="1" applyFill="1" applyBorder="1" applyAlignment="1">
      <alignment vertical="center" wrapText="1"/>
    </xf>
    <xf numFmtId="49" fontId="81" fillId="0" borderId="1" xfId="0" quotePrefix="1" applyNumberFormat="1" applyFont="1" applyBorder="1" applyAlignment="1">
      <alignment horizontal="center" vertical="center"/>
    </xf>
    <xf numFmtId="1" fontId="83" fillId="15" borderId="4" xfId="0" applyNumberFormat="1" applyFont="1" applyFill="1" applyBorder="1" applyAlignment="1">
      <alignment vertical="center" wrapText="1"/>
    </xf>
    <xf numFmtId="49" fontId="82" fillId="0" borderId="1" xfId="0" applyNumberFormat="1" applyFont="1" applyBorder="1" applyAlignment="1">
      <alignment horizontal="center" vertical="center"/>
    </xf>
    <xf numFmtId="1" fontId="81" fillId="0" borderId="1" xfId="0" applyNumberFormat="1" applyFont="1" applyBorder="1" applyAlignment="1">
      <alignment horizontal="center" vertical="center"/>
    </xf>
    <xf numFmtId="1" fontId="84" fillId="0" borderId="1" xfId="0" applyNumberFormat="1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/>
    </xf>
    <xf numFmtId="49" fontId="81" fillId="0" borderId="1" xfId="0" applyNumberFormat="1" applyFont="1" applyBorder="1" applyAlignment="1">
      <alignment horizontal="center" vertical="center"/>
    </xf>
    <xf numFmtId="44" fontId="81" fillId="23" borderId="0" xfId="44" applyFont="1" applyFill="1" applyBorder="1" applyAlignment="1">
      <alignment horizontal="center" vertical="center"/>
    </xf>
    <xf numFmtId="6" fontId="86" fillId="23" borderId="0" xfId="44" applyNumberFormat="1" applyFont="1" applyFill="1" applyBorder="1" applyAlignment="1">
      <alignment horizontal="center" vertical="center"/>
    </xf>
    <xf numFmtId="0" fontId="87" fillId="14" borderId="4" xfId="0" applyFont="1" applyFill="1" applyBorder="1" applyAlignment="1">
      <alignment horizontal="center" vertical="center" wrapText="1"/>
    </xf>
    <xf numFmtId="44" fontId="81" fillId="23" borderId="7" xfId="44" applyFont="1" applyFill="1" applyBorder="1" applyAlignment="1">
      <alignment horizontal="center" vertical="center"/>
    </xf>
    <xf numFmtId="44" fontId="81" fillId="23" borderId="8" xfId="44" applyFont="1" applyFill="1" applyBorder="1" applyAlignment="1">
      <alignment horizontal="center" vertical="center"/>
    </xf>
    <xf numFmtId="0" fontId="87" fillId="7" borderId="4" xfId="0" applyFont="1" applyFill="1" applyBorder="1" applyAlignment="1">
      <alignment horizontal="center" vertical="center" wrapText="1"/>
    </xf>
    <xf numFmtId="1" fontId="88" fillId="12" borderId="1" xfId="0" quotePrefix="1" applyNumberFormat="1" applyFont="1" applyFill="1" applyBorder="1" applyAlignment="1">
      <alignment horizontal="center" vertical="center"/>
    </xf>
    <xf numFmtId="1" fontId="89" fillId="12" borderId="5" xfId="0" quotePrefix="1" applyNumberFormat="1" applyFont="1" applyFill="1" applyBorder="1" applyAlignment="1">
      <alignment horizontal="center" vertical="center"/>
    </xf>
    <xf numFmtId="1" fontId="88" fillId="12" borderId="5" xfId="0" quotePrefix="1" applyNumberFormat="1" applyFont="1" applyFill="1" applyBorder="1" applyAlignment="1">
      <alignment horizontal="center" vertical="center" wrapText="1"/>
    </xf>
    <xf numFmtId="1" fontId="88" fillId="12" borderId="5" xfId="0" quotePrefix="1" applyNumberFormat="1" applyFont="1" applyFill="1" applyBorder="1" applyAlignment="1">
      <alignment horizontal="center" vertical="center"/>
    </xf>
    <xf numFmtId="49" fontId="31" fillId="12" borderId="1" xfId="46" quotePrefix="1" applyNumberFormat="1" applyFont="1" applyFill="1" applyBorder="1" applyAlignment="1">
      <alignment horizontal="center" vertical="center"/>
    </xf>
    <xf numFmtId="49" fontId="31" fillId="12" borderId="1" xfId="0" quotePrefix="1" applyNumberFormat="1" applyFont="1" applyFill="1" applyBorder="1" applyAlignment="1">
      <alignment horizontal="center" vertical="center"/>
    </xf>
    <xf numFmtId="49" fontId="61" fillId="12" borderId="1" xfId="0" applyNumberFormat="1" applyFont="1" applyFill="1" applyBorder="1" applyAlignment="1">
      <alignment horizontal="center" vertical="center"/>
    </xf>
    <xf numFmtId="49" fontId="31" fillId="16" borderId="1" xfId="0" applyNumberFormat="1" applyFont="1" applyFill="1" applyBorder="1" applyAlignment="1">
      <alignment horizontal="center" vertical="center"/>
    </xf>
    <xf numFmtId="49" fontId="90" fillId="16" borderId="1" xfId="0" applyNumberFormat="1" applyFont="1" applyFill="1" applyBorder="1" applyAlignment="1">
      <alignment horizontal="center" vertical="center"/>
    </xf>
    <xf numFmtId="49" fontId="61" fillId="20" borderId="1" xfId="0" applyNumberFormat="1" applyFont="1" applyFill="1" applyBorder="1" applyAlignment="1">
      <alignment horizontal="center" vertical="center"/>
    </xf>
    <xf numFmtId="49" fontId="31" fillId="17" borderId="1" xfId="0" applyNumberFormat="1" applyFont="1" applyFill="1" applyBorder="1" applyAlignment="1">
      <alignment horizontal="center" vertical="center"/>
    </xf>
    <xf numFmtId="49" fontId="61" fillId="17" borderId="1" xfId="0" applyNumberFormat="1" applyFont="1" applyFill="1" applyBorder="1" applyAlignment="1">
      <alignment horizontal="center" vertical="center"/>
    </xf>
    <xf numFmtId="49" fontId="61" fillId="19" borderId="1" xfId="0" applyNumberFormat="1" applyFont="1" applyFill="1" applyBorder="1" applyAlignment="1">
      <alignment horizontal="center" vertical="center"/>
    </xf>
    <xf numFmtId="49" fontId="61" fillId="25" borderId="1" xfId="0" applyNumberFormat="1" applyFont="1" applyFill="1" applyBorder="1" applyAlignment="1">
      <alignment horizontal="center" vertical="center"/>
    </xf>
    <xf numFmtId="49" fontId="31" fillId="0" borderId="1" xfId="0" quotePrefix="1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center"/>
    </xf>
    <xf numFmtId="1" fontId="30" fillId="0" borderId="1" xfId="0" quotePrefix="1" applyNumberFormat="1" applyFont="1" applyBorder="1" applyAlignment="1">
      <alignment horizontal="center"/>
    </xf>
    <xf numFmtId="1" fontId="30" fillId="0" borderId="2" xfId="0" quotePrefix="1" applyNumberFormat="1" applyFont="1" applyBorder="1" applyAlignment="1">
      <alignment horizontal="center"/>
    </xf>
    <xf numFmtId="1" fontId="30" fillId="0" borderId="1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49" fontId="85" fillId="0" borderId="1" xfId="0" applyNumberFormat="1" applyFont="1" applyBorder="1" applyAlignment="1">
      <alignment horizontal="center" vertical="center"/>
    </xf>
    <xf numFmtId="170" fontId="20" fillId="26" borderId="1" xfId="0" applyNumberFormat="1" applyFont="1" applyFill="1" applyBorder="1" applyAlignment="1">
      <alignment horizontal="center" vertical="center"/>
    </xf>
    <xf numFmtId="0" fontId="74" fillId="14" borderId="4" xfId="0" applyFont="1" applyFill="1" applyBorder="1" applyAlignment="1">
      <alignment horizontal="center" vertical="center"/>
    </xf>
    <xf numFmtId="0" fontId="74" fillId="7" borderId="4" xfId="0" applyFont="1" applyFill="1" applyBorder="1" applyAlignment="1">
      <alignment horizontal="center" vertical="center"/>
    </xf>
    <xf numFmtId="170" fontId="32" fillId="23" borderId="0" xfId="0" applyNumberFormat="1" applyFont="1" applyFill="1" applyAlignment="1">
      <alignment vertical="center"/>
    </xf>
    <xf numFmtId="170" fontId="47" fillId="23" borderId="0" xfId="0" applyNumberFormat="1" applyFont="1" applyFill="1" applyAlignment="1">
      <alignment vertical="center"/>
    </xf>
  </cellXfs>
  <cellStyles count="1299">
    <cellStyle name="          _x000a__x000a_386grabber=VGA.3GR_x000a__x000a_" xfId="49" xr:uid="{00000000-0005-0000-0000-000000000000}"/>
    <cellStyle name="0,0_x000d__x000a_NA_x000d__x000a_" xfId="50" xr:uid="{00000000-0005-0000-0000-000001000000}"/>
    <cellStyle name="Comma 2" xfId="51" xr:uid="{00000000-0005-0000-0000-000002000000}"/>
    <cellStyle name="Comma 2 2" xfId="52" xr:uid="{00000000-0005-0000-0000-000003000000}"/>
    <cellStyle name="Comma 2 2 2" xfId="53" xr:uid="{00000000-0005-0000-0000-000004000000}"/>
    <cellStyle name="Comma 2 2 3" xfId="1293" xr:uid="{B97837E6-1D33-4C80-A36B-D841AC364B3C}"/>
    <cellStyle name="Comma 2 3" xfId="54" xr:uid="{00000000-0005-0000-0000-000005000000}"/>
    <cellStyle name="Comma 2 4" xfId="1292" xr:uid="{E2BD56EA-1D6A-498A-AAF6-66E4D4FEB727}"/>
    <cellStyle name="Comma 3" xfId="55" xr:uid="{00000000-0005-0000-0000-000006000000}"/>
    <cellStyle name="Currency 2" xfId="56" xr:uid="{00000000-0005-0000-0000-000007000000}"/>
    <cellStyle name="Currency 2 2" xfId="57" xr:uid="{00000000-0005-0000-0000-000008000000}"/>
    <cellStyle name="Currency 2 3" xfId="58" xr:uid="{00000000-0005-0000-0000-000009000000}"/>
    <cellStyle name="Currency 3" xfId="59" xr:uid="{00000000-0005-0000-0000-00000A000000}"/>
    <cellStyle name="Currency 3 2" xfId="60" xr:uid="{00000000-0005-0000-0000-00000B000000}"/>
    <cellStyle name="Currency 3 3" xfId="61" xr:uid="{00000000-0005-0000-0000-00000C000000}"/>
    <cellStyle name="Currency 4" xfId="62" xr:uid="{00000000-0005-0000-0000-00000D000000}"/>
    <cellStyle name="Currency 4 2" xfId="63" xr:uid="{00000000-0005-0000-0000-00000E000000}"/>
    <cellStyle name="Currency 4 2 2" xfId="64" xr:uid="{00000000-0005-0000-0000-00000F000000}"/>
    <cellStyle name="Currency 4 2 3" xfId="65" xr:uid="{00000000-0005-0000-0000-000010000000}"/>
    <cellStyle name="Currency 4 3" xfId="66" xr:uid="{00000000-0005-0000-0000-000011000000}"/>
    <cellStyle name="Currency 4 4" xfId="67" xr:uid="{00000000-0005-0000-0000-000012000000}"/>
    <cellStyle name="Currency 5" xfId="68" xr:uid="{00000000-0005-0000-0000-000013000000}"/>
    <cellStyle name="Currency 5 2" xfId="69" xr:uid="{00000000-0005-0000-0000-000014000000}"/>
    <cellStyle name="Currency_CBM Forecast Acry Med Liq" xfId="70" xr:uid="{00000000-0005-0000-0000-000015000000}"/>
    <cellStyle name="Euro" xfId="17" xr:uid="{00000000-0005-0000-0000-000016000000}"/>
    <cellStyle name="Euro 2" xfId="71" xr:uid="{00000000-0005-0000-0000-000017000000}"/>
    <cellStyle name="Euro 2 2" xfId="1294" xr:uid="{A5BC4A02-458A-475A-B8BB-1B2A1A4ECCBB}"/>
    <cellStyle name="Euro 3" xfId="72" xr:uid="{00000000-0005-0000-0000-000018000000}"/>
    <cellStyle name="Excel Built-in Normal" xfId="73" xr:uid="{00000000-0005-0000-0000-000019000000}"/>
    <cellStyle name="Hyperlink" xfId="1287" xr:uid="{00000000-000B-0000-0000-000008000000}"/>
    <cellStyle name="Lien hypertexte" xfId="1288" builtinId="8"/>
    <cellStyle name="Lien hypertexte 2" xfId="18" xr:uid="{00000000-0005-0000-0000-00001B000000}"/>
    <cellStyle name="Lien hypertexte visité 10" xfId="74" xr:uid="{00000000-0005-0000-0000-00001C000000}"/>
    <cellStyle name="Lien hypertexte visité 100" xfId="75" xr:uid="{00000000-0005-0000-0000-00001D000000}"/>
    <cellStyle name="Lien hypertexte visité 101" xfId="76" xr:uid="{00000000-0005-0000-0000-00001E000000}"/>
    <cellStyle name="Lien hypertexte visité 102" xfId="77" xr:uid="{00000000-0005-0000-0000-00001F000000}"/>
    <cellStyle name="Lien hypertexte visité 103" xfId="78" xr:uid="{00000000-0005-0000-0000-000020000000}"/>
    <cellStyle name="Lien hypertexte visité 104" xfId="79" xr:uid="{00000000-0005-0000-0000-000021000000}"/>
    <cellStyle name="Lien hypertexte visité 105" xfId="80" xr:uid="{00000000-0005-0000-0000-000022000000}"/>
    <cellStyle name="Lien hypertexte visité 106" xfId="81" xr:uid="{00000000-0005-0000-0000-000023000000}"/>
    <cellStyle name="Lien hypertexte visité 107" xfId="82" xr:uid="{00000000-0005-0000-0000-000024000000}"/>
    <cellStyle name="Lien hypertexte visité 108" xfId="83" xr:uid="{00000000-0005-0000-0000-000025000000}"/>
    <cellStyle name="Lien hypertexte visité 109" xfId="84" xr:uid="{00000000-0005-0000-0000-000026000000}"/>
    <cellStyle name="Lien hypertexte visité 11" xfId="85" xr:uid="{00000000-0005-0000-0000-000027000000}"/>
    <cellStyle name="Lien hypertexte visité 110" xfId="86" xr:uid="{00000000-0005-0000-0000-000028000000}"/>
    <cellStyle name="Lien hypertexte visité 111" xfId="87" xr:uid="{00000000-0005-0000-0000-000029000000}"/>
    <cellStyle name="Lien hypertexte visité 112" xfId="88" xr:uid="{00000000-0005-0000-0000-00002A000000}"/>
    <cellStyle name="Lien hypertexte visité 113" xfId="89" xr:uid="{00000000-0005-0000-0000-00002B000000}"/>
    <cellStyle name="Lien hypertexte visité 114" xfId="90" xr:uid="{00000000-0005-0000-0000-00002C000000}"/>
    <cellStyle name="Lien hypertexte visité 115" xfId="91" xr:uid="{00000000-0005-0000-0000-00002D000000}"/>
    <cellStyle name="Lien hypertexte visité 116" xfId="92" xr:uid="{00000000-0005-0000-0000-00002E000000}"/>
    <cellStyle name="Lien hypertexte visité 117" xfId="93" xr:uid="{00000000-0005-0000-0000-00002F000000}"/>
    <cellStyle name="Lien hypertexte visité 118" xfId="94" xr:uid="{00000000-0005-0000-0000-000030000000}"/>
    <cellStyle name="Lien hypertexte visité 119" xfId="95" xr:uid="{00000000-0005-0000-0000-000031000000}"/>
    <cellStyle name="Lien hypertexte visité 12" xfId="96" xr:uid="{00000000-0005-0000-0000-000032000000}"/>
    <cellStyle name="Lien hypertexte visité 120" xfId="97" xr:uid="{00000000-0005-0000-0000-000033000000}"/>
    <cellStyle name="Lien hypertexte visité 121" xfId="98" xr:uid="{00000000-0005-0000-0000-000034000000}"/>
    <cellStyle name="Lien hypertexte visité 122" xfId="99" xr:uid="{00000000-0005-0000-0000-000035000000}"/>
    <cellStyle name="Lien hypertexte visité 123" xfId="100" xr:uid="{00000000-0005-0000-0000-000036000000}"/>
    <cellStyle name="Lien hypertexte visité 124" xfId="101" xr:uid="{00000000-0005-0000-0000-000037000000}"/>
    <cellStyle name="Lien hypertexte visité 125" xfId="102" xr:uid="{00000000-0005-0000-0000-000038000000}"/>
    <cellStyle name="Lien hypertexte visité 126" xfId="103" xr:uid="{00000000-0005-0000-0000-000039000000}"/>
    <cellStyle name="Lien hypertexte visité 127" xfId="104" xr:uid="{00000000-0005-0000-0000-00003A000000}"/>
    <cellStyle name="Lien hypertexte visité 128" xfId="105" xr:uid="{00000000-0005-0000-0000-00003B000000}"/>
    <cellStyle name="Lien hypertexte visité 129" xfId="106" xr:uid="{00000000-0005-0000-0000-00003C000000}"/>
    <cellStyle name="Lien hypertexte visité 13" xfId="107" xr:uid="{00000000-0005-0000-0000-00003D000000}"/>
    <cellStyle name="Lien hypertexte visité 130" xfId="108" xr:uid="{00000000-0005-0000-0000-00003E000000}"/>
    <cellStyle name="Lien hypertexte visité 131" xfId="109" xr:uid="{00000000-0005-0000-0000-00003F000000}"/>
    <cellStyle name="Lien hypertexte visité 132" xfId="110" xr:uid="{00000000-0005-0000-0000-000040000000}"/>
    <cellStyle name="Lien hypertexte visité 133" xfId="111" xr:uid="{00000000-0005-0000-0000-000041000000}"/>
    <cellStyle name="Lien hypertexte visité 134" xfId="112" xr:uid="{00000000-0005-0000-0000-000042000000}"/>
    <cellStyle name="Lien hypertexte visité 135" xfId="113" xr:uid="{00000000-0005-0000-0000-000043000000}"/>
    <cellStyle name="Lien hypertexte visité 136" xfId="114" xr:uid="{00000000-0005-0000-0000-000044000000}"/>
    <cellStyle name="Lien hypertexte visité 137" xfId="115" xr:uid="{00000000-0005-0000-0000-000045000000}"/>
    <cellStyle name="Lien hypertexte visité 138" xfId="116" xr:uid="{00000000-0005-0000-0000-000046000000}"/>
    <cellStyle name="Lien hypertexte visité 139" xfId="117" xr:uid="{00000000-0005-0000-0000-000047000000}"/>
    <cellStyle name="Lien hypertexte visité 14" xfId="118" xr:uid="{00000000-0005-0000-0000-000048000000}"/>
    <cellStyle name="Lien hypertexte visité 140" xfId="119" xr:uid="{00000000-0005-0000-0000-000049000000}"/>
    <cellStyle name="Lien hypertexte visité 141" xfId="120" xr:uid="{00000000-0005-0000-0000-00004A000000}"/>
    <cellStyle name="Lien hypertexte visité 142" xfId="121" xr:uid="{00000000-0005-0000-0000-00004B000000}"/>
    <cellStyle name="Lien hypertexte visité 143" xfId="122" xr:uid="{00000000-0005-0000-0000-00004C000000}"/>
    <cellStyle name="Lien hypertexte visité 144" xfId="123" xr:uid="{00000000-0005-0000-0000-00004D000000}"/>
    <cellStyle name="Lien hypertexte visité 145" xfId="124" xr:uid="{00000000-0005-0000-0000-00004E000000}"/>
    <cellStyle name="Lien hypertexte visité 146" xfId="125" xr:uid="{00000000-0005-0000-0000-00004F000000}"/>
    <cellStyle name="Lien hypertexte visité 147" xfId="126" xr:uid="{00000000-0005-0000-0000-000050000000}"/>
    <cellStyle name="Lien hypertexte visité 148" xfId="127" xr:uid="{00000000-0005-0000-0000-000051000000}"/>
    <cellStyle name="Lien hypertexte visité 149" xfId="128" xr:uid="{00000000-0005-0000-0000-000052000000}"/>
    <cellStyle name="Lien hypertexte visité 15" xfId="129" xr:uid="{00000000-0005-0000-0000-000053000000}"/>
    <cellStyle name="Lien hypertexte visité 150" xfId="130" xr:uid="{00000000-0005-0000-0000-000054000000}"/>
    <cellStyle name="Lien hypertexte visité 151" xfId="131" xr:uid="{00000000-0005-0000-0000-000055000000}"/>
    <cellStyle name="Lien hypertexte visité 152" xfId="132" xr:uid="{00000000-0005-0000-0000-000056000000}"/>
    <cellStyle name="Lien hypertexte visité 153" xfId="133" xr:uid="{00000000-0005-0000-0000-000057000000}"/>
    <cellStyle name="Lien hypertexte visité 154" xfId="134" xr:uid="{00000000-0005-0000-0000-000058000000}"/>
    <cellStyle name="Lien hypertexte visité 155" xfId="135" xr:uid="{00000000-0005-0000-0000-000059000000}"/>
    <cellStyle name="Lien hypertexte visité 156" xfId="136" xr:uid="{00000000-0005-0000-0000-00005A000000}"/>
    <cellStyle name="Lien hypertexte visité 157" xfId="137" xr:uid="{00000000-0005-0000-0000-00005B000000}"/>
    <cellStyle name="Lien hypertexte visité 158" xfId="138" xr:uid="{00000000-0005-0000-0000-00005C000000}"/>
    <cellStyle name="Lien hypertexte visité 159" xfId="139" xr:uid="{00000000-0005-0000-0000-00005D000000}"/>
    <cellStyle name="Lien hypertexte visité 16" xfId="140" xr:uid="{00000000-0005-0000-0000-00005E000000}"/>
    <cellStyle name="Lien hypertexte visité 160" xfId="141" xr:uid="{00000000-0005-0000-0000-00005F000000}"/>
    <cellStyle name="Lien hypertexte visité 161" xfId="142" xr:uid="{00000000-0005-0000-0000-000060000000}"/>
    <cellStyle name="Lien hypertexte visité 162" xfId="143" xr:uid="{00000000-0005-0000-0000-000061000000}"/>
    <cellStyle name="Lien hypertexte visité 163" xfId="144" xr:uid="{00000000-0005-0000-0000-000062000000}"/>
    <cellStyle name="Lien hypertexte visité 164" xfId="145" xr:uid="{00000000-0005-0000-0000-000063000000}"/>
    <cellStyle name="Lien hypertexte visité 165" xfId="146" xr:uid="{00000000-0005-0000-0000-000064000000}"/>
    <cellStyle name="Lien hypertexte visité 166" xfId="147" xr:uid="{00000000-0005-0000-0000-000065000000}"/>
    <cellStyle name="Lien hypertexte visité 167" xfId="148" xr:uid="{00000000-0005-0000-0000-000066000000}"/>
    <cellStyle name="Lien hypertexte visité 168" xfId="149" xr:uid="{00000000-0005-0000-0000-000067000000}"/>
    <cellStyle name="Lien hypertexte visité 169" xfId="150" xr:uid="{00000000-0005-0000-0000-000068000000}"/>
    <cellStyle name="Lien hypertexte visité 17" xfId="151" xr:uid="{00000000-0005-0000-0000-000069000000}"/>
    <cellStyle name="Lien hypertexte visité 170" xfId="152" xr:uid="{00000000-0005-0000-0000-00006A000000}"/>
    <cellStyle name="Lien hypertexte visité 171" xfId="153" xr:uid="{00000000-0005-0000-0000-00006B000000}"/>
    <cellStyle name="Lien hypertexte visité 172" xfId="154" xr:uid="{00000000-0005-0000-0000-00006C000000}"/>
    <cellStyle name="Lien hypertexte visité 173" xfId="155" xr:uid="{00000000-0005-0000-0000-00006D000000}"/>
    <cellStyle name="Lien hypertexte visité 174" xfId="156" xr:uid="{00000000-0005-0000-0000-00006E000000}"/>
    <cellStyle name="Lien hypertexte visité 175" xfId="157" xr:uid="{00000000-0005-0000-0000-00006F000000}"/>
    <cellStyle name="Lien hypertexte visité 176" xfId="158" xr:uid="{00000000-0005-0000-0000-000070000000}"/>
    <cellStyle name="Lien hypertexte visité 177" xfId="159" xr:uid="{00000000-0005-0000-0000-000071000000}"/>
    <cellStyle name="Lien hypertexte visité 178" xfId="160" xr:uid="{00000000-0005-0000-0000-000072000000}"/>
    <cellStyle name="Lien hypertexte visité 179" xfId="161" xr:uid="{00000000-0005-0000-0000-000073000000}"/>
    <cellStyle name="Lien hypertexte visité 18" xfId="162" xr:uid="{00000000-0005-0000-0000-000074000000}"/>
    <cellStyle name="Lien hypertexte visité 180" xfId="163" xr:uid="{00000000-0005-0000-0000-000075000000}"/>
    <cellStyle name="Lien hypertexte visité 181" xfId="164" xr:uid="{00000000-0005-0000-0000-000076000000}"/>
    <cellStyle name="Lien hypertexte visité 182" xfId="165" xr:uid="{00000000-0005-0000-0000-000077000000}"/>
    <cellStyle name="Lien hypertexte visité 183" xfId="166" xr:uid="{00000000-0005-0000-0000-000078000000}"/>
    <cellStyle name="Lien hypertexte visité 184" xfId="167" xr:uid="{00000000-0005-0000-0000-000079000000}"/>
    <cellStyle name="Lien hypertexte visité 185" xfId="168" xr:uid="{00000000-0005-0000-0000-00007A000000}"/>
    <cellStyle name="Lien hypertexte visité 186" xfId="169" xr:uid="{00000000-0005-0000-0000-00007B000000}"/>
    <cellStyle name="Lien hypertexte visité 187" xfId="170" xr:uid="{00000000-0005-0000-0000-00007C000000}"/>
    <cellStyle name="Lien hypertexte visité 188" xfId="171" xr:uid="{00000000-0005-0000-0000-00007D000000}"/>
    <cellStyle name="Lien hypertexte visité 189" xfId="172" xr:uid="{00000000-0005-0000-0000-00007E000000}"/>
    <cellStyle name="Lien hypertexte visité 19" xfId="173" xr:uid="{00000000-0005-0000-0000-00007F000000}"/>
    <cellStyle name="Lien hypertexte visité 190" xfId="174" xr:uid="{00000000-0005-0000-0000-000080000000}"/>
    <cellStyle name="Lien hypertexte visité 191" xfId="175" xr:uid="{00000000-0005-0000-0000-000081000000}"/>
    <cellStyle name="Lien hypertexte visité 192" xfId="176" xr:uid="{00000000-0005-0000-0000-000082000000}"/>
    <cellStyle name="Lien hypertexte visité 193" xfId="177" xr:uid="{00000000-0005-0000-0000-000083000000}"/>
    <cellStyle name="Lien hypertexte visité 194" xfId="178" xr:uid="{00000000-0005-0000-0000-000084000000}"/>
    <cellStyle name="Lien hypertexte visité 195" xfId="179" xr:uid="{00000000-0005-0000-0000-000085000000}"/>
    <cellStyle name="Lien hypertexte visité 196" xfId="180" xr:uid="{00000000-0005-0000-0000-000086000000}"/>
    <cellStyle name="Lien hypertexte visité 197" xfId="181" xr:uid="{00000000-0005-0000-0000-000087000000}"/>
    <cellStyle name="Lien hypertexte visité 198" xfId="182" xr:uid="{00000000-0005-0000-0000-000088000000}"/>
    <cellStyle name="Lien hypertexte visité 199" xfId="183" xr:uid="{00000000-0005-0000-0000-000089000000}"/>
    <cellStyle name="Lien hypertexte visité 2" xfId="184" xr:uid="{00000000-0005-0000-0000-00008A000000}"/>
    <cellStyle name="Lien hypertexte visité 20" xfId="185" xr:uid="{00000000-0005-0000-0000-00008B000000}"/>
    <cellStyle name="Lien hypertexte visité 200" xfId="186" xr:uid="{00000000-0005-0000-0000-00008C000000}"/>
    <cellStyle name="Lien hypertexte visité 201" xfId="187" xr:uid="{00000000-0005-0000-0000-00008D000000}"/>
    <cellStyle name="Lien hypertexte visité 202" xfId="188" xr:uid="{00000000-0005-0000-0000-00008E000000}"/>
    <cellStyle name="Lien hypertexte visité 203" xfId="189" xr:uid="{00000000-0005-0000-0000-00008F000000}"/>
    <cellStyle name="Lien hypertexte visité 204" xfId="190" xr:uid="{00000000-0005-0000-0000-000090000000}"/>
    <cellStyle name="Lien hypertexte visité 205" xfId="191" xr:uid="{00000000-0005-0000-0000-000091000000}"/>
    <cellStyle name="Lien hypertexte visité 206" xfId="192" xr:uid="{00000000-0005-0000-0000-000092000000}"/>
    <cellStyle name="Lien hypertexte visité 207" xfId="193" xr:uid="{00000000-0005-0000-0000-000093000000}"/>
    <cellStyle name="Lien hypertexte visité 208" xfId="194" xr:uid="{00000000-0005-0000-0000-000094000000}"/>
    <cellStyle name="Lien hypertexte visité 209" xfId="195" xr:uid="{00000000-0005-0000-0000-000095000000}"/>
    <cellStyle name="Lien hypertexte visité 21" xfId="196" xr:uid="{00000000-0005-0000-0000-000096000000}"/>
    <cellStyle name="Lien hypertexte visité 210" xfId="197" xr:uid="{00000000-0005-0000-0000-000097000000}"/>
    <cellStyle name="Lien hypertexte visité 211" xfId="198" xr:uid="{00000000-0005-0000-0000-000098000000}"/>
    <cellStyle name="Lien hypertexte visité 212" xfId="199" xr:uid="{00000000-0005-0000-0000-000099000000}"/>
    <cellStyle name="Lien hypertexte visité 213" xfId="200" xr:uid="{00000000-0005-0000-0000-00009A000000}"/>
    <cellStyle name="Lien hypertexte visité 214" xfId="201" xr:uid="{00000000-0005-0000-0000-00009B000000}"/>
    <cellStyle name="Lien hypertexte visité 215" xfId="202" xr:uid="{00000000-0005-0000-0000-00009C000000}"/>
    <cellStyle name="Lien hypertexte visité 216" xfId="203" xr:uid="{00000000-0005-0000-0000-00009D000000}"/>
    <cellStyle name="Lien hypertexte visité 217" xfId="204" xr:uid="{00000000-0005-0000-0000-00009E000000}"/>
    <cellStyle name="Lien hypertexte visité 218" xfId="205" xr:uid="{00000000-0005-0000-0000-00009F000000}"/>
    <cellStyle name="Lien hypertexte visité 219" xfId="206" xr:uid="{00000000-0005-0000-0000-0000A0000000}"/>
    <cellStyle name="Lien hypertexte visité 22" xfId="207" xr:uid="{00000000-0005-0000-0000-0000A1000000}"/>
    <cellStyle name="Lien hypertexte visité 220" xfId="208" xr:uid="{00000000-0005-0000-0000-0000A2000000}"/>
    <cellStyle name="Lien hypertexte visité 221" xfId="209" xr:uid="{00000000-0005-0000-0000-0000A3000000}"/>
    <cellStyle name="Lien hypertexte visité 222" xfId="210" xr:uid="{00000000-0005-0000-0000-0000A4000000}"/>
    <cellStyle name="Lien hypertexte visité 223" xfId="211" xr:uid="{00000000-0005-0000-0000-0000A5000000}"/>
    <cellStyle name="Lien hypertexte visité 224" xfId="212" xr:uid="{00000000-0005-0000-0000-0000A6000000}"/>
    <cellStyle name="Lien hypertexte visité 225" xfId="213" xr:uid="{00000000-0005-0000-0000-0000A7000000}"/>
    <cellStyle name="Lien hypertexte visité 226" xfId="214" xr:uid="{00000000-0005-0000-0000-0000A8000000}"/>
    <cellStyle name="Lien hypertexte visité 227" xfId="215" xr:uid="{00000000-0005-0000-0000-0000A9000000}"/>
    <cellStyle name="Lien hypertexte visité 228" xfId="216" xr:uid="{00000000-0005-0000-0000-0000AA000000}"/>
    <cellStyle name="Lien hypertexte visité 229" xfId="217" xr:uid="{00000000-0005-0000-0000-0000AB000000}"/>
    <cellStyle name="Lien hypertexte visité 23" xfId="218" xr:uid="{00000000-0005-0000-0000-0000AC000000}"/>
    <cellStyle name="Lien hypertexte visité 230" xfId="219" xr:uid="{00000000-0005-0000-0000-0000AD000000}"/>
    <cellStyle name="Lien hypertexte visité 231" xfId="220" xr:uid="{00000000-0005-0000-0000-0000AE000000}"/>
    <cellStyle name="Lien hypertexte visité 232" xfId="221" xr:uid="{00000000-0005-0000-0000-0000AF000000}"/>
    <cellStyle name="Lien hypertexte visité 233" xfId="222" xr:uid="{00000000-0005-0000-0000-0000B0000000}"/>
    <cellStyle name="Lien hypertexte visité 234" xfId="223" xr:uid="{00000000-0005-0000-0000-0000B1000000}"/>
    <cellStyle name="Lien hypertexte visité 235" xfId="224" xr:uid="{00000000-0005-0000-0000-0000B2000000}"/>
    <cellStyle name="Lien hypertexte visité 236" xfId="225" xr:uid="{00000000-0005-0000-0000-0000B3000000}"/>
    <cellStyle name="Lien hypertexte visité 237" xfId="226" xr:uid="{00000000-0005-0000-0000-0000B4000000}"/>
    <cellStyle name="Lien hypertexte visité 238" xfId="227" xr:uid="{00000000-0005-0000-0000-0000B5000000}"/>
    <cellStyle name="Lien hypertexte visité 239" xfId="228" xr:uid="{00000000-0005-0000-0000-0000B6000000}"/>
    <cellStyle name="Lien hypertexte visité 24" xfId="229" xr:uid="{00000000-0005-0000-0000-0000B7000000}"/>
    <cellStyle name="Lien hypertexte visité 240" xfId="230" xr:uid="{00000000-0005-0000-0000-0000B8000000}"/>
    <cellStyle name="Lien hypertexte visité 241" xfId="231" xr:uid="{00000000-0005-0000-0000-0000B9000000}"/>
    <cellStyle name="Lien hypertexte visité 242" xfId="232" xr:uid="{00000000-0005-0000-0000-0000BA000000}"/>
    <cellStyle name="Lien hypertexte visité 243" xfId="233" xr:uid="{00000000-0005-0000-0000-0000BB000000}"/>
    <cellStyle name="Lien hypertexte visité 244" xfId="234" xr:uid="{00000000-0005-0000-0000-0000BC000000}"/>
    <cellStyle name="Lien hypertexte visité 245" xfId="235" xr:uid="{00000000-0005-0000-0000-0000BD000000}"/>
    <cellStyle name="Lien hypertexte visité 246" xfId="236" xr:uid="{00000000-0005-0000-0000-0000BE000000}"/>
    <cellStyle name="Lien hypertexte visité 247" xfId="237" xr:uid="{00000000-0005-0000-0000-0000BF000000}"/>
    <cellStyle name="Lien hypertexte visité 248" xfId="238" xr:uid="{00000000-0005-0000-0000-0000C0000000}"/>
    <cellStyle name="Lien hypertexte visité 249" xfId="239" xr:uid="{00000000-0005-0000-0000-0000C1000000}"/>
    <cellStyle name="Lien hypertexte visité 25" xfId="240" xr:uid="{00000000-0005-0000-0000-0000C2000000}"/>
    <cellStyle name="Lien hypertexte visité 250" xfId="241" xr:uid="{00000000-0005-0000-0000-0000C3000000}"/>
    <cellStyle name="Lien hypertexte visité 251" xfId="242" xr:uid="{00000000-0005-0000-0000-0000C4000000}"/>
    <cellStyle name="Lien hypertexte visité 252" xfId="243" xr:uid="{00000000-0005-0000-0000-0000C5000000}"/>
    <cellStyle name="Lien hypertexte visité 253" xfId="244" xr:uid="{00000000-0005-0000-0000-0000C6000000}"/>
    <cellStyle name="Lien hypertexte visité 254" xfId="245" xr:uid="{00000000-0005-0000-0000-0000C7000000}"/>
    <cellStyle name="Lien hypertexte visité 255" xfId="246" xr:uid="{00000000-0005-0000-0000-0000C8000000}"/>
    <cellStyle name="Lien hypertexte visité 256" xfId="247" xr:uid="{00000000-0005-0000-0000-0000C9000000}"/>
    <cellStyle name="Lien hypertexte visité 257" xfId="248" xr:uid="{00000000-0005-0000-0000-0000CA000000}"/>
    <cellStyle name="Lien hypertexte visité 258" xfId="249" xr:uid="{00000000-0005-0000-0000-0000CB000000}"/>
    <cellStyle name="Lien hypertexte visité 259" xfId="250" xr:uid="{00000000-0005-0000-0000-0000CC000000}"/>
    <cellStyle name="Lien hypertexte visité 26" xfId="251" xr:uid="{00000000-0005-0000-0000-0000CD000000}"/>
    <cellStyle name="Lien hypertexte visité 260" xfId="252" xr:uid="{00000000-0005-0000-0000-0000CE000000}"/>
    <cellStyle name="Lien hypertexte visité 261" xfId="253" xr:uid="{00000000-0005-0000-0000-0000CF000000}"/>
    <cellStyle name="Lien hypertexte visité 262" xfId="254" xr:uid="{00000000-0005-0000-0000-0000D0000000}"/>
    <cellStyle name="Lien hypertexte visité 263" xfId="255" xr:uid="{00000000-0005-0000-0000-0000D1000000}"/>
    <cellStyle name="Lien hypertexte visité 264" xfId="256" xr:uid="{00000000-0005-0000-0000-0000D2000000}"/>
    <cellStyle name="Lien hypertexte visité 265" xfId="257" xr:uid="{00000000-0005-0000-0000-0000D3000000}"/>
    <cellStyle name="Lien hypertexte visité 266" xfId="258" xr:uid="{00000000-0005-0000-0000-0000D4000000}"/>
    <cellStyle name="Lien hypertexte visité 267" xfId="259" xr:uid="{00000000-0005-0000-0000-0000D5000000}"/>
    <cellStyle name="Lien hypertexte visité 268" xfId="260" xr:uid="{00000000-0005-0000-0000-0000D6000000}"/>
    <cellStyle name="Lien hypertexte visité 269" xfId="261" xr:uid="{00000000-0005-0000-0000-0000D7000000}"/>
    <cellStyle name="Lien hypertexte visité 27" xfId="262" xr:uid="{00000000-0005-0000-0000-0000D8000000}"/>
    <cellStyle name="Lien hypertexte visité 270" xfId="263" xr:uid="{00000000-0005-0000-0000-0000D9000000}"/>
    <cellStyle name="Lien hypertexte visité 271" xfId="264" xr:uid="{00000000-0005-0000-0000-0000DA000000}"/>
    <cellStyle name="Lien hypertexte visité 272" xfId="265" xr:uid="{00000000-0005-0000-0000-0000DB000000}"/>
    <cellStyle name="Lien hypertexte visité 273" xfId="266" xr:uid="{00000000-0005-0000-0000-0000DC000000}"/>
    <cellStyle name="Lien hypertexte visité 274" xfId="267" xr:uid="{00000000-0005-0000-0000-0000DD000000}"/>
    <cellStyle name="Lien hypertexte visité 275" xfId="268" xr:uid="{00000000-0005-0000-0000-0000DE000000}"/>
    <cellStyle name="Lien hypertexte visité 276" xfId="269" xr:uid="{00000000-0005-0000-0000-0000DF000000}"/>
    <cellStyle name="Lien hypertexte visité 277" xfId="270" xr:uid="{00000000-0005-0000-0000-0000E0000000}"/>
    <cellStyle name="Lien hypertexte visité 278" xfId="271" xr:uid="{00000000-0005-0000-0000-0000E1000000}"/>
    <cellStyle name="Lien hypertexte visité 279" xfId="272" xr:uid="{00000000-0005-0000-0000-0000E2000000}"/>
    <cellStyle name="Lien hypertexte visité 28" xfId="273" xr:uid="{00000000-0005-0000-0000-0000E3000000}"/>
    <cellStyle name="Lien hypertexte visité 280" xfId="274" xr:uid="{00000000-0005-0000-0000-0000E4000000}"/>
    <cellStyle name="Lien hypertexte visité 281" xfId="275" xr:uid="{00000000-0005-0000-0000-0000E5000000}"/>
    <cellStyle name="Lien hypertexte visité 282" xfId="276" xr:uid="{00000000-0005-0000-0000-0000E6000000}"/>
    <cellStyle name="Lien hypertexte visité 283" xfId="277" xr:uid="{00000000-0005-0000-0000-0000E7000000}"/>
    <cellStyle name="Lien hypertexte visité 284" xfId="278" xr:uid="{00000000-0005-0000-0000-0000E8000000}"/>
    <cellStyle name="Lien hypertexte visité 285" xfId="279" xr:uid="{00000000-0005-0000-0000-0000E9000000}"/>
    <cellStyle name="Lien hypertexte visité 286" xfId="280" xr:uid="{00000000-0005-0000-0000-0000EA000000}"/>
    <cellStyle name="Lien hypertexte visité 287" xfId="281" xr:uid="{00000000-0005-0000-0000-0000EB000000}"/>
    <cellStyle name="Lien hypertexte visité 288" xfId="282" xr:uid="{00000000-0005-0000-0000-0000EC000000}"/>
    <cellStyle name="Lien hypertexte visité 289" xfId="283" xr:uid="{00000000-0005-0000-0000-0000ED000000}"/>
    <cellStyle name="Lien hypertexte visité 29" xfId="284" xr:uid="{00000000-0005-0000-0000-0000EE000000}"/>
    <cellStyle name="Lien hypertexte visité 290" xfId="285" xr:uid="{00000000-0005-0000-0000-0000EF000000}"/>
    <cellStyle name="Lien hypertexte visité 291" xfId="286" xr:uid="{00000000-0005-0000-0000-0000F0000000}"/>
    <cellStyle name="Lien hypertexte visité 292" xfId="287" xr:uid="{00000000-0005-0000-0000-0000F1000000}"/>
    <cellStyle name="Lien hypertexte visité 293" xfId="288" xr:uid="{00000000-0005-0000-0000-0000F2000000}"/>
    <cellStyle name="Lien hypertexte visité 294" xfId="289" xr:uid="{00000000-0005-0000-0000-0000F3000000}"/>
    <cellStyle name="Lien hypertexte visité 295" xfId="290" xr:uid="{00000000-0005-0000-0000-0000F4000000}"/>
    <cellStyle name="Lien hypertexte visité 296" xfId="291" xr:uid="{00000000-0005-0000-0000-0000F5000000}"/>
    <cellStyle name="Lien hypertexte visité 297" xfId="292" xr:uid="{00000000-0005-0000-0000-0000F6000000}"/>
    <cellStyle name="Lien hypertexte visité 298" xfId="293" xr:uid="{00000000-0005-0000-0000-0000F7000000}"/>
    <cellStyle name="Lien hypertexte visité 299" xfId="294" xr:uid="{00000000-0005-0000-0000-0000F8000000}"/>
    <cellStyle name="Lien hypertexte visité 3" xfId="295" xr:uid="{00000000-0005-0000-0000-0000F9000000}"/>
    <cellStyle name="Lien hypertexte visité 30" xfId="296" xr:uid="{00000000-0005-0000-0000-0000FA000000}"/>
    <cellStyle name="Lien hypertexte visité 300" xfId="297" xr:uid="{00000000-0005-0000-0000-0000FB000000}"/>
    <cellStyle name="Lien hypertexte visité 301" xfId="298" xr:uid="{00000000-0005-0000-0000-0000FC000000}"/>
    <cellStyle name="Lien hypertexte visité 302" xfId="299" xr:uid="{00000000-0005-0000-0000-0000FD000000}"/>
    <cellStyle name="Lien hypertexte visité 303" xfId="300" xr:uid="{00000000-0005-0000-0000-0000FE000000}"/>
    <cellStyle name="Lien hypertexte visité 304" xfId="301" xr:uid="{00000000-0005-0000-0000-0000FF000000}"/>
    <cellStyle name="Lien hypertexte visité 305" xfId="302" xr:uid="{00000000-0005-0000-0000-000000010000}"/>
    <cellStyle name="Lien hypertexte visité 306" xfId="303" xr:uid="{00000000-0005-0000-0000-000001010000}"/>
    <cellStyle name="Lien hypertexte visité 307" xfId="304" xr:uid="{00000000-0005-0000-0000-000002010000}"/>
    <cellStyle name="Lien hypertexte visité 308" xfId="305" xr:uid="{00000000-0005-0000-0000-000003010000}"/>
    <cellStyle name="Lien hypertexte visité 309" xfId="306" xr:uid="{00000000-0005-0000-0000-000004010000}"/>
    <cellStyle name="Lien hypertexte visité 31" xfId="307" xr:uid="{00000000-0005-0000-0000-000005010000}"/>
    <cellStyle name="Lien hypertexte visité 310" xfId="308" xr:uid="{00000000-0005-0000-0000-000006010000}"/>
    <cellStyle name="Lien hypertexte visité 311" xfId="309" xr:uid="{00000000-0005-0000-0000-000007010000}"/>
    <cellStyle name="Lien hypertexte visité 312" xfId="310" xr:uid="{00000000-0005-0000-0000-000008010000}"/>
    <cellStyle name="Lien hypertexte visité 313" xfId="311" xr:uid="{00000000-0005-0000-0000-000009010000}"/>
    <cellStyle name="Lien hypertexte visité 314" xfId="312" xr:uid="{00000000-0005-0000-0000-00000A010000}"/>
    <cellStyle name="Lien hypertexte visité 315" xfId="313" xr:uid="{00000000-0005-0000-0000-00000B010000}"/>
    <cellStyle name="Lien hypertexte visité 316" xfId="314" xr:uid="{00000000-0005-0000-0000-00000C010000}"/>
    <cellStyle name="Lien hypertexte visité 317" xfId="315" xr:uid="{00000000-0005-0000-0000-00000D010000}"/>
    <cellStyle name="Lien hypertexte visité 318" xfId="316" xr:uid="{00000000-0005-0000-0000-00000E010000}"/>
    <cellStyle name="Lien hypertexte visité 319" xfId="317" xr:uid="{00000000-0005-0000-0000-00000F010000}"/>
    <cellStyle name="Lien hypertexte visité 32" xfId="318" xr:uid="{00000000-0005-0000-0000-000010010000}"/>
    <cellStyle name="Lien hypertexte visité 320" xfId="319" xr:uid="{00000000-0005-0000-0000-000011010000}"/>
    <cellStyle name="Lien hypertexte visité 321" xfId="320" xr:uid="{00000000-0005-0000-0000-000012010000}"/>
    <cellStyle name="Lien hypertexte visité 322" xfId="321" xr:uid="{00000000-0005-0000-0000-000013010000}"/>
    <cellStyle name="Lien hypertexte visité 323" xfId="322" xr:uid="{00000000-0005-0000-0000-000014010000}"/>
    <cellStyle name="Lien hypertexte visité 324" xfId="323" xr:uid="{00000000-0005-0000-0000-000015010000}"/>
    <cellStyle name="Lien hypertexte visité 325" xfId="324" xr:uid="{00000000-0005-0000-0000-000016010000}"/>
    <cellStyle name="Lien hypertexte visité 326" xfId="325" xr:uid="{00000000-0005-0000-0000-000017010000}"/>
    <cellStyle name="Lien hypertexte visité 327" xfId="326" xr:uid="{00000000-0005-0000-0000-000018010000}"/>
    <cellStyle name="Lien hypertexte visité 328" xfId="327" xr:uid="{00000000-0005-0000-0000-000019010000}"/>
    <cellStyle name="Lien hypertexte visité 329" xfId="328" xr:uid="{00000000-0005-0000-0000-00001A010000}"/>
    <cellStyle name="Lien hypertexte visité 33" xfId="329" xr:uid="{00000000-0005-0000-0000-00001B010000}"/>
    <cellStyle name="Lien hypertexte visité 330" xfId="330" xr:uid="{00000000-0005-0000-0000-00001C010000}"/>
    <cellStyle name="Lien hypertexte visité 331" xfId="331" xr:uid="{00000000-0005-0000-0000-00001D010000}"/>
    <cellStyle name="Lien hypertexte visité 332" xfId="332" xr:uid="{00000000-0005-0000-0000-00001E010000}"/>
    <cellStyle name="Lien hypertexte visité 333" xfId="333" xr:uid="{00000000-0005-0000-0000-00001F010000}"/>
    <cellStyle name="Lien hypertexte visité 334" xfId="334" xr:uid="{00000000-0005-0000-0000-000020010000}"/>
    <cellStyle name="Lien hypertexte visité 335" xfId="335" xr:uid="{00000000-0005-0000-0000-000021010000}"/>
    <cellStyle name="Lien hypertexte visité 336" xfId="336" xr:uid="{00000000-0005-0000-0000-000022010000}"/>
    <cellStyle name="Lien hypertexte visité 337" xfId="337" xr:uid="{00000000-0005-0000-0000-000023010000}"/>
    <cellStyle name="Lien hypertexte visité 338" xfId="338" xr:uid="{00000000-0005-0000-0000-000024010000}"/>
    <cellStyle name="Lien hypertexte visité 339" xfId="339" xr:uid="{00000000-0005-0000-0000-000025010000}"/>
    <cellStyle name="Lien hypertexte visité 34" xfId="340" xr:uid="{00000000-0005-0000-0000-000026010000}"/>
    <cellStyle name="Lien hypertexte visité 340" xfId="341" xr:uid="{00000000-0005-0000-0000-000027010000}"/>
    <cellStyle name="Lien hypertexte visité 341" xfId="342" xr:uid="{00000000-0005-0000-0000-000028010000}"/>
    <cellStyle name="Lien hypertexte visité 342" xfId="343" xr:uid="{00000000-0005-0000-0000-000029010000}"/>
    <cellStyle name="Lien hypertexte visité 343" xfId="344" xr:uid="{00000000-0005-0000-0000-00002A010000}"/>
    <cellStyle name="Lien hypertexte visité 344" xfId="345" xr:uid="{00000000-0005-0000-0000-00002B010000}"/>
    <cellStyle name="Lien hypertexte visité 345" xfId="346" xr:uid="{00000000-0005-0000-0000-00002C010000}"/>
    <cellStyle name="Lien hypertexte visité 346" xfId="347" xr:uid="{00000000-0005-0000-0000-00002D010000}"/>
    <cellStyle name="Lien hypertexte visité 347" xfId="348" xr:uid="{00000000-0005-0000-0000-00002E010000}"/>
    <cellStyle name="Lien hypertexte visité 348" xfId="349" xr:uid="{00000000-0005-0000-0000-00002F010000}"/>
    <cellStyle name="Lien hypertexte visité 349" xfId="350" xr:uid="{00000000-0005-0000-0000-000030010000}"/>
    <cellStyle name="Lien hypertexte visité 35" xfId="351" xr:uid="{00000000-0005-0000-0000-000031010000}"/>
    <cellStyle name="Lien hypertexte visité 350" xfId="352" xr:uid="{00000000-0005-0000-0000-000032010000}"/>
    <cellStyle name="Lien hypertexte visité 351" xfId="353" xr:uid="{00000000-0005-0000-0000-000033010000}"/>
    <cellStyle name="Lien hypertexte visité 352" xfId="354" xr:uid="{00000000-0005-0000-0000-000034010000}"/>
    <cellStyle name="Lien hypertexte visité 353" xfId="355" xr:uid="{00000000-0005-0000-0000-000035010000}"/>
    <cellStyle name="Lien hypertexte visité 354" xfId="356" xr:uid="{00000000-0005-0000-0000-000036010000}"/>
    <cellStyle name="Lien hypertexte visité 355" xfId="357" xr:uid="{00000000-0005-0000-0000-000037010000}"/>
    <cellStyle name="Lien hypertexte visité 356" xfId="358" xr:uid="{00000000-0005-0000-0000-000038010000}"/>
    <cellStyle name="Lien hypertexte visité 357" xfId="359" xr:uid="{00000000-0005-0000-0000-000039010000}"/>
    <cellStyle name="Lien hypertexte visité 358" xfId="360" xr:uid="{00000000-0005-0000-0000-00003A010000}"/>
    <cellStyle name="Lien hypertexte visité 359" xfId="361" xr:uid="{00000000-0005-0000-0000-00003B010000}"/>
    <cellStyle name="Lien hypertexte visité 36" xfId="362" xr:uid="{00000000-0005-0000-0000-00003C010000}"/>
    <cellStyle name="Lien hypertexte visité 360" xfId="363" xr:uid="{00000000-0005-0000-0000-00003D010000}"/>
    <cellStyle name="Lien hypertexte visité 361" xfId="364" xr:uid="{00000000-0005-0000-0000-00003E010000}"/>
    <cellStyle name="Lien hypertexte visité 362" xfId="365" xr:uid="{00000000-0005-0000-0000-00003F010000}"/>
    <cellStyle name="Lien hypertexte visité 363" xfId="366" xr:uid="{00000000-0005-0000-0000-000040010000}"/>
    <cellStyle name="Lien hypertexte visité 364" xfId="367" xr:uid="{00000000-0005-0000-0000-000041010000}"/>
    <cellStyle name="Lien hypertexte visité 365" xfId="368" xr:uid="{00000000-0005-0000-0000-000042010000}"/>
    <cellStyle name="Lien hypertexte visité 366" xfId="369" xr:uid="{00000000-0005-0000-0000-000043010000}"/>
    <cellStyle name="Lien hypertexte visité 367" xfId="370" xr:uid="{00000000-0005-0000-0000-000044010000}"/>
    <cellStyle name="Lien hypertexte visité 368" xfId="371" xr:uid="{00000000-0005-0000-0000-000045010000}"/>
    <cellStyle name="Lien hypertexte visité 369" xfId="372" xr:uid="{00000000-0005-0000-0000-000046010000}"/>
    <cellStyle name="Lien hypertexte visité 37" xfId="373" xr:uid="{00000000-0005-0000-0000-000047010000}"/>
    <cellStyle name="Lien hypertexte visité 370" xfId="374" xr:uid="{00000000-0005-0000-0000-000048010000}"/>
    <cellStyle name="Lien hypertexte visité 371" xfId="375" xr:uid="{00000000-0005-0000-0000-000049010000}"/>
    <cellStyle name="Lien hypertexte visité 372" xfId="376" xr:uid="{00000000-0005-0000-0000-00004A010000}"/>
    <cellStyle name="Lien hypertexte visité 373" xfId="377" xr:uid="{00000000-0005-0000-0000-00004B010000}"/>
    <cellStyle name="Lien hypertexte visité 374" xfId="378" xr:uid="{00000000-0005-0000-0000-00004C010000}"/>
    <cellStyle name="Lien hypertexte visité 375" xfId="379" xr:uid="{00000000-0005-0000-0000-00004D010000}"/>
    <cellStyle name="Lien hypertexte visité 376" xfId="380" xr:uid="{00000000-0005-0000-0000-00004E010000}"/>
    <cellStyle name="Lien hypertexte visité 377" xfId="381" xr:uid="{00000000-0005-0000-0000-00004F010000}"/>
    <cellStyle name="Lien hypertexte visité 378" xfId="382" xr:uid="{00000000-0005-0000-0000-000050010000}"/>
    <cellStyle name="Lien hypertexte visité 379" xfId="383" xr:uid="{00000000-0005-0000-0000-000051010000}"/>
    <cellStyle name="Lien hypertexte visité 38" xfId="384" xr:uid="{00000000-0005-0000-0000-000052010000}"/>
    <cellStyle name="Lien hypertexte visité 380" xfId="385" xr:uid="{00000000-0005-0000-0000-000053010000}"/>
    <cellStyle name="Lien hypertexte visité 381" xfId="386" xr:uid="{00000000-0005-0000-0000-000054010000}"/>
    <cellStyle name="Lien hypertexte visité 382" xfId="387" xr:uid="{00000000-0005-0000-0000-000055010000}"/>
    <cellStyle name="Lien hypertexte visité 383" xfId="388" xr:uid="{00000000-0005-0000-0000-000056010000}"/>
    <cellStyle name="Lien hypertexte visité 384" xfId="389" xr:uid="{00000000-0005-0000-0000-000057010000}"/>
    <cellStyle name="Lien hypertexte visité 385" xfId="390" xr:uid="{00000000-0005-0000-0000-000058010000}"/>
    <cellStyle name="Lien hypertexte visité 386" xfId="391" xr:uid="{00000000-0005-0000-0000-000059010000}"/>
    <cellStyle name="Lien hypertexte visité 387" xfId="392" xr:uid="{00000000-0005-0000-0000-00005A010000}"/>
    <cellStyle name="Lien hypertexte visité 388" xfId="393" xr:uid="{00000000-0005-0000-0000-00005B010000}"/>
    <cellStyle name="Lien hypertexte visité 389" xfId="394" xr:uid="{00000000-0005-0000-0000-00005C010000}"/>
    <cellStyle name="Lien hypertexte visité 39" xfId="395" xr:uid="{00000000-0005-0000-0000-00005D010000}"/>
    <cellStyle name="Lien hypertexte visité 390" xfId="396" xr:uid="{00000000-0005-0000-0000-00005E010000}"/>
    <cellStyle name="Lien hypertexte visité 391" xfId="397" xr:uid="{00000000-0005-0000-0000-00005F010000}"/>
    <cellStyle name="Lien hypertexte visité 392" xfId="398" xr:uid="{00000000-0005-0000-0000-000060010000}"/>
    <cellStyle name="Lien hypertexte visité 393" xfId="399" xr:uid="{00000000-0005-0000-0000-000061010000}"/>
    <cellStyle name="Lien hypertexte visité 394" xfId="400" xr:uid="{00000000-0005-0000-0000-000062010000}"/>
    <cellStyle name="Lien hypertexte visité 395" xfId="401" xr:uid="{00000000-0005-0000-0000-000063010000}"/>
    <cellStyle name="Lien hypertexte visité 396" xfId="402" xr:uid="{00000000-0005-0000-0000-000064010000}"/>
    <cellStyle name="Lien hypertexte visité 397" xfId="403" xr:uid="{00000000-0005-0000-0000-000065010000}"/>
    <cellStyle name="Lien hypertexte visité 398" xfId="404" xr:uid="{00000000-0005-0000-0000-000066010000}"/>
    <cellStyle name="Lien hypertexte visité 399" xfId="405" xr:uid="{00000000-0005-0000-0000-000067010000}"/>
    <cellStyle name="Lien hypertexte visité 4" xfId="406" xr:uid="{00000000-0005-0000-0000-000068010000}"/>
    <cellStyle name="Lien hypertexte visité 40" xfId="407" xr:uid="{00000000-0005-0000-0000-000069010000}"/>
    <cellStyle name="Lien hypertexte visité 400" xfId="408" xr:uid="{00000000-0005-0000-0000-00006A010000}"/>
    <cellStyle name="Lien hypertexte visité 401" xfId="409" xr:uid="{00000000-0005-0000-0000-00006B010000}"/>
    <cellStyle name="Lien hypertexte visité 402" xfId="410" xr:uid="{00000000-0005-0000-0000-00006C010000}"/>
    <cellStyle name="Lien hypertexte visité 403" xfId="411" xr:uid="{00000000-0005-0000-0000-00006D010000}"/>
    <cellStyle name="Lien hypertexte visité 404" xfId="412" xr:uid="{00000000-0005-0000-0000-00006E010000}"/>
    <cellStyle name="Lien hypertexte visité 405" xfId="413" xr:uid="{00000000-0005-0000-0000-00006F010000}"/>
    <cellStyle name="Lien hypertexte visité 406" xfId="414" xr:uid="{00000000-0005-0000-0000-000070010000}"/>
    <cellStyle name="Lien hypertexte visité 407" xfId="415" xr:uid="{00000000-0005-0000-0000-000071010000}"/>
    <cellStyle name="Lien hypertexte visité 408" xfId="416" xr:uid="{00000000-0005-0000-0000-000072010000}"/>
    <cellStyle name="Lien hypertexte visité 409" xfId="417" xr:uid="{00000000-0005-0000-0000-000073010000}"/>
    <cellStyle name="Lien hypertexte visité 41" xfId="418" xr:uid="{00000000-0005-0000-0000-000074010000}"/>
    <cellStyle name="Lien hypertexte visité 410" xfId="419" xr:uid="{00000000-0005-0000-0000-000075010000}"/>
    <cellStyle name="Lien hypertexte visité 411" xfId="420" xr:uid="{00000000-0005-0000-0000-000076010000}"/>
    <cellStyle name="Lien hypertexte visité 412" xfId="421" xr:uid="{00000000-0005-0000-0000-000077010000}"/>
    <cellStyle name="Lien hypertexte visité 413" xfId="422" xr:uid="{00000000-0005-0000-0000-000078010000}"/>
    <cellStyle name="Lien hypertexte visité 414" xfId="423" xr:uid="{00000000-0005-0000-0000-000079010000}"/>
    <cellStyle name="Lien hypertexte visité 415" xfId="424" xr:uid="{00000000-0005-0000-0000-00007A010000}"/>
    <cellStyle name="Lien hypertexte visité 416" xfId="425" xr:uid="{00000000-0005-0000-0000-00007B010000}"/>
    <cellStyle name="Lien hypertexte visité 417" xfId="426" xr:uid="{00000000-0005-0000-0000-00007C010000}"/>
    <cellStyle name="Lien hypertexte visité 418" xfId="427" xr:uid="{00000000-0005-0000-0000-00007D010000}"/>
    <cellStyle name="Lien hypertexte visité 419" xfId="428" xr:uid="{00000000-0005-0000-0000-00007E010000}"/>
    <cellStyle name="Lien hypertexte visité 42" xfId="429" xr:uid="{00000000-0005-0000-0000-00007F010000}"/>
    <cellStyle name="Lien hypertexte visité 420" xfId="430" xr:uid="{00000000-0005-0000-0000-000080010000}"/>
    <cellStyle name="Lien hypertexte visité 421" xfId="431" xr:uid="{00000000-0005-0000-0000-000081010000}"/>
    <cellStyle name="Lien hypertexte visité 422" xfId="432" xr:uid="{00000000-0005-0000-0000-000082010000}"/>
    <cellStyle name="Lien hypertexte visité 423" xfId="433" xr:uid="{00000000-0005-0000-0000-000083010000}"/>
    <cellStyle name="Lien hypertexte visité 424" xfId="434" xr:uid="{00000000-0005-0000-0000-000084010000}"/>
    <cellStyle name="Lien hypertexte visité 425" xfId="435" xr:uid="{00000000-0005-0000-0000-000085010000}"/>
    <cellStyle name="Lien hypertexte visité 426" xfId="436" xr:uid="{00000000-0005-0000-0000-000086010000}"/>
    <cellStyle name="Lien hypertexte visité 427" xfId="437" xr:uid="{00000000-0005-0000-0000-000087010000}"/>
    <cellStyle name="Lien hypertexte visité 428" xfId="438" xr:uid="{00000000-0005-0000-0000-000088010000}"/>
    <cellStyle name="Lien hypertexte visité 429" xfId="439" xr:uid="{00000000-0005-0000-0000-000089010000}"/>
    <cellStyle name="Lien hypertexte visité 43" xfId="440" xr:uid="{00000000-0005-0000-0000-00008A010000}"/>
    <cellStyle name="Lien hypertexte visité 430" xfId="441" xr:uid="{00000000-0005-0000-0000-00008B010000}"/>
    <cellStyle name="Lien hypertexte visité 431" xfId="442" xr:uid="{00000000-0005-0000-0000-00008C010000}"/>
    <cellStyle name="Lien hypertexte visité 432" xfId="443" xr:uid="{00000000-0005-0000-0000-00008D010000}"/>
    <cellStyle name="Lien hypertexte visité 433" xfId="444" xr:uid="{00000000-0005-0000-0000-00008E010000}"/>
    <cellStyle name="Lien hypertexte visité 434" xfId="445" xr:uid="{00000000-0005-0000-0000-00008F010000}"/>
    <cellStyle name="Lien hypertexte visité 435" xfId="446" xr:uid="{00000000-0005-0000-0000-000090010000}"/>
    <cellStyle name="Lien hypertexte visité 436" xfId="447" xr:uid="{00000000-0005-0000-0000-000091010000}"/>
    <cellStyle name="Lien hypertexte visité 437" xfId="448" xr:uid="{00000000-0005-0000-0000-000092010000}"/>
    <cellStyle name="Lien hypertexte visité 438" xfId="449" xr:uid="{00000000-0005-0000-0000-000093010000}"/>
    <cellStyle name="Lien hypertexte visité 439" xfId="450" xr:uid="{00000000-0005-0000-0000-000094010000}"/>
    <cellStyle name="Lien hypertexte visité 44" xfId="451" xr:uid="{00000000-0005-0000-0000-000095010000}"/>
    <cellStyle name="Lien hypertexte visité 440" xfId="452" xr:uid="{00000000-0005-0000-0000-000096010000}"/>
    <cellStyle name="Lien hypertexte visité 441" xfId="453" xr:uid="{00000000-0005-0000-0000-000097010000}"/>
    <cellStyle name="Lien hypertexte visité 442" xfId="454" xr:uid="{00000000-0005-0000-0000-000098010000}"/>
    <cellStyle name="Lien hypertexte visité 443" xfId="455" xr:uid="{00000000-0005-0000-0000-000099010000}"/>
    <cellStyle name="Lien hypertexte visité 444" xfId="456" xr:uid="{00000000-0005-0000-0000-00009A010000}"/>
    <cellStyle name="Lien hypertexte visité 445" xfId="457" xr:uid="{00000000-0005-0000-0000-00009B010000}"/>
    <cellStyle name="Lien hypertexte visité 446" xfId="458" xr:uid="{00000000-0005-0000-0000-00009C010000}"/>
    <cellStyle name="Lien hypertexte visité 447" xfId="459" xr:uid="{00000000-0005-0000-0000-00009D010000}"/>
    <cellStyle name="Lien hypertexte visité 448" xfId="460" xr:uid="{00000000-0005-0000-0000-00009E010000}"/>
    <cellStyle name="Lien hypertexte visité 449" xfId="461" xr:uid="{00000000-0005-0000-0000-00009F010000}"/>
    <cellStyle name="Lien hypertexte visité 45" xfId="462" xr:uid="{00000000-0005-0000-0000-0000A0010000}"/>
    <cellStyle name="Lien hypertexte visité 450" xfId="463" xr:uid="{00000000-0005-0000-0000-0000A1010000}"/>
    <cellStyle name="Lien hypertexte visité 451" xfId="464" xr:uid="{00000000-0005-0000-0000-0000A2010000}"/>
    <cellStyle name="Lien hypertexte visité 452" xfId="465" xr:uid="{00000000-0005-0000-0000-0000A3010000}"/>
    <cellStyle name="Lien hypertexte visité 453" xfId="466" xr:uid="{00000000-0005-0000-0000-0000A4010000}"/>
    <cellStyle name="Lien hypertexte visité 454" xfId="467" xr:uid="{00000000-0005-0000-0000-0000A5010000}"/>
    <cellStyle name="Lien hypertexte visité 455" xfId="468" xr:uid="{00000000-0005-0000-0000-0000A6010000}"/>
    <cellStyle name="Lien hypertexte visité 456" xfId="469" xr:uid="{00000000-0005-0000-0000-0000A7010000}"/>
    <cellStyle name="Lien hypertexte visité 457" xfId="470" xr:uid="{00000000-0005-0000-0000-0000A8010000}"/>
    <cellStyle name="Lien hypertexte visité 458" xfId="471" xr:uid="{00000000-0005-0000-0000-0000A9010000}"/>
    <cellStyle name="Lien hypertexte visité 459" xfId="472" xr:uid="{00000000-0005-0000-0000-0000AA010000}"/>
    <cellStyle name="Lien hypertexte visité 46" xfId="473" xr:uid="{00000000-0005-0000-0000-0000AB010000}"/>
    <cellStyle name="Lien hypertexte visité 460" xfId="474" xr:uid="{00000000-0005-0000-0000-0000AC010000}"/>
    <cellStyle name="Lien hypertexte visité 461" xfId="475" xr:uid="{00000000-0005-0000-0000-0000AD010000}"/>
    <cellStyle name="Lien hypertexte visité 462" xfId="476" xr:uid="{00000000-0005-0000-0000-0000AE010000}"/>
    <cellStyle name="Lien hypertexte visité 463" xfId="477" xr:uid="{00000000-0005-0000-0000-0000AF010000}"/>
    <cellStyle name="Lien hypertexte visité 464" xfId="478" xr:uid="{00000000-0005-0000-0000-0000B0010000}"/>
    <cellStyle name="Lien hypertexte visité 465" xfId="479" xr:uid="{00000000-0005-0000-0000-0000B1010000}"/>
    <cellStyle name="Lien hypertexte visité 466" xfId="480" xr:uid="{00000000-0005-0000-0000-0000B2010000}"/>
    <cellStyle name="Lien hypertexte visité 467" xfId="481" xr:uid="{00000000-0005-0000-0000-0000B3010000}"/>
    <cellStyle name="Lien hypertexte visité 468" xfId="482" xr:uid="{00000000-0005-0000-0000-0000B4010000}"/>
    <cellStyle name="Lien hypertexte visité 469" xfId="483" xr:uid="{00000000-0005-0000-0000-0000B5010000}"/>
    <cellStyle name="Lien hypertexte visité 47" xfId="484" xr:uid="{00000000-0005-0000-0000-0000B6010000}"/>
    <cellStyle name="Lien hypertexte visité 470" xfId="485" xr:uid="{00000000-0005-0000-0000-0000B7010000}"/>
    <cellStyle name="Lien hypertexte visité 471" xfId="486" xr:uid="{00000000-0005-0000-0000-0000B8010000}"/>
    <cellStyle name="Lien hypertexte visité 472" xfId="487" xr:uid="{00000000-0005-0000-0000-0000B9010000}"/>
    <cellStyle name="Lien hypertexte visité 473" xfId="488" xr:uid="{00000000-0005-0000-0000-0000BA010000}"/>
    <cellStyle name="Lien hypertexte visité 474" xfId="489" xr:uid="{00000000-0005-0000-0000-0000BB010000}"/>
    <cellStyle name="Lien hypertexte visité 475" xfId="490" xr:uid="{00000000-0005-0000-0000-0000BC010000}"/>
    <cellStyle name="Lien hypertexte visité 476" xfId="491" xr:uid="{00000000-0005-0000-0000-0000BD010000}"/>
    <cellStyle name="Lien hypertexte visité 477" xfId="492" xr:uid="{00000000-0005-0000-0000-0000BE010000}"/>
    <cellStyle name="Lien hypertexte visité 478" xfId="493" xr:uid="{00000000-0005-0000-0000-0000BF010000}"/>
    <cellStyle name="Lien hypertexte visité 479" xfId="494" xr:uid="{00000000-0005-0000-0000-0000C0010000}"/>
    <cellStyle name="Lien hypertexte visité 48" xfId="495" xr:uid="{00000000-0005-0000-0000-0000C1010000}"/>
    <cellStyle name="Lien hypertexte visité 480" xfId="496" xr:uid="{00000000-0005-0000-0000-0000C2010000}"/>
    <cellStyle name="Lien hypertexte visité 481" xfId="497" xr:uid="{00000000-0005-0000-0000-0000C3010000}"/>
    <cellStyle name="Lien hypertexte visité 482" xfId="498" xr:uid="{00000000-0005-0000-0000-0000C4010000}"/>
    <cellStyle name="Lien hypertexte visité 483" xfId="499" xr:uid="{00000000-0005-0000-0000-0000C5010000}"/>
    <cellStyle name="Lien hypertexte visité 484" xfId="500" xr:uid="{00000000-0005-0000-0000-0000C6010000}"/>
    <cellStyle name="Lien hypertexte visité 485" xfId="501" xr:uid="{00000000-0005-0000-0000-0000C7010000}"/>
    <cellStyle name="Lien hypertexte visité 486" xfId="502" xr:uid="{00000000-0005-0000-0000-0000C8010000}"/>
    <cellStyle name="Lien hypertexte visité 487" xfId="503" xr:uid="{00000000-0005-0000-0000-0000C9010000}"/>
    <cellStyle name="Lien hypertexte visité 488" xfId="504" xr:uid="{00000000-0005-0000-0000-0000CA010000}"/>
    <cellStyle name="Lien hypertexte visité 489" xfId="505" xr:uid="{00000000-0005-0000-0000-0000CB010000}"/>
    <cellStyle name="Lien hypertexte visité 49" xfId="506" xr:uid="{00000000-0005-0000-0000-0000CC010000}"/>
    <cellStyle name="Lien hypertexte visité 490" xfId="507" xr:uid="{00000000-0005-0000-0000-0000CD010000}"/>
    <cellStyle name="Lien hypertexte visité 491" xfId="508" xr:uid="{00000000-0005-0000-0000-0000CE010000}"/>
    <cellStyle name="Lien hypertexte visité 492" xfId="509" xr:uid="{00000000-0005-0000-0000-0000CF010000}"/>
    <cellStyle name="Lien hypertexte visité 493" xfId="510" xr:uid="{00000000-0005-0000-0000-0000D0010000}"/>
    <cellStyle name="Lien hypertexte visité 494" xfId="511" xr:uid="{00000000-0005-0000-0000-0000D1010000}"/>
    <cellStyle name="Lien hypertexte visité 495" xfId="512" xr:uid="{00000000-0005-0000-0000-0000D2010000}"/>
    <cellStyle name="Lien hypertexte visité 496" xfId="513" xr:uid="{00000000-0005-0000-0000-0000D3010000}"/>
    <cellStyle name="Lien hypertexte visité 497" xfId="514" xr:uid="{00000000-0005-0000-0000-0000D4010000}"/>
    <cellStyle name="Lien hypertexte visité 498" xfId="515" xr:uid="{00000000-0005-0000-0000-0000D5010000}"/>
    <cellStyle name="Lien hypertexte visité 499" xfId="516" xr:uid="{00000000-0005-0000-0000-0000D6010000}"/>
    <cellStyle name="Lien hypertexte visité 5" xfId="517" xr:uid="{00000000-0005-0000-0000-0000D7010000}"/>
    <cellStyle name="Lien hypertexte visité 50" xfId="518" xr:uid="{00000000-0005-0000-0000-0000D8010000}"/>
    <cellStyle name="Lien hypertexte visité 500" xfId="519" xr:uid="{00000000-0005-0000-0000-0000D9010000}"/>
    <cellStyle name="Lien hypertexte visité 501" xfId="520" xr:uid="{00000000-0005-0000-0000-0000DA010000}"/>
    <cellStyle name="Lien hypertexte visité 502" xfId="521" xr:uid="{00000000-0005-0000-0000-0000DB010000}"/>
    <cellStyle name="Lien hypertexte visité 503" xfId="522" xr:uid="{00000000-0005-0000-0000-0000DC010000}"/>
    <cellStyle name="Lien hypertexte visité 504" xfId="523" xr:uid="{00000000-0005-0000-0000-0000DD010000}"/>
    <cellStyle name="Lien hypertexte visité 505" xfId="524" xr:uid="{00000000-0005-0000-0000-0000DE010000}"/>
    <cellStyle name="Lien hypertexte visité 506" xfId="525" xr:uid="{00000000-0005-0000-0000-0000DF010000}"/>
    <cellStyle name="Lien hypertexte visité 507" xfId="526" xr:uid="{00000000-0005-0000-0000-0000E0010000}"/>
    <cellStyle name="Lien hypertexte visité 508" xfId="527" xr:uid="{00000000-0005-0000-0000-0000E1010000}"/>
    <cellStyle name="Lien hypertexte visité 509" xfId="528" xr:uid="{00000000-0005-0000-0000-0000E2010000}"/>
    <cellStyle name="Lien hypertexte visité 51" xfId="529" xr:uid="{00000000-0005-0000-0000-0000E3010000}"/>
    <cellStyle name="Lien hypertexte visité 510" xfId="530" xr:uid="{00000000-0005-0000-0000-0000E4010000}"/>
    <cellStyle name="Lien hypertexte visité 511" xfId="531" xr:uid="{00000000-0005-0000-0000-0000E5010000}"/>
    <cellStyle name="Lien hypertexte visité 512" xfId="532" xr:uid="{00000000-0005-0000-0000-0000E6010000}"/>
    <cellStyle name="Lien hypertexte visité 513" xfId="533" xr:uid="{00000000-0005-0000-0000-0000E7010000}"/>
    <cellStyle name="Lien hypertexte visité 514" xfId="534" xr:uid="{00000000-0005-0000-0000-0000E8010000}"/>
    <cellStyle name="Lien hypertexte visité 515" xfId="535" xr:uid="{00000000-0005-0000-0000-0000E9010000}"/>
    <cellStyle name="Lien hypertexte visité 516" xfId="536" xr:uid="{00000000-0005-0000-0000-0000EA010000}"/>
    <cellStyle name="Lien hypertexte visité 517" xfId="537" xr:uid="{00000000-0005-0000-0000-0000EB010000}"/>
    <cellStyle name="Lien hypertexte visité 518" xfId="538" xr:uid="{00000000-0005-0000-0000-0000EC010000}"/>
    <cellStyle name="Lien hypertexte visité 519" xfId="539" xr:uid="{00000000-0005-0000-0000-0000ED010000}"/>
    <cellStyle name="Lien hypertexte visité 52" xfId="540" xr:uid="{00000000-0005-0000-0000-0000EE010000}"/>
    <cellStyle name="Lien hypertexte visité 520" xfId="541" xr:uid="{00000000-0005-0000-0000-0000EF010000}"/>
    <cellStyle name="Lien hypertexte visité 521" xfId="542" xr:uid="{00000000-0005-0000-0000-0000F0010000}"/>
    <cellStyle name="Lien hypertexte visité 522" xfId="543" xr:uid="{00000000-0005-0000-0000-0000F1010000}"/>
    <cellStyle name="Lien hypertexte visité 523" xfId="544" xr:uid="{00000000-0005-0000-0000-0000F2010000}"/>
    <cellStyle name="Lien hypertexte visité 524" xfId="545" xr:uid="{00000000-0005-0000-0000-0000F3010000}"/>
    <cellStyle name="Lien hypertexte visité 525" xfId="546" xr:uid="{00000000-0005-0000-0000-0000F4010000}"/>
    <cellStyle name="Lien hypertexte visité 526" xfId="547" xr:uid="{00000000-0005-0000-0000-0000F5010000}"/>
    <cellStyle name="Lien hypertexte visité 527" xfId="548" xr:uid="{00000000-0005-0000-0000-0000F6010000}"/>
    <cellStyle name="Lien hypertexte visité 528" xfId="549" xr:uid="{00000000-0005-0000-0000-0000F7010000}"/>
    <cellStyle name="Lien hypertexte visité 529" xfId="550" xr:uid="{00000000-0005-0000-0000-0000F8010000}"/>
    <cellStyle name="Lien hypertexte visité 53" xfId="551" xr:uid="{00000000-0005-0000-0000-0000F9010000}"/>
    <cellStyle name="Lien hypertexte visité 530" xfId="552" xr:uid="{00000000-0005-0000-0000-0000FA010000}"/>
    <cellStyle name="Lien hypertexte visité 531" xfId="553" xr:uid="{00000000-0005-0000-0000-0000FB010000}"/>
    <cellStyle name="Lien hypertexte visité 532" xfId="554" xr:uid="{00000000-0005-0000-0000-0000FC010000}"/>
    <cellStyle name="Lien hypertexte visité 533" xfId="555" xr:uid="{00000000-0005-0000-0000-0000FD010000}"/>
    <cellStyle name="Lien hypertexte visité 534" xfId="556" xr:uid="{00000000-0005-0000-0000-0000FE010000}"/>
    <cellStyle name="Lien hypertexte visité 535" xfId="557" xr:uid="{00000000-0005-0000-0000-0000FF010000}"/>
    <cellStyle name="Lien hypertexte visité 536" xfId="558" xr:uid="{00000000-0005-0000-0000-000000020000}"/>
    <cellStyle name="Lien hypertexte visité 537" xfId="559" xr:uid="{00000000-0005-0000-0000-000001020000}"/>
    <cellStyle name="Lien hypertexte visité 538" xfId="560" xr:uid="{00000000-0005-0000-0000-000002020000}"/>
    <cellStyle name="Lien hypertexte visité 539" xfId="561" xr:uid="{00000000-0005-0000-0000-000003020000}"/>
    <cellStyle name="Lien hypertexte visité 54" xfId="562" xr:uid="{00000000-0005-0000-0000-000004020000}"/>
    <cellStyle name="Lien hypertexte visité 540" xfId="563" xr:uid="{00000000-0005-0000-0000-000005020000}"/>
    <cellStyle name="Lien hypertexte visité 541" xfId="564" xr:uid="{00000000-0005-0000-0000-000006020000}"/>
    <cellStyle name="Lien hypertexte visité 542" xfId="565" xr:uid="{00000000-0005-0000-0000-000007020000}"/>
    <cellStyle name="Lien hypertexte visité 543" xfId="566" xr:uid="{00000000-0005-0000-0000-000008020000}"/>
    <cellStyle name="Lien hypertexte visité 544" xfId="567" xr:uid="{00000000-0005-0000-0000-000009020000}"/>
    <cellStyle name="Lien hypertexte visité 545" xfId="568" xr:uid="{00000000-0005-0000-0000-00000A020000}"/>
    <cellStyle name="Lien hypertexte visité 546" xfId="569" xr:uid="{00000000-0005-0000-0000-00000B020000}"/>
    <cellStyle name="Lien hypertexte visité 547" xfId="570" xr:uid="{00000000-0005-0000-0000-00000C020000}"/>
    <cellStyle name="Lien hypertexte visité 548" xfId="571" xr:uid="{00000000-0005-0000-0000-00000D020000}"/>
    <cellStyle name="Lien hypertexte visité 549" xfId="572" xr:uid="{00000000-0005-0000-0000-00000E020000}"/>
    <cellStyle name="Lien hypertexte visité 55" xfId="573" xr:uid="{00000000-0005-0000-0000-00000F020000}"/>
    <cellStyle name="Lien hypertexte visité 550" xfId="574" xr:uid="{00000000-0005-0000-0000-000010020000}"/>
    <cellStyle name="Lien hypertexte visité 551" xfId="575" xr:uid="{00000000-0005-0000-0000-000011020000}"/>
    <cellStyle name="Lien hypertexte visité 552" xfId="576" xr:uid="{00000000-0005-0000-0000-000012020000}"/>
    <cellStyle name="Lien hypertexte visité 553" xfId="577" xr:uid="{00000000-0005-0000-0000-000013020000}"/>
    <cellStyle name="Lien hypertexte visité 554" xfId="578" xr:uid="{00000000-0005-0000-0000-000014020000}"/>
    <cellStyle name="Lien hypertexte visité 555" xfId="579" xr:uid="{00000000-0005-0000-0000-000015020000}"/>
    <cellStyle name="Lien hypertexte visité 556" xfId="580" xr:uid="{00000000-0005-0000-0000-000016020000}"/>
    <cellStyle name="Lien hypertexte visité 557" xfId="581" xr:uid="{00000000-0005-0000-0000-000017020000}"/>
    <cellStyle name="Lien hypertexte visité 558" xfId="582" xr:uid="{00000000-0005-0000-0000-000018020000}"/>
    <cellStyle name="Lien hypertexte visité 559" xfId="583" xr:uid="{00000000-0005-0000-0000-000019020000}"/>
    <cellStyle name="Lien hypertexte visité 56" xfId="584" xr:uid="{00000000-0005-0000-0000-00001A020000}"/>
    <cellStyle name="Lien hypertexte visité 560" xfId="585" xr:uid="{00000000-0005-0000-0000-00001B020000}"/>
    <cellStyle name="Lien hypertexte visité 561" xfId="586" xr:uid="{00000000-0005-0000-0000-00001C020000}"/>
    <cellStyle name="Lien hypertexte visité 562" xfId="587" xr:uid="{00000000-0005-0000-0000-00001D020000}"/>
    <cellStyle name="Lien hypertexte visité 563" xfId="588" xr:uid="{00000000-0005-0000-0000-00001E020000}"/>
    <cellStyle name="Lien hypertexte visité 564" xfId="589" xr:uid="{00000000-0005-0000-0000-00001F020000}"/>
    <cellStyle name="Lien hypertexte visité 565" xfId="590" xr:uid="{00000000-0005-0000-0000-000020020000}"/>
    <cellStyle name="Lien hypertexte visité 566" xfId="591" xr:uid="{00000000-0005-0000-0000-000021020000}"/>
    <cellStyle name="Lien hypertexte visité 567" xfId="592" xr:uid="{00000000-0005-0000-0000-000022020000}"/>
    <cellStyle name="Lien hypertexte visité 568" xfId="593" xr:uid="{00000000-0005-0000-0000-000023020000}"/>
    <cellStyle name="Lien hypertexte visité 569" xfId="594" xr:uid="{00000000-0005-0000-0000-000024020000}"/>
    <cellStyle name="Lien hypertexte visité 57" xfId="595" xr:uid="{00000000-0005-0000-0000-000025020000}"/>
    <cellStyle name="Lien hypertexte visité 570" xfId="596" xr:uid="{00000000-0005-0000-0000-000026020000}"/>
    <cellStyle name="Lien hypertexte visité 571" xfId="597" xr:uid="{00000000-0005-0000-0000-000027020000}"/>
    <cellStyle name="Lien hypertexte visité 572" xfId="598" xr:uid="{00000000-0005-0000-0000-000028020000}"/>
    <cellStyle name="Lien hypertexte visité 573" xfId="599" xr:uid="{00000000-0005-0000-0000-000029020000}"/>
    <cellStyle name="Lien hypertexte visité 574" xfId="600" xr:uid="{00000000-0005-0000-0000-00002A020000}"/>
    <cellStyle name="Lien hypertexte visité 575" xfId="601" xr:uid="{00000000-0005-0000-0000-00002B020000}"/>
    <cellStyle name="Lien hypertexte visité 576" xfId="602" xr:uid="{00000000-0005-0000-0000-00002C020000}"/>
    <cellStyle name="Lien hypertexte visité 577" xfId="603" xr:uid="{00000000-0005-0000-0000-00002D020000}"/>
    <cellStyle name="Lien hypertexte visité 578" xfId="604" xr:uid="{00000000-0005-0000-0000-00002E020000}"/>
    <cellStyle name="Lien hypertexte visité 579" xfId="605" xr:uid="{00000000-0005-0000-0000-00002F020000}"/>
    <cellStyle name="Lien hypertexte visité 58" xfId="606" xr:uid="{00000000-0005-0000-0000-000030020000}"/>
    <cellStyle name="Lien hypertexte visité 580" xfId="607" xr:uid="{00000000-0005-0000-0000-000031020000}"/>
    <cellStyle name="Lien hypertexte visité 581" xfId="608" xr:uid="{00000000-0005-0000-0000-000032020000}"/>
    <cellStyle name="Lien hypertexte visité 582" xfId="609" xr:uid="{00000000-0005-0000-0000-000033020000}"/>
    <cellStyle name="Lien hypertexte visité 583" xfId="610" xr:uid="{00000000-0005-0000-0000-000034020000}"/>
    <cellStyle name="Lien hypertexte visité 584" xfId="611" xr:uid="{00000000-0005-0000-0000-000035020000}"/>
    <cellStyle name="Lien hypertexte visité 585" xfId="612" xr:uid="{00000000-0005-0000-0000-000036020000}"/>
    <cellStyle name="Lien hypertexte visité 586" xfId="613" xr:uid="{00000000-0005-0000-0000-000037020000}"/>
    <cellStyle name="Lien hypertexte visité 587" xfId="614" xr:uid="{00000000-0005-0000-0000-000038020000}"/>
    <cellStyle name="Lien hypertexte visité 588" xfId="615" xr:uid="{00000000-0005-0000-0000-000039020000}"/>
    <cellStyle name="Lien hypertexte visité 589" xfId="616" xr:uid="{00000000-0005-0000-0000-00003A020000}"/>
    <cellStyle name="Lien hypertexte visité 59" xfId="617" xr:uid="{00000000-0005-0000-0000-00003B020000}"/>
    <cellStyle name="Lien hypertexte visité 590" xfId="618" xr:uid="{00000000-0005-0000-0000-00003C020000}"/>
    <cellStyle name="Lien hypertexte visité 591" xfId="619" xr:uid="{00000000-0005-0000-0000-00003D020000}"/>
    <cellStyle name="Lien hypertexte visité 592" xfId="620" xr:uid="{00000000-0005-0000-0000-00003E020000}"/>
    <cellStyle name="Lien hypertexte visité 593" xfId="621" xr:uid="{00000000-0005-0000-0000-00003F020000}"/>
    <cellStyle name="Lien hypertexte visité 594" xfId="622" xr:uid="{00000000-0005-0000-0000-000040020000}"/>
    <cellStyle name="Lien hypertexte visité 595" xfId="623" xr:uid="{00000000-0005-0000-0000-000041020000}"/>
    <cellStyle name="Lien hypertexte visité 596" xfId="624" xr:uid="{00000000-0005-0000-0000-000042020000}"/>
    <cellStyle name="Lien hypertexte visité 597" xfId="625" xr:uid="{00000000-0005-0000-0000-000043020000}"/>
    <cellStyle name="Lien hypertexte visité 598" xfId="626" xr:uid="{00000000-0005-0000-0000-000044020000}"/>
    <cellStyle name="Lien hypertexte visité 599" xfId="627" xr:uid="{00000000-0005-0000-0000-000045020000}"/>
    <cellStyle name="Lien hypertexte visité 6" xfId="628" xr:uid="{00000000-0005-0000-0000-000046020000}"/>
    <cellStyle name="Lien hypertexte visité 60" xfId="629" xr:uid="{00000000-0005-0000-0000-000047020000}"/>
    <cellStyle name="Lien hypertexte visité 600" xfId="630" xr:uid="{00000000-0005-0000-0000-000048020000}"/>
    <cellStyle name="Lien hypertexte visité 601" xfId="631" xr:uid="{00000000-0005-0000-0000-000049020000}"/>
    <cellStyle name="Lien hypertexte visité 602" xfId="632" xr:uid="{00000000-0005-0000-0000-00004A020000}"/>
    <cellStyle name="Lien hypertexte visité 603" xfId="633" xr:uid="{00000000-0005-0000-0000-00004B020000}"/>
    <cellStyle name="Lien hypertexte visité 604" xfId="634" xr:uid="{00000000-0005-0000-0000-00004C020000}"/>
    <cellStyle name="Lien hypertexte visité 605" xfId="635" xr:uid="{00000000-0005-0000-0000-00004D020000}"/>
    <cellStyle name="Lien hypertexte visité 606" xfId="636" xr:uid="{00000000-0005-0000-0000-00004E020000}"/>
    <cellStyle name="Lien hypertexte visité 607" xfId="637" xr:uid="{00000000-0005-0000-0000-00004F020000}"/>
    <cellStyle name="Lien hypertexte visité 608" xfId="638" xr:uid="{00000000-0005-0000-0000-000050020000}"/>
    <cellStyle name="Lien hypertexte visité 609" xfId="639" xr:uid="{00000000-0005-0000-0000-000051020000}"/>
    <cellStyle name="Lien hypertexte visité 61" xfId="640" xr:uid="{00000000-0005-0000-0000-000052020000}"/>
    <cellStyle name="Lien hypertexte visité 610" xfId="641" xr:uid="{00000000-0005-0000-0000-000053020000}"/>
    <cellStyle name="Lien hypertexte visité 611" xfId="642" xr:uid="{00000000-0005-0000-0000-000054020000}"/>
    <cellStyle name="Lien hypertexte visité 612" xfId="643" xr:uid="{00000000-0005-0000-0000-000055020000}"/>
    <cellStyle name="Lien hypertexte visité 613" xfId="644" xr:uid="{00000000-0005-0000-0000-000056020000}"/>
    <cellStyle name="Lien hypertexte visité 614" xfId="645" xr:uid="{00000000-0005-0000-0000-000057020000}"/>
    <cellStyle name="Lien hypertexte visité 615" xfId="646" xr:uid="{00000000-0005-0000-0000-000058020000}"/>
    <cellStyle name="Lien hypertexte visité 616" xfId="647" xr:uid="{00000000-0005-0000-0000-000059020000}"/>
    <cellStyle name="Lien hypertexte visité 617" xfId="648" xr:uid="{00000000-0005-0000-0000-00005A020000}"/>
    <cellStyle name="Lien hypertexte visité 618" xfId="649" xr:uid="{00000000-0005-0000-0000-00005B020000}"/>
    <cellStyle name="Lien hypertexte visité 619" xfId="650" xr:uid="{00000000-0005-0000-0000-00005C020000}"/>
    <cellStyle name="Lien hypertexte visité 62" xfId="651" xr:uid="{00000000-0005-0000-0000-00005D020000}"/>
    <cellStyle name="Lien hypertexte visité 620" xfId="652" xr:uid="{00000000-0005-0000-0000-00005E020000}"/>
    <cellStyle name="Lien hypertexte visité 621" xfId="653" xr:uid="{00000000-0005-0000-0000-00005F020000}"/>
    <cellStyle name="Lien hypertexte visité 622" xfId="654" xr:uid="{00000000-0005-0000-0000-000060020000}"/>
    <cellStyle name="Lien hypertexte visité 623" xfId="655" xr:uid="{00000000-0005-0000-0000-000061020000}"/>
    <cellStyle name="Lien hypertexte visité 624" xfId="656" xr:uid="{00000000-0005-0000-0000-000062020000}"/>
    <cellStyle name="Lien hypertexte visité 625" xfId="657" xr:uid="{00000000-0005-0000-0000-000063020000}"/>
    <cellStyle name="Lien hypertexte visité 626" xfId="658" xr:uid="{00000000-0005-0000-0000-000064020000}"/>
    <cellStyle name="Lien hypertexte visité 627" xfId="659" xr:uid="{00000000-0005-0000-0000-000065020000}"/>
    <cellStyle name="Lien hypertexte visité 628" xfId="660" xr:uid="{00000000-0005-0000-0000-000066020000}"/>
    <cellStyle name="Lien hypertexte visité 629" xfId="661" xr:uid="{00000000-0005-0000-0000-000067020000}"/>
    <cellStyle name="Lien hypertexte visité 63" xfId="662" xr:uid="{00000000-0005-0000-0000-000068020000}"/>
    <cellStyle name="Lien hypertexte visité 630" xfId="663" xr:uid="{00000000-0005-0000-0000-000069020000}"/>
    <cellStyle name="Lien hypertexte visité 631" xfId="664" xr:uid="{00000000-0005-0000-0000-00006A020000}"/>
    <cellStyle name="Lien hypertexte visité 632" xfId="665" xr:uid="{00000000-0005-0000-0000-00006B020000}"/>
    <cellStyle name="Lien hypertexte visité 633" xfId="666" xr:uid="{00000000-0005-0000-0000-00006C020000}"/>
    <cellStyle name="Lien hypertexte visité 634" xfId="667" xr:uid="{00000000-0005-0000-0000-00006D020000}"/>
    <cellStyle name="Lien hypertexte visité 635" xfId="668" xr:uid="{00000000-0005-0000-0000-00006E020000}"/>
    <cellStyle name="Lien hypertexte visité 636" xfId="669" xr:uid="{00000000-0005-0000-0000-00006F020000}"/>
    <cellStyle name="Lien hypertexte visité 637" xfId="670" xr:uid="{00000000-0005-0000-0000-000070020000}"/>
    <cellStyle name="Lien hypertexte visité 638" xfId="671" xr:uid="{00000000-0005-0000-0000-000071020000}"/>
    <cellStyle name="Lien hypertexte visité 639" xfId="672" xr:uid="{00000000-0005-0000-0000-000072020000}"/>
    <cellStyle name="Lien hypertexte visité 64" xfId="673" xr:uid="{00000000-0005-0000-0000-000073020000}"/>
    <cellStyle name="Lien hypertexte visité 640" xfId="674" xr:uid="{00000000-0005-0000-0000-000074020000}"/>
    <cellStyle name="Lien hypertexte visité 641" xfId="675" xr:uid="{00000000-0005-0000-0000-000075020000}"/>
    <cellStyle name="Lien hypertexte visité 642" xfId="676" xr:uid="{00000000-0005-0000-0000-000076020000}"/>
    <cellStyle name="Lien hypertexte visité 643" xfId="677" xr:uid="{00000000-0005-0000-0000-000077020000}"/>
    <cellStyle name="Lien hypertexte visité 644" xfId="678" xr:uid="{00000000-0005-0000-0000-000078020000}"/>
    <cellStyle name="Lien hypertexte visité 645" xfId="679" xr:uid="{00000000-0005-0000-0000-000079020000}"/>
    <cellStyle name="Lien hypertexte visité 646" xfId="680" xr:uid="{00000000-0005-0000-0000-00007A020000}"/>
    <cellStyle name="Lien hypertexte visité 647" xfId="681" xr:uid="{00000000-0005-0000-0000-00007B020000}"/>
    <cellStyle name="Lien hypertexte visité 648" xfId="682" xr:uid="{00000000-0005-0000-0000-00007C020000}"/>
    <cellStyle name="Lien hypertexte visité 649" xfId="683" xr:uid="{00000000-0005-0000-0000-00007D020000}"/>
    <cellStyle name="Lien hypertexte visité 65" xfId="684" xr:uid="{00000000-0005-0000-0000-00007E020000}"/>
    <cellStyle name="Lien hypertexte visité 650" xfId="685" xr:uid="{00000000-0005-0000-0000-00007F020000}"/>
    <cellStyle name="Lien hypertexte visité 651" xfId="686" xr:uid="{00000000-0005-0000-0000-000080020000}"/>
    <cellStyle name="Lien hypertexte visité 652" xfId="687" xr:uid="{00000000-0005-0000-0000-000081020000}"/>
    <cellStyle name="Lien hypertexte visité 653" xfId="688" xr:uid="{00000000-0005-0000-0000-000082020000}"/>
    <cellStyle name="Lien hypertexte visité 654" xfId="689" xr:uid="{00000000-0005-0000-0000-000083020000}"/>
    <cellStyle name="Lien hypertexte visité 655" xfId="690" xr:uid="{00000000-0005-0000-0000-000084020000}"/>
    <cellStyle name="Lien hypertexte visité 656" xfId="691" xr:uid="{00000000-0005-0000-0000-000085020000}"/>
    <cellStyle name="Lien hypertexte visité 657" xfId="692" xr:uid="{00000000-0005-0000-0000-000086020000}"/>
    <cellStyle name="Lien hypertexte visité 658" xfId="693" xr:uid="{00000000-0005-0000-0000-000087020000}"/>
    <cellStyle name="Lien hypertexte visité 659" xfId="694" xr:uid="{00000000-0005-0000-0000-000088020000}"/>
    <cellStyle name="Lien hypertexte visité 66" xfId="695" xr:uid="{00000000-0005-0000-0000-000089020000}"/>
    <cellStyle name="Lien hypertexte visité 660" xfId="696" xr:uid="{00000000-0005-0000-0000-00008A020000}"/>
    <cellStyle name="Lien hypertexte visité 661" xfId="697" xr:uid="{00000000-0005-0000-0000-00008B020000}"/>
    <cellStyle name="Lien hypertexte visité 662" xfId="698" xr:uid="{00000000-0005-0000-0000-00008C020000}"/>
    <cellStyle name="Lien hypertexte visité 663" xfId="699" xr:uid="{00000000-0005-0000-0000-00008D020000}"/>
    <cellStyle name="Lien hypertexte visité 664" xfId="700" xr:uid="{00000000-0005-0000-0000-00008E020000}"/>
    <cellStyle name="Lien hypertexte visité 665" xfId="701" xr:uid="{00000000-0005-0000-0000-00008F020000}"/>
    <cellStyle name="Lien hypertexte visité 666" xfId="702" xr:uid="{00000000-0005-0000-0000-000090020000}"/>
    <cellStyle name="Lien hypertexte visité 667" xfId="703" xr:uid="{00000000-0005-0000-0000-000091020000}"/>
    <cellStyle name="Lien hypertexte visité 668" xfId="704" xr:uid="{00000000-0005-0000-0000-000092020000}"/>
    <cellStyle name="Lien hypertexte visité 669" xfId="705" xr:uid="{00000000-0005-0000-0000-000093020000}"/>
    <cellStyle name="Lien hypertexte visité 67" xfId="706" xr:uid="{00000000-0005-0000-0000-000094020000}"/>
    <cellStyle name="Lien hypertexte visité 670" xfId="707" xr:uid="{00000000-0005-0000-0000-000095020000}"/>
    <cellStyle name="Lien hypertexte visité 671" xfId="708" xr:uid="{00000000-0005-0000-0000-000096020000}"/>
    <cellStyle name="Lien hypertexte visité 672" xfId="709" xr:uid="{00000000-0005-0000-0000-000097020000}"/>
    <cellStyle name="Lien hypertexte visité 673" xfId="710" xr:uid="{00000000-0005-0000-0000-000098020000}"/>
    <cellStyle name="Lien hypertexte visité 674" xfId="711" xr:uid="{00000000-0005-0000-0000-000099020000}"/>
    <cellStyle name="Lien hypertexte visité 675" xfId="712" xr:uid="{00000000-0005-0000-0000-00009A020000}"/>
    <cellStyle name="Lien hypertexte visité 676" xfId="713" xr:uid="{00000000-0005-0000-0000-00009B020000}"/>
    <cellStyle name="Lien hypertexte visité 677" xfId="714" xr:uid="{00000000-0005-0000-0000-00009C020000}"/>
    <cellStyle name="Lien hypertexte visité 678" xfId="715" xr:uid="{00000000-0005-0000-0000-00009D020000}"/>
    <cellStyle name="Lien hypertexte visité 679" xfId="716" xr:uid="{00000000-0005-0000-0000-00009E020000}"/>
    <cellStyle name="Lien hypertexte visité 68" xfId="717" xr:uid="{00000000-0005-0000-0000-00009F020000}"/>
    <cellStyle name="Lien hypertexte visité 680" xfId="718" xr:uid="{00000000-0005-0000-0000-0000A0020000}"/>
    <cellStyle name="Lien hypertexte visité 681" xfId="719" xr:uid="{00000000-0005-0000-0000-0000A1020000}"/>
    <cellStyle name="Lien hypertexte visité 682" xfId="720" xr:uid="{00000000-0005-0000-0000-0000A2020000}"/>
    <cellStyle name="Lien hypertexte visité 683" xfId="721" xr:uid="{00000000-0005-0000-0000-0000A3020000}"/>
    <cellStyle name="Lien hypertexte visité 684" xfId="722" xr:uid="{00000000-0005-0000-0000-0000A4020000}"/>
    <cellStyle name="Lien hypertexte visité 685" xfId="723" xr:uid="{00000000-0005-0000-0000-0000A5020000}"/>
    <cellStyle name="Lien hypertexte visité 686" xfId="724" xr:uid="{00000000-0005-0000-0000-0000A6020000}"/>
    <cellStyle name="Lien hypertexte visité 687" xfId="725" xr:uid="{00000000-0005-0000-0000-0000A7020000}"/>
    <cellStyle name="Lien hypertexte visité 688" xfId="726" xr:uid="{00000000-0005-0000-0000-0000A8020000}"/>
    <cellStyle name="Lien hypertexte visité 689" xfId="727" xr:uid="{00000000-0005-0000-0000-0000A9020000}"/>
    <cellStyle name="Lien hypertexte visité 69" xfId="728" xr:uid="{00000000-0005-0000-0000-0000AA020000}"/>
    <cellStyle name="Lien hypertexte visité 690" xfId="729" xr:uid="{00000000-0005-0000-0000-0000AB020000}"/>
    <cellStyle name="Lien hypertexte visité 691" xfId="730" xr:uid="{00000000-0005-0000-0000-0000AC020000}"/>
    <cellStyle name="Lien hypertexte visité 692" xfId="731" xr:uid="{00000000-0005-0000-0000-0000AD020000}"/>
    <cellStyle name="Lien hypertexte visité 693" xfId="732" xr:uid="{00000000-0005-0000-0000-0000AE020000}"/>
    <cellStyle name="Lien hypertexte visité 694" xfId="733" xr:uid="{00000000-0005-0000-0000-0000AF020000}"/>
    <cellStyle name="Lien hypertexte visité 695" xfId="734" xr:uid="{00000000-0005-0000-0000-0000B0020000}"/>
    <cellStyle name="Lien hypertexte visité 696" xfId="735" xr:uid="{00000000-0005-0000-0000-0000B1020000}"/>
    <cellStyle name="Lien hypertexte visité 697" xfId="736" xr:uid="{00000000-0005-0000-0000-0000B2020000}"/>
    <cellStyle name="Lien hypertexte visité 698" xfId="737" xr:uid="{00000000-0005-0000-0000-0000B3020000}"/>
    <cellStyle name="Lien hypertexte visité 699" xfId="738" xr:uid="{00000000-0005-0000-0000-0000B4020000}"/>
    <cellStyle name="Lien hypertexte visité 7" xfId="739" xr:uid="{00000000-0005-0000-0000-0000B5020000}"/>
    <cellStyle name="Lien hypertexte visité 70" xfId="740" xr:uid="{00000000-0005-0000-0000-0000B6020000}"/>
    <cellStyle name="Lien hypertexte visité 700" xfId="741" xr:uid="{00000000-0005-0000-0000-0000B7020000}"/>
    <cellStyle name="Lien hypertexte visité 701" xfId="742" xr:uid="{00000000-0005-0000-0000-0000B8020000}"/>
    <cellStyle name="Lien hypertexte visité 702" xfId="743" xr:uid="{00000000-0005-0000-0000-0000B9020000}"/>
    <cellStyle name="Lien hypertexte visité 703" xfId="744" xr:uid="{00000000-0005-0000-0000-0000BA020000}"/>
    <cellStyle name="Lien hypertexte visité 704" xfId="745" xr:uid="{00000000-0005-0000-0000-0000BB020000}"/>
    <cellStyle name="Lien hypertexte visité 705" xfId="746" xr:uid="{00000000-0005-0000-0000-0000BC020000}"/>
    <cellStyle name="Lien hypertexte visité 706" xfId="747" xr:uid="{00000000-0005-0000-0000-0000BD020000}"/>
    <cellStyle name="Lien hypertexte visité 707" xfId="748" xr:uid="{00000000-0005-0000-0000-0000BE020000}"/>
    <cellStyle name="Lien hypertexte visité 708" xfId="749" xr:uid="{00000000-0005-0000-0000-0000BF020000}"/>
    <cellStyle name="Lien hypertexte visité 709" xfId="750" xr:uid="{00000000-0005-0000-0000-0000C0020000}"/>
    <cellStyle name="Lien hypertexte visité 71" xfId="751" xr:uid="{00000000-0005-0000-0000-0000C1020000}"/>
    <cellStyle name="Lien hypertexte visité 710" xfId="752" xr:uid="{00000000-0005-0000-0000-0000C2020000}"/>
    <cellStyle name="Lien hypertexte visité 711" xfId="753" xr:uid="{00000000-0005-0000-0000-0000C3020000}"/>
    <cellStyle name="Lien hypertexte visité 712" xfId="754" xr:uid="{00000000-0005-0000-0000-0000C4020000}"/>
    <cellStyle name="Lien hypertexte visité 713" xfId="755" xr:uid="{00000000-0005-0000-0000-0000C5020000}"/>
    <cellStyle name="Lien hypertexte visité 714" xfId="756" xr:uid="{00000000-0005-0000-0000-0000C6020000}"/>
    <cellStyle name="Lien hypertexte visité 715" xfId="757" xr:uid="{00000000-0005-0000-0000-0000C7020000}"/>
    <cellStyle name="Lien hypertexte visité 716" xfId="758" xr:uid="{00000000-0005-0000-0000-0000C8020000}"/>
    <cellStyle name="Lien hypertexte visité 717" xfId="759" xr:uid="{00000000-0005-0000-0000-0000C9020000}"/>
    <cellStyle name="Lien hypertexte visité 718" xfId="760" xr:uid="{00000000-0005-0000-0000-0000CA020000}"/>
    <cellStyle name="Lien hypertexte visité 719" xfId="761" xr:uid="{00000000-0005-0000-0000-0000CB020000}"/>
    <cellStyle name="Lien hypertexte visité 72" xfId="762" xr:uid="{00000000-0005-0000-0000-0000CC020000}"/>
    <cellStyle name="Lien hypertexte visité 720" xfId="763" xr:uid="{00000000-0005-0000-0000-0000CD020000}"/>
    <cellStyle name="Lien hypertexte visité 721" xfId="764" xr:uid="{00000000-0005-0000-0000-0000CE020000}"/>
    <cellStyle name="Lien hypertexte visité 722" xfId="765" xr:uid="{00000000-0005-0000-0000-0000CF020000}"/>
    <cellStyle name="Lien hypertexte visité 723" xfId="766" xr:uid="{00000000-0005-0000-0000-0000D0020000}"/>
    <cellStyle name="Lien hypertexte visité 724" xfId="767" xr:uid="{00000000-0005-0000-0000-0000D1020000}"/>
    <cellStyle name="Lien hypertexte visité 725" xfId="768" xr:uid="{00000000-0005-0000-0000-0000D2020000}"/>
    <cellStyle name="Lien hypertexte visité 726" xfId="769" xr:uid="{00000000-0005-0000-0000-0000D3020000}"/>
    <cellStyle name="Lien hypertexte visité 727" xfId="770" xr:uid="{00000000-0005-0000-0000-0000D4020000}"/>
    <cellStyle name="Lien hypertexte visité 728" xfId="771" xr:uid="{00000000-0005-0000-0000-0000D5020000}"/>
    <cellStyle name="Lien hypertexte visité 729" xfId="772" xr:uid="{00000000-0005-0000-0000-0000D6020000}"/>
    <cellStyle name="Lien hypertexte visité 73" xfId="773" xr:uid="{00000000-0005-0000-0000-0000D7020000}"/>
    <cellStyle name="Lien hypertexte visité 730" xfId="774" xr:uid="{00000000-0005-0000-0000-0000D8020000}"/>
    <cellStyle name="Lien hypertexte visité 731" xfId="775" xr:uid="{00000000-0005-0000-0000-0000D9020000}"/>
    <cellStyle name="Lien hypertexte visité 732" xfId="776" xr:uid="{00000000-0005-0000-0000-0000DA020000}"/>
    <cellStyle name="Lien hypertexte visité 733" xfId="777" xr:uid="{00000000-0005-0000-0000-0000DB020000}"/>
    <cellStyle name="Lien hypertexte visité 734" xfId="778" xr:uid="{00000000-0005-0000-0000-0000DC020000}"/>
    <cellStyle name="Lien hypertexte visité 735" xfId="779" xr:uid="{00000000-0005-0000-0000-0000DD020000}"/>
    <cellStyle name="Lien hypertexte visité 736" xfId="780" xr:uid="{00000000-0005-0000-0000-0000DE020000}"/>
    <cellStyle name="Lien hypertexte visité 737" xfId="781" xr:uid="{00000000-0005-0000-0000-0000DF020000}"/>
    <cellStyle name="Lien hypertexte visité 738" xfId="782" xr:uid="{00000000-0005-0000-0000-0000E0020000}"/>
    <cellStyle name="Lien hypertexte visité 739" xfId="783" xr:uid="{00000000-0005-0000-0000-0000E1020000}"/>
    <cellStyle name="Lien hypertexte visité 74" xfId="784" xr:uid="{00000000-0005-0000-0000-0000E2020000}"/>
    <cellStyle name="Lien hypertexte visité 740" xfId="785" xr:uid="{00000000-0005-0000-0000-0000E3020000}"/>
    <cellStyle name="Lien hypertexte visité 741" xfId="786" xr:uid="{00000000-0005-0000-0000-0000E4020000}"/>
    <cellStyle name="Lien hypertexte visité 742" xfId="787" xr:uid="{00000000-0005-0000-0000-0000E5020000}"/>
    <cellStyle name="Lien hypertexte visité 743" xfId="788" xr:uid="{00000000-0005-0000-0000-0000E6020000}"/>
    <cellStyle name="Lien hypertexte visité 744" xfId="789" xr:uid="{00000000-0005-0000-0000-0000E7020000}"/>
    <cellStyle name="Lien hypertexte visité 745" xfId="790" xr:uid="{00000000-0005-0000-0000-0000E8020000}"/>
    <cellStyle name="Lien hypertexte visité 746" xfId="791" xr:uid="{00000000-0005-0000-0000-0000E9020000}"/>
    <cellStyle name="Lien hypertexte visité 747" xfId="792" xr:uid="{00000000-0005-0000-0000-0000EA020000}"/>
    <cellStyle name="Lien hypertexte visité 748" xfId="793" xr:uid="{00000000-0005-0000-0000-0000EB020000}"/>
    <cellStyle name="Lien hypertexte visité 749" xfId="794" xr:uid="{00000000-0005-0000-0000-0000EC020000}"/>
    <cellStyle name="Lien hypertexte visité 75" xfId="795" xr:uid="{00000000-0005-0000-0000-0000ED020000}"/>
    <cellStyle name="Lien hypertexte visité 750" xfId="796" xr:uid="{00000000-0005-0000-0000-0000EE020000}"/>
    <cellStyle name="Lien hypertexte visité 751" xfId="797" xr:uid="{00000000-0005-0000-0000-0000EF020000}"/>
    <cellStyle name="Lien hypertexte visité 752" xfId="798" xr:uid="{00000000-0005-0000-0000-0000F0020000}"/>
    <cellStyle name="Lien hypertexte visité 753" xfId="799" xr:uid="{00000000-0005-0000-0000-0000F1020000}"/>
    <cellStyle name="Lien hypertexte visité 754" xfId="800" xr:uid="{00000000-0005-0000-0000-0000F2020000}"/>
    <cellStyle name="Lien hypertexte visité 755" xfId="801" xr:uid="{00000000-0005-0000-0000-0000F3020000}"/>
    <cellStyle name="Lien hypertexte visité 756" xfId="802" xr:uid="{00000000-0005-0000-0000-0000F4020000}"/>
    <cellStyle name="Lien hypertexte visité 757" xfId="803" xr:uid="{00000000-0005-0000-0000-0000F5020000}"/>
    <cellStyle name="Lien hypertexte visité 758" xfId="804" xr:uid="{00000000-0005-0000-0000-0000F6020000}"/>
    <cellStyle name="Lien hypertexte visité 759" xfId="805" xr:uid="{00000000-0005-0000-0000-0000F7020000}"/>
    <cellStyle name="Lien hypertexte visité 76" xfId="806" xr:uid="{00000000-0005-0000-0000-0000F8020000}"/>
    <cellStyle name="Lien hypertexte visité 760" xfId="807" xr:uid="{00000000-0005-0000-0000-0000F9020000}"/>
    <cellStyle name="Lien hypertexte visité 761" xfId="808" xr:uid="{00000000-0005-0000-0000-0000FA020000}"/>
    <cellStyle name="Lien hypertexte visité 762" xfId="809" xr:uid="{00000000-0005-0000-0000-0000FB020000}"/>
    <cellStyle name="Lien hypertexte visité 763" xfId="810" xr:uid="{00000000-0005-0000-0000-0000FC020000}"/>
    <cellStyle name="Lien hypertexte visité 764" xfId="811" xr:uid="{00000000-0005-0000-0000-0000FD020000}"/>
    <cellStyle name="Lien hypertexte visité 765" xfId="812" xr:uid="{00000000-0005-0000-0000-0000FE020000}"/>
    <cellStyle name="Lien hypertexte visité 766" xfId="813" xr:uid="{00000000-0005-0000-0000-0000FF020000}"/>
    <cellStyle name="Lien hypertexte visité 767" xfId="814" xr:uid="{00000000-0005-0000-0000-000000030000}"/>
    <cellStyle name="Lien hypertexte visité 768" xfId="815" xr:uid="{00000000-0005-0000-0000-000001030000}"/>
    <cellStyle name="Lien hypertexte visité 769" xfId="816" xr:uid="{00000000-0005-0000-0000-000002030000}"/>
    <cellStyle name="Lien hypertexte visité 77" xfId="817" xr:uid="{00000000-0005-0000-0000-000003030000}"/>
    <cellStyle name="Lien hypertexte visité 770" xfId="818" xr:uid="{00000000-0005-0000-0000-000004030000}"/>
    <cellStyle name="Lien hypertexte visité 771" xfId="819" xr:uid="{00000000-0005-0000-0000-000005030000}"/>
    <cellStyle name="Lien hypertexte visité 772" xfId="820" xr:uid="{00000000-0005-0000-0000-000006030000}"/>
    <cellStyle name="Lien hypertexte visité 773" xfId="821" xr:uid="{00000000-0005-0000-0000-000007030000}"/>
    <cellStyle name="Lien hypertexte visité 774" xfId="822" xr:uid="{00000000-0005-0000-0000-000008030000}"/>
    <cellStyle name="Lien hypertexte visité 775" xfId="823" xr:uid="{00000000-0005-0000-0000-000009030000}"/>
    <cellStyle name="Lien hypertexte visité 776" xfId="824" xr:uid="{00000000-0005-0000-0000-00000A030000}"/>
    <cellStyle name="Lien hypertexte visité 777" xfId="825" xr:uid="{00000000-0005-0000-0000-00000B030000}"/>
    <cellStyle name="Lien hypertexte visité 778" xfId="826" xr:uid="{00000000-0005-0000-0000-00000C030000}"/>
    <cellStyle name="Lien hypertexte visité 779" xfId="827" xr:uid="{00000000-0005-0000-0000-00000D030000}"/>
    <cellStyle name="Lien hypertexte visité 78" xfId="828" xr:uid="{00000000-0005-0000-0000-00000E030000}"/>
    <cellStyle name="Lien hypertexte visité 780" xfId="829" xr:uid="{00000000-0005-0000-0000-00000F030000}"/>
    <cellStyle name="Lien hypertexte visité 781" xfId="830" xr:uid="{00000000-0005-0000-0000-000010030000}"/>
    <cellStyle name="Lien hypertexte visité 782" xfId="831" xr:uid="{00000000-0005-0000-0000-000011030000}"/>
    <cellStyle name="Lien hypertexte visité 783" xfId="832" xr:uid="{00000000-0005-0000-0000-000012030000}"/>
    <cellStyle name="Lien hypertexte visité 784" xfId="833" xr:uid="{00000000-0005-0000-0000-000013030000}"/>
    <cellStyle name="Lien hypertexte visité 785" xfId="834" xr:uid="{00000000-0005-0000-0000-000014030000}"/>
    <cellStyle name="Lien hypertexte visité 786" xfId="835" xr:uid="{00000000-0005-0000-0000-000015030000}"/>
    <cellStyle name="Lien hypertexte visité 787" xfId="836" xr:uid="{00000000-0005-0000-0000-000016030000}"/>
    <cellStyle name="Lien hypertexte visité 788" xfId="837" xr:uid="{00000000-0005-0000-0000-000017030000}"/>
    <cellStyle name="Lien hypertexte visité 789" xfId="838" xr:uid="{00000000-0005-0000-0000-000018030000}"/>
    <cellStyle name="Lien hypertexte visité 79" xfId="839" xr:uid="{00000000-0005-0000-0000-000019030000}"/>
    <cellStyle name="Lien hypertexte visité 790" xfId="840" xr:uid="{00000000-0005-0000-0000-00001A030000}"/>
    <cellStyle name="Lien hypertexte visité 791" xfId="841" xr:uid="{00000000-0005-0000-0000-00001B030000}"/>
    <cellStyle name="Lien hypertexte visité 792" xfId="842" xr:uid="{00000000-0005-0000-0000-00001C030000}"/>
    <cellStyle name="Lien hypertexte visité 793" xfId="843" xr:uid="{00000000-0005-0000-0000-00001D030000}"/>
    <cellStyle name="Lien hypertexte visité 794" xfId="844" xr:uid="{00000000-0005-0000-0000-00001E030000}"/>
    <cellStyle name="Lien hypertexte visité 795" xfId="845" xr:uid="{00000000-0005-0000-0000-00001F030000}"/>
    <cellStyle name="Lien hypertexte visité 796" xfId="846" xr:uid="{00000000-0005-0000-0000-000020030000}"/>
    <cellStyle name="Lien hypertexte visité 797" xfId="847" xr:uid="{00000000-0005-0000-0000-000021030000}"/>
    <cellStyle name="Lien hypertexte visité 798" xfId="848" xr:uid="{00000000-0005-0000-0000-000022030000}"/>
    <cellStyle name="Lien hypertexte visité 799" xfId="849" xr:uid="{00000000-0005-0000-0000-000023030000}"/>
    <cellStyle name="Lien hypertexte visité 8" xfId="850" xr:uid="{00000000-0005-0000-0000-000024030000}"/>
    <cellStyle name="Lien hypertexte visité 80" xfId="851" xr:uid="{00000000-0005-0000-0000-000025030000}"/>
    <cellStyle name="Lien hypertexte visité 800" xfId="852" xr:uid="{00000000-0005-0000-0000-000026030000}"/>
    <cellStyle name="Lien hypertexte visité 801" xfId="853" xr:uid="{00000000-0005-0000-0000-000027030000}"/>
    <cellStyle name="Lien hypertexte visité 802" xfId="854" xr:uid="{00000000-0005-0000-0000-000028030000}"/>
    <cellStyle name="Lien hypertexte visité 803" xfId="855" xr:uid="{00000000-0005-0000-0000-000029030000}"/>
    <cellStyle name="Lien hypertexte visité 804" xfId="856" xr:uid="{00000000-0005-0000-0000-00002A030000}"/>
    <cellStyle name="Lien hypertexte visité 805" xfId="857" xr:uid="{00000000-0005-0000-0000-00002B030000}"/>
    <cellStyle name="Lien hypertexte visité 806" xfId="858" xr:uid="{00000000-0005-0000-0000-00002C030000}"/>
    <cellStyle name="Lien hypertexte visité 807" xfId="859" xr:uid="{00000000-0005-0000-0000-00002D030000}"/>
    <cellStyle name="Lien hypertexte visité 808" xfId="860" xr:uid="{00000000-0005-0000-0000-00002E030000}"/>
    <cellStyle name="Lien hypertexte visité 809" xfId="861" xr:uid="{00000000-0005-0000-0000-00002F030000}"/>
    <cellStyle name="Lien hypertexte visité 81" xfId="862" xr:uid="{00000000-0005-0000-0000-000030030000}"/>
    <cellStyle name="Lien hypertexte visité 810" xfId="863" xr:uid="{00000000-0005-0000-0000-000031030000}"/>
    <cellStyle name="Lien hypertexte visité 811" xfId="864" xr:uid="{00000000-0005-0000-0000-000032030000}"/>
    <cellStyle name="Lien hypertexte visité 812" xfId="865" xr:uid="{00000000-0005-0000-0000-000033030000}"/>
    <cellStyle name="Lien hypertexte visité 813" xfId="866" xr:uid="{00000000-0005-0000-0000-000034030000}"/>
    <cellStyle name="Lien hypertexte visité 814" xfId="867" xr:uid="{00000000-0005-0000-0000-000035030000}"/>
    <cellStyle name="Lien hypertexte visité 815" xfId="868" xr:uid="{00000000-0005-0000-0000-000036030000}"/>
    <cellStyle name="Lien hypertexte visité 816" xfId="869" xr:uid="{00000000-0005-0000-0000-000037030000}"/>
    <cellStyle name="Lien hypertexte visité 817" xfId="870" xr:uid="{00000000-0005-0000-0000-000038030000}"/>
    <cellStyle name="Lien hypertexte visité 818" xfId="871" xr:uid="{00000000-0005-0000-0000-000039030000}"/>
    <cellStyle name="Lien hypertexte visité 819" xfId="872" xr:uid="{00000000-0005-0000-0000-00003A030000}"/>
    <cellStyle name="Lien hypertexte visité 82" xfId="873" xr:uid="{00000000-0005-0000-0000-00003B030000}"/>
    <cellStyle name="Lien hypertexte visité 820" xfId="874" xr:uid="{00000000-0005-0000-0000-00003C030000}"/>
    <cellStyle name="Lien hypertexte visité 821" xfId="875" xr:uid="{00000000-0005-0000-0000-00003D030000}"/>
    <cellStyle name="Lien hypertexte visité 822" xfId="876" xr:uid="{00000000-0005-0000-0000-00003E030000}"/>
    <cellStyle name="Lien hypertexte visité 823" xfId="877" xr:uid="{00000000-0005-0000-0000-00003F030000}"/>
    <cellStyle name="Lien hypertexte visité 824" xfId="878" xr:uid="{00000000-0005-0000-0000-000040030000}"/>
    <cellStyle name="Lien hypertexte visité 825" xfId="879" xr:uid="{00000000-0005-0000-0000-000041030000}"/>
    <cellStyle name="Lien hypertexte visité 826" xfId="880" xr:uid="{00000000-0005-0000-0000-000042030000}"/>
    <cellStyle name="Lien hypertexte visité 827" xfId="881" xr:uid="{00000000-0005-0000-0000-000043030000}"/>
    <cellStyle name="Lien hypertexte visité 828" xfId="882" xr:uid="{00000000-0005-0000-0000-000044030000}"/>
    <cellStyle name="Lien hypertexte visité 829" xfId="883" xr:uid="{00000000-0005-0000-0000-000045030000}"/>
    <cellStyle name="Lien hypertexte visité 83" xfId="884" xr:uid="{00000000-0005-0000-0000-000046030000}"/>
    <cellStyle name="Lien hypertexte visité 830" xfId="885" xr:uid="{00000000-0005-0000-0000-000047030000}"/>
    <cellStyle name="Lien hypertexte visité 831" xfId="886" xr:uid="{00000000-0005-0000-0000-000048030000}"/>
    <cellStyle name="Lien hypertexte visité 832" xfId="887" xr:uid="{00000000-0005-0000-0000-000049030000}"/>
    <cellStyle name="Lien hypertexte visité 833" xfId="888" xr:uid="{00000000-0005-0000-0000-00004A030000}"/>
    <cellStyle name="Lien hypertexte visité 834" xfId="889" xr:uid="{00000000-0005-0000-0000-00004B030000}"/>
    <cellStyle name="Lien hypertexte visité 835" xfId="890" xr:uid="{00000000-0005-0000-0000-00004C030000}"/>
    <cellStyle name="Lien hypertexte visité 836" xfId="891" xr:uid="{00000000-0005-0000-0000-00004D030000}"/>
    <cellStyle name="Lien hypertexte visité 837" xfId="892" xr:uid="{00000000-0005-0000-0000-00004E030000}"/>
    <cellStyle name="Lien hypertexte visité 838" xfId="893" xr:uid="{00000000-0005-0000-0000-00004F030000}"/>
    <cellStyle name="Lien hypertexte visité 839" xfId="894" xr:uid="{00000000-0005-0000-0000-000050030000}"/>
    <cellStyle name="Lien hypertexte visité 84" xfId="895" xr:uid="{00000000-0005-0000-0000-000051030000}"/>
    <cellStyle name="Lien hypertexte visité 840" xfId="896" xr:uid="{00000000-0005-0000-0000-000052030000}"/>
    <cellStyle name="Lien hypertexte visité 841" xfId="897" xr:uid="{00000000-0005-0000-0000-000053030000}"/>
    <cellStyle name="Lien hypertexte visité 842" xfId="898" xr:uid="{00000000-0005-0000-0000-000054030000}"/>
    <cellStyle name="Lien hypertexte visité 843" xfId="899" xr:uid="{00000000-0005-0000-0000-000055030000}"/>
    <cellStyle name="Lien hypertexte visité 844" xfId="900" xr:uid="{00000000-0005-0000-0000-000056030000}"/>
    <cellStyle name="Lien hypertexte visité 845" xfId="901" xr:uid="{00000000-0005-0000-0000-000057030000}"/>
    <cellStyle name="Lien hypertexte visité 846" xfId="902" xr:uid="{00000000-0005-0000-0000-000058030000}"/>
    <cellStyle name="Lien hypertexte visité 847" xfId="903" xr:uid="{00000000-0005-0000-0000-000059030000}"/>
    <cellStyle name="Lien hypertexte visité 848" xfId="904" xr:uid="{00000000-0005-0000-0000-00005A030000}"/>
    <cellStyle name="Lien hypertexte visité 849" xfId="905" xr:uid="{00000000-0005-0000-0000-00005B030000}"/>
    <cellStyle name="Lien hypertexte visité 85" xfId="906" xr:uid="{00000000-0005-0000-0000-00005C030000}"/>
    <cellStyle name="Lien hypertexte visité 850" xfId="907" xr:uid="{00000000-0005-0000-0000-00005D030000}"/>
    <cellStyle name="Lien hypertexte visité 851" xfId="908" xr:uid="{00000000-0005-0000-0000-00005E030000}"/>
    <cellStyle name="Lien hypertexte visité 852" xfId="909" xr:uid="{00000000-0005-0000-0000-00005F030000}"/>
    <cellStyle name="Lien hypertexte visité 853" xfId="910" xr:uid="{00000000-0005-0000-0000-000060030000}"/>
    <cellStyle name="Lien hypertexte visité 854" xfId="911" xr:uid="{00000000-0005-0000-0000-000061030000}"/>
    <cellStyle name="Lien hypertexte visité 855" xfId="912" xr:uid="{00000000-0005-0000-0000-000062030000}"/>
    <cellStyle name="Lien hypertexte visité 856" xfId="913" xr:uid="{00000000-0005-0000-0000-000063030000}"/>
    <cellStyle name="Lien hypertexte visité 857" xfId="914" xr:uid="{00000000-0005-0000-0000-000064030000}"/>
    <cellStyle name="Lien hypertexte visité 858" xfId="915" xr:uid="{00000000-0005-0000-0000-000065030000}"/>
    <cellStyle name="Lien hypertexte visité 859" xfId="916" xr:uid="{00000000-0005-0000-0000-000066030000}"/>
    <cellStyle name="Lien hypertexte visité 86" xfId="917" xr:uid="{00000000-0005-0000-0000-000067030000}"/>
    <cellStyle name="Lien hypertexte visité 860" xfId="918" xr:uid="{00000000-0005-0000-0000-000068030000}"/>
    <cellStyle name="Lien hypertexte visité 861" xfId="919" xr:uid="{00000000-0005-0000-0000-000069030000}"/>
    <cellStyle name="Lien hypertexte visité 862" xfId="920" xr:uid="{00000000-0005-0000-0000-00006A030000}"/>
    <cellStyle name="Lien hypertexte visité 863" xfId="921" xr:uid="{00000000-0005-0000-0000-00006B030000}"/>
    <cellStyle name="Lien hypertexte visité 864" xfId="922" xr:uid="{00000000-0005-0000-0000-00006C030000}"/>
    <cellStyle name="Lien hypertexte visité 865" xfId="923" xr:uid="{00000000-0005-0000-0000-00006D030000}"/>
    <cellStyle name="Lien hypertexte visité 866" xfId="924" xr:uid="{00000000-0005-0000-0000-00006E030000}"/>
    <cellStyle name="Lien hypertexte visité 867" xfId="925" xr:uid="{00000000-0005-0000-0000-00006F030000}"/>
    <cellStyle name="Lien hypertexte visité 868" xfId="926" xr:uid="{00000000-0005-0000-0000-000070030000}"/>
    <cellStyle name="Lien hypertexte visité 869" xfId="927" xr:uid="{00000000-0005-0000-0000-000071030000}"/>
    <cellStyle name="Lien hypertexte visité 87" xfId="928" xr:uid="{00000000-0005-0000-0000-000072030000}"/>
    <cellStyle name="Lien hypertexte visité 870" xfId="929" xr:uid="{00000000-0005-0000-0000-000073030000}"/>
    <cellStyle name="Lien hypertexte visité 871" xfId="930" xr:uid="{00000000-0005-0000-0000-000074030000}"/>
    <cellStyle name="Lien hypertexte visité 872" xfId="931" xr:uid="{00000000-0005-0000-0000-000075030000}"/>
    <cellStyle name="Lien hypertexte visité 873" xfId="932" xr:uid="{00000000-0005-0000-0000-000076030000}"/>
    <cellStyle name="Lien hypertexte visité 874" xfId="933" xr:uid="{00000000-0005-0000-0000-000077030000}"/>
    <cellStyle name="Lien hypertexte visité 875" xfId="934" xr:uid="{00000000-0005-0000-0000-000078030000}"/>
    <cellStyle name="Lien hypertexte visité 876" xfId="935" xr:uid="{00000000-0005-0000-0000-000079030000}"/>
    <cellStyle name="Lien hypertexte visité 877" xfId="936" xr:uid="{00000000-0005-0000-0000-00007A030000}"/>
    <cellStyle name="Lien hypertexte visité 878" xfId="937" xr:uid="{00000000-0005-0000-0000-00007B030000}"/>
    <cellStyle name="Lien hypertexte visité 879" xfId="938" xr:uid="{00000000-0005-0000-0000-00007C030000}"/>
    <cellStyle name="Lien hypertexte visité 88" xfId="939" xr:uid="{00000000-0005-0000-0000-00007D030000}"/>
    <cellStyle name="Lien hypertexte visité 880" xfId="940" xr:uid="{00000000-0005-0000-0000-00007E030000}"/>
    <cellStyle name="Lien hypertexte visité 881" xfId="941" xr:uid="{00000000-0005-0000-0000-00007F030000}"/>
    <cellStyle name="Lien hypertexte visité 882" xfId="942" xr:uid="{00000000-0005-0000-0000-000080030000}"/>
    <cellStyle name="Lien hypertexte visité 883" xfId="943" xr:uid="{00000000-0005-0000-0000-000081030000}"/>
    <cellStyle name="Lien hypertexte visité 884" xfId="944" xr:uid="{00000000-0005-0000-0000-000082030000}"/>
    <cellStyle name="Lien hypertexte visité 885" xfId="945" xr:uid="{00000000-0005-0000-0000-000083030000}"/>
    <cellStyle name="Lien hypertexte visité 886" xfId="946" xr:uid="{00000000-0005-0000-0000-000084030000}"/>
    <cellStyle name="Lien hypertexte visité 887" xfId="947" xr:uid="{00000000-0005-0000-0000-000085030000}"/>
    <cellStyle name="Lien hypertexte visité 888" xfId="948" xr:uid="{00000000-0005-0000-0000-000086030000}"/>
    <cellStyle name="Lien hypertexte visité 889" xfId="949" xr:uid="{00000000-0005-0000-0000-000087030000}"/>
    <cellStyle name="Lien hypertexte visité 89" xfId="950" xr:uid="{00000000-0005-0000-0000-000088030000}"/>
    <cellStyle name="Lien hypertexte visité 890" xfId="951" xr:uid="{00000000-0005-0000-0000-000089030000}"/>
    <cellStyle name="Lien hypertexte visité 891" xfId="952" xr:uid="{00000000-0005-0000-0000-00008A030000}"/>
    <cellStyle name="Lien hypertexte visité 892" xfId="953" xr:uid="{00000000-0005-0000-0000-00008B030000}"/>
    <cellStyle name="Lien hypertexte visité 893" xfId="954" xr:uid="{00000000-0005-0000-0000-00008C030000}"/>
    <cellStyle name="Lien hypertexte visité 894" xfId="955" xr:uid="{00000000-0005-0000-0000-00008D030000}"/>
    <cellStyle name="Lien hypertexte visité 895" xfId="956" xr:uid="{00000000-0005-0000-0000-00008E030000}"/>
    <cellStyle name="Lien hypertexte visité 896" xfId="957" xr:uid="{00000000-0005-0000-0000-00008F030000}"/>
    <cellStyle name="Lien hypertexte visité 897" xfId="958" xr:uid="{00000000-0005-0000-0000-000090030000}"/>
    <cellStyle name="Lien hypertexte visité 898" xfId="959" xr:uid="{00000000-0005-0000-0000-000091030000}"/>
    <cellStyle name="Lien hypertexte visité 899" xfId="960" xr:uid="{00000000-0005-0000-0000-000092030000}"/>
    <cellStyle name="Lien hypertexte visité 9" xfId="961" xr:uid="{00000000-0005-0000-0000-000093030000}"/>
    <cellStyle name="Lien hypertexte visité 90" xfId="962" xr:uid="{00000000-0005-0000-0000-000094030000}"/>
    <cellStyle name="Lien hypertexte visité 900" xfId="963" xr:uid="{00000000-0005-0000-0000-000095030000}"/>
    <cellStyle name="Lien hypertexte visité 901" xfId="964" xr:uid="{00000000-0005-0000-0000-000096030000}"/>
    <cellStyle name="Lien hypertexte visité 902" xfId="965" xr:uid="{00000000-0005-0000-0000-000097030000}"/>
    <cellStyle name="Lien hypertexte visité 903" xfId="966" xr:uid="{00000000-0005-0000-0000-000098030000}"/>
    <cellStyle name="Lien hypertexte visité 904" xfId="967" xr:uid="{00000000-0005-0000-0000-000099030000}"/>
    <cellStyle name="Lien hypertexte visité 905" xfId="968" xr:uid="{00000000-0005-0000-0000-00009A030000}"/>
    <cellStyle name="Lien hypertexte visité 906" xfId="969" xr:uid="{00000000-0005-0000-0000-00009B030000}"/>
    <cellStyle name="Lien hypertexte visité 907" xfId="970" xr:uid="{00000000-0005-0000-0000-00009C030000}"/>
    <cellStyle name="Lien hypertexte visité 908" xfId="971" xr:uid="{00000000-0005-0000-0000-00009D030000}"/>
    <cellStyle name="Lien hypertexte visité 909" xfId="972" xr:uid="{00000000-0005-0000-0000-00009E030000}"/>
    <cellStyle name="Lien hypertexte visité 91" xfId="973" xr:uid="{00000000-0005-0000-0000-00009F030000}"/>
    <cellStyle name="Lien hypertexte visité 910" xfId="974" xr:uid="{00000000-0005-0000-0000-0000A0030000}"/>
    <cellStyle name="Lien hypertexte visité 911" xfId="975" xr:uid="{00000000-0005-0000-0000-0000A1030000}"/>
    <cellStyle name="Lien hypertexte visité 912" xfId="976" xr:uid="{00000000-0005-0000-0000-0000A2030000}"/>
    <cellStyle name="Lien hypertexte visité 913" xfId="977" xr:uid="{00000000-0005-0000-0000-0000A3030000}"/>
    <cellStyle name="Lien hypertexte visité 914" xfId="978" xr:uid="{00000000-0005-0000-0000-0000A4030000}"/>
    <cellStyle name="Lien hypertexte visité 915" xfId="979" xr:uid="{00000000-0005-0000-0000-0000A5030000}"/>
    <cellStyle name="Lien hypertexte visité 916" xfId="980" xr:uid="{00000000-0005-0000-0000-0000A6030000}"/>
    <cellStyle name="Lien hypertexte visité 917" xfId="981" xr:uid="{00000000-0005-0000-0000-0000A7030000}"/>
    <cellStyle name="Lien hypertexte visité 918" xfId="982" xr:uid="{00000000-0005-0000-0000-0000A8030000}"/>
    <cellStyle name="Lien hypertexte visité 919" xfId="983" xr:uid="{00000000-0005-0000-0000-0000A9030000}"/>
    <cellStyle name="Lien hypertexte visité 92" xfId="984" xr:uid="{00000000-0005-0000-0000-0000AA030000}"/>
    <cellStyle name="Lien hypertexte visité 920" xfId="985" xr:uid="{00000000-0005-0000-0000-0000AB030000}"/>
    <cellStyle name="Lien hypertexte visité 921" xfId="986" xr:uid="{00000000-0005-0000-0000-0000AC030000}"/>
    <cellStyle name="Lien hypertexte visité 922" xfId="987" xr:uid="{00000000-0005-0000-0000-0000AD030000}"/>
    <cellStyle name="Lien hypertexte visité 923" xfId="988" xr:uid="{00000000-0005-0000-0000-0000AE030000}"/>
    <cellStyle name="Lien hypertexte visité 924" xfId="989" xr:uid="{00000000-0005-0000-0000-0000AF030000}"/>
    <cellStyle name="Lien hypertexte visité 925" xfId="990" xr:uid="{00000000-0005-0000-0000-0000B0030000}"/>
    <cellStyle name="Lien hypertexte visité 926" xfId="991" xr:uid="{00000000-0005-0000-0000-0000B1030000}"/>
    <cellStyle name="Lien hypertexte visité 927" xfId="992" xr:uid="{00000000-0005-0000-0000-0000B2030000}"/>
    <cellStyle name="Lien hypertexte visité 928" xfId="993" xr:uid="{00000000-0005-0000-0000-0000B3030000}"/>
    <cellStyle name="Lien hypertexte visité 929" xfId="994" xr:uid="{00000000-0005-0000-0000-0000B4030000}"/>
    <cellStyle name="Lien hypertexte visité 93" xfId="995" xr:uid="{00000000-0005-0000-0000-0000B5030000}"/>
    <cellStyle name="Lien hypertexte visité 930" xfId="996" xr:uid="{00000000-0005-0000-0000-0000B6030000}"/>
    <cellStyle name="Lien hypertexte visité 931" xfId="997" xr:uid="{00000000-0005-0000-0000-0000B7030000}"/>
    <cellStyle name="Lien hypertexte visité 932" xfId="998" xr:uid="{00000000-0005-0000-0000-0000B8030000}"/>
    <cellStyle name="Lien hypertexte visité 933" xfId="999" xr:uid="{00000000-0005-0000-0000-0000B9030000}"/>
    <cellStyle name="Lien hypertexte visité 934" xfId="1000" xr:uid="{00000000-0005-0000-0000-0000BA030000}"/>
    <cellStyle name="Lien hypertexte visité 935" xfId="1001" xr:uid="{00000000-0005-0000-0000-0000BB030000}"/>
    <cellStyle name="Lien hypertexte visité 936" xfId="1002" xr:uid="{00000000-0005-0000-0000-0000BC030000}"/>
    <cellStyle name="Lien hypertexte visité 937" xfId="1003" xr:uid="{00000000-0005-0000-0000-0000BD030000}"/>
    <cellStyle name="Lien hypertexte visité 938" xfId="1004" xr:uid="{00000000-0005-0000-0000-0000BE030000}"/>
    <cellStyle name="Lien hypertexte visité 939" xfId="1005" xr:uid="{00000000-0005-0000-0000-0000BF030000}"/>
    <cellStyle name="Lien hypertexte visité 94" xfId="1006" xr:uid="{00000000-0005-0000-0000-0000C0030000}"/>
    <cellStyle name="Lien hypertexte visité 940" xfId="1007" xr:uid="{00000000-0005-0000-0000-0000C1030000}"/>
    <cellStyle name="Lien hypertexte visité 941" xfId="1008" xr:uid="{00000000-0005-0000-0000-0000C2030000}"/>
    <cellStyle name="Lien hypertexte visité 942" xfId="1009" xr:uid="{00000000-0005-0000-0000-0000C3030000}"/>
    <cellStyle name="Lien hypertexte visité 943" xfId="1010" xr:uid="{00000000-0005-0000-0000-0000C4030000}"/>
    <cellStyle name="Lien hypertexte visité 944" xfId="1011" xr:uid="{00000000-0005-0000-0000-0000C5030000}"/>
    <cellStyle name="Lien hypertexte visité 945" xfId="1012" xr:uid="{00000000-0005-0000-0000-0000C6030000}"/>
    <cellStyle name="Lien hypertexte visité 946" xfId="1013" xr:uid="{00000000-0005-0000-0000-0000C7030000}"/>
    <cellStyle name="Lien hypertexte visité 947" xfId="1014" xr:uid="{00000000-0005-0000-0000-0000C8030000}"/>
    <cellStyle name="Lien hypertexte visité 948" xfId="1015" xr:uid="{00000000-0005-0000-0000-0000C9030000}"/>
    <cellStyle name="Lien hypertexte visité 949" xfId="1016" xr:uid="{00000000-0005-0000-0000-0000CA030000}"/>
    <cellStyle name="Lien hypertexte visité 95" xfId="1017" xr:uid="{00000000-0005-0000-0000-0000CB030000}"/>
    <cellStyle name="Lien hypertexte visité 950" xfId="1018" xr:uid="{00000000-0005-0000-0000-0000CC030000}"/>
    <cellStyle name="Lien hypertexte visité 951" xfId="1019" xr:uid="{00000000-0005-0000-0000-0000CD030000}"/>
    <cellStyle name="Lien hypertexte visité 952" xfId="1020" xr:uid="{00000000-0005-0000-0000-0000CE030000}"/>
    <cellStyle name="Lien hypertexte visité 953" xfId="1021" xr:uid="{00000000-0005-0000-0000-0000CF030000}"/>
    <cellStyle name="Lien hypertexte visité 954" xfId="1022" xr:uid="{00000000-0005-0000-0000-0000D0030000}"/>
    <cellStyle name="Lien hypertexte visité 955" xfId="1023" xr:uid="{00000000-0005-0000-0000-0000D1030000}"/>
    <cellStyle name="Lien hypertexte visité 956" xfId="1024" xr:uid="{00000000-0005-0000-0000-0000D2030000}"/>
    <cellStyle name="Lien hypertexte visité 957" xfId="1025" xr:uid="{00000000-0005-0000-0000-0000D3030000}"/>
    <cellStyle name="Lien hypertexte visité 958" xfId="1026" xr:uid="{00000000-0005-0000-0000-0000D4030000}"/>
    <cellStyle name="Lien hypertexte visité 959" xfId="1027" xr:uid="{00000000-0005-0000-0000-0000D5030000}"/>
    <cellStyle name="Lien hypertexte visité 96" xfId="1028" xr:uid="{00000000-0005-0000-0000-0000D6030000}"/>
    <cellStyle name="Lien hypertexte visité 960" xfId="1029" xr:uid="{00000000-0005-0000-0000-0000D7030000}"/>
    <cellStyle name="Lien hypertexte visité 961" xfId="1030" xr:uid="{00000000-0005-0000-0000-0000D8030000}"/>
    <cellStyle name="Lien hypertexte visité 962" xfId="1031" xr:uid="{00000000-0005-0000-0000-0000D9030000}"/>
    <cellStyle name="Lien hypertexte visité 963" xfId="1032" xr:uid="{00000000-0005-0000-0000-0000DA030000}"/>
    <cellStyle name="Lien hypertexte visité 964" xfId="1033" xr:uid="{00000000-0005-0000-0000-0000DB030000}"/>
    <cellStyle name="Lien hypertexte visité 965" xfId="1034" xr:uid="{00000000-0005-0000-0000-0000DC030000}"/>
    <cellStyle name="Lien hypertexte visité 966" xfId="1035" xr:uid="{00000000-0005-0000-0000-0000DD030000}"/>
    <cellStyle name="Lien hypertexte visité 967" xfId="1036" xr:uid="{00000000-0005-0000-0000-0000DE030000}"/>
    <cellStyle name="Lien hypertexte visité 968" xfId="1037" xr:uid="{00000000-0005-0000-0000-0000DF030000}"/>
    <cellStyle name="Lien hypertexte visité 969" xfId="1038" xr:uid="{00000000-0005-0000-0000-0000E0030000}"/>
    <cellStyle name="Lien hypertexte visité 97" xfId="1039" xr:uid="{00000000-0005-0000-0000-0000E1030000}"/>
    <cellStyle name="Lien hypertexte visité 970" xfId="1040" xr:uid="{00000000-0005-0000-0000-0000E2030000}"/>
    <cellStyle name="Lien hypertexte visité 971" xfId="1041" xr:uid="{00000000-0005-0000-0000-0000E3030000}"/>
    <cellStyle name="Lien hypertexte visité 972" xfId="1042" xr:uid="{00000000-0005-0000-0000-0000E4030000}"/>
    <cellStyle name="Lien hypertexte visité 973" xfId="1043" xr:uid="{00000000-0005-0000-0000-0000E5030000}"/>
    <cellStyle name="Lien hypertexte visité 974" xfId="1044" xr:uid="{00000000-0005-0000-0000-0000E6030000}"/>
    <cellStyle name="Lien hypertexte visité 975" xfId="1045" xr:uid="{00000000-0005-0000-0000-0000E7030000}"/>
    <cellStyle name="Lien hypertexte visité 976" xfId="1046" xr:uid="{00000000-0005-0000-0000-0000E8030000}"/>
    <cellStyle name="Lien hypertexte visité 977" xfId="1047" xr:uid="{00000000-0005-0000-0000-0000E9030000}"/>
    <cellStyle name="Lien hypertexte visité 978" xfId="1048" xr:uid="{00000000-0005-0000-0000-0000EA030000}"/>
    <cellStyle name="Lien hypertexte visité 979" xfId="1049" xr:uid="{00000000-0005-0000-0000-0000EB030000}"/>
    <cellStyle name="Lien hypertexte visité 98" xfId="1050" xr:uid="{00000000-0005-0000-0000-0000EC030000}"/>
    <cellStyle name="Lien hypertexte visité 980" xfId="1051" xr:uid="{00000000-0005-0000-0000-0000ED030000}"/>
    <cellStyle name="Lien hypertexte visité 981" xfId="1052" xr:uid="{00000000-0005-0000-0000-0000EE030000}"/>
    <cellStyle name="Lien hypertexte visité 982" xfId="1053" xr:uid="{00000000-0005-0000-0000-0000EF030000}"/>
    <cellStyle name="Lien hypertexte visité 983" xfId="1054" xr:uid="{00000000-0005-0000-0000-0000F0030000}"/>
    <cellStyle name="Lien hypertexte visité 984" xfId="1055" xr:uid="{00000000-0005-0000-0000-0000F1030000}"/>
    <cellStyle name="Lien hypertexte visité 985" xfId="1056" xr:uid="{00000000-0005-0000-0000-0000F2030000}"/>
    <cellStyle name="Lien hypertexte visité 986" xfId="1057" xr:uid="{00000000-0005-0000-0000-0000F3030000}"/>
    <cellStyle name="Lien hypertexte visité 987" xfId="1058" xr:uid="{00000000-0005-0000-0000-0000F4030000}"/>
    <cellStyle name="Lien hypertexte visité 988" xfId="1059" xr:uid="{00000000-0005-0000-0000-0000F5030000}"/>
    <cellStyle name="Lien hypertexte visité 989" xfId="1060" xr:uid="{00000000-0005-0000-0000-0000F6030000}"/>
    <cellStyle name="Lien hypertexte visité 99" xfId="1061" xr:uid="{00000000-0005-0000-0000-0000F7030000}"/>
    <cellStyle name="Lien hypertexte visité 990" xfId="1062" xr:uid="{00000000-0005-0000-0000-0000F8030000}"/>
    <cellStyle name="Lien hypertexte visité 991" xfId="1063" xr:uid="{00000000-0005-0000-0000-0000F9030000}"/>
    <cellStyle name="Lien hypertexte visité 992" xfId="1064" xr:uid="{00000000-0005-0000-0000-0000FA030000}"/>
    <cellStyle name="Lien hypertexte visité 993" xfId="1065" xr:uid="{00000000-0005-0000-0000-0000FB030000}"/>
    <cellStyle name="Lien hypertexte visité 994" xfId="1066" xr:uid="{00000000-0005-0000-0000-0000FC030000}"/>
    <cellStyle name="Lien hypertexte visité 995" xfId="1067" xr:uid="{00000000-0005-0000-0000-0000FD030000}"/>
    <cellStyle name="Lien hypertexte visité 996" xfId="1068" xr:uid="{00000000-0005-0000-0000-0000FE030000}"/>
    <cellStyle name="Lien hypertexte visité 997" xfId="1069" xr:uid="{00000000-0005-0000-0000-0000FF030000}"/>
    <cellStyle name="Lien hypertexte visité 998" xfId="1070" xr:uid="{00000000-0005-0000-0000-000000040000}"/>
    <cellStyle name="Lien hypertexte visité 999" xfId="1071" xr:uid="{00000000-0005-0000-0000-000001040000}"/>
    <cellStyle name="Milliers 2" xfId="14" xr:uid="{00000000-0005-0000-0000-000002040000}"/>
    <cellStyle name="Milliers 2 2" xfId="40" xr:uid="{00000000-0005-0000-0000-000003040000}"/>
    <cellStyle name="Milliers 2 2 2" xfId="1289" xr:uid="{BFCD2696-434B-426B-ABD1-503C5D1D9570}"/>
    <cellStyle name="Milliers 2 3" xfId="1072" xr:uid="{00000000-0005-0000-0000-000004040000}"/>
    <cellStyle name="Milliers 2 3 2" xfId="1295" xr:uid="{F8F6D529-0F7B-4677-B8B2-21519CFA6938}"/>
    <cellStyle name="Milliers 3" xfId="12" xr:uid="{00000000-0005-0000-0000-000005040000}"/>
    <cellStyle name="Milliers 4" xfId="1073" xr:uid="{00000000-0005-0000-0000-000006040000}"/>
    <cellStyle name="Monétaire" xfId="44" builtinId="4"/>
    <cellStyle name="Monétaire 2" xfId="35" xr:uid="{00000000-0005-0000-0000-000008040000}"/>
    <cellStyle name="Monétaire 2 2" xfId="1074" xr:uid="{00000000-0005-0000-0000-000009040000}"/>
    <cellStyle name="Monétaire 2 3" xfId="1075" xr:uid="{00000000-0005-0000-0000-00000A040000}"/>
    <cellStyle name="Monétaire 2 4" xfId="1076" xr:uid="{00000000-0005-0000-0000-00000B040000}"/>
    <cellStyle name="Monétaire 3" xfId="43" xr:uid="{00000000-0005-0000-0000-00000C040000}"/>
    <cellStyle name="Monétaire 3 2" xfId="1290" xr:uid="{187DD825-9A7F-4738-91C0-44FB973E77FF}"/>
    <cellStyle name="Monétaire 4" xfId="1077" xr:uid="{00000000-0005-0000-0000-00000D040000}"/>
    <cellStyle name="Monétaire 4 2" xfId="1296" xr:uid="{689963D9-EC2B-4DCF-82D1-97C04E9954C4}"/>
    <cellStyle name="Monétaire 5" xfId="1078" xr:uid="{00000000-0005-0000-0000-00000E040000}"/>
    <cellStyle name="Monétaire 5 2" xfId="1297" xr:uid="{AF688F63-6029-4457-B2DE-53336491BEC3}"/>
    <cellStyle name="Monétaire 6" xfId="1079" xr:uid="{00000000-0005-0000-0000-00000F040000}"/>
    <cellStyle name="Monétaire 6 2" xfId="1298" xr:uid="{4A442205-25BF-4811-8344-5AE4AE3AE566}"/>
    <cellStyle name="Monétaire 7" xfId="1291" xr:uid="{2466AEA8-41F5-48C0-B12B-11FA3E079D50}"/>
    <cellStyle name="Normal" xfId="0" builtinId="0"/>
    <cellStyle name="Normal 10" xfId="30" xr:uid="{00000000-0005-0000-0000-000011040000}"/>
    <cellStyle name="Normal 10 2" xfId="48" xr:uid="{00000000-0005-0000-0000-000012040000}"/>
    <cellStyle name="Normal 10 2 2" xfId="1080" xr:uid="{00000000-0005-0000-0000-000013040000}"/>
    <cellStyle name="Normal 10 2 2 2" xfId="1081" xr:uid="{00000000-0005-0000-0000-000014040000}"/>
    <cellStyle name="Normal 10 2 3" xfId="1082" xr:uid="{00000000-0005-0000-0000-000015040000}"/>
    <cellStyle name="Normal 10 2 4" xfId="1083" xr:uid="{00000000-0005-0000-0000-000016040000}"/>
    <cellStyle name="Normal 10 3" xfId="46" xr:uid="{00000000-0005-0000-0000-000017040000}"/>
    <cellStyle name="Normal 10 4" xfId="1084" xr:uid="{00000000-0005-0000-0000-000018040000}"/>
    <cellStyle name="Normal 10 5" xfId="1085" xr:uid="{00000000-0005-0000-0000-000019040000}"/>
    <cellStyle name="Normal 10 6" xfId="1086" xr:uid="{00000000-0005-0000-0000-00001A040000}"/>
    <cellStyle name="Normal 109 2" xfId="1087" xr:uid="{00000000-0005-0000-0000-00001B040000}"/>
    <cellStyle name="Normal 11" xfId="31" xr:uid="{00000000-0005-0000-0000-00001C040000}"/>
    <cellStyle name="Normal 11 2" xfId="1088" xr:uid="{00000000-0005-0000-0000-00001D040000}"/>
    <cellStyle name="Normal 11 3" xfId="1089" xr:uid="{00000000-0005-0000-0000-00001E040000}"/>
    <cellStyle name="Normal 11 4" xfId="1090" xr:uid="{00000000-0005-0000-0000-00001F040000}"/>
    <cellStyle name="Normal 11 5" xfId="1091" xr:uid="{00000000-0005-0000-0000-000020040000}"/>
    <cellStyle name="Normal 11 6" xfId="1092" xr:uid="{00000000-0005-0000-0000-000021040000}"/>
    <cellStyle name="Normal 110 2" xfId="1093" xr:uid="{00000000-0005-0000-0000-000022040000}"/>
    <cellStyle name="Normal 113" xfId="9" xr:uid="{00000000-0005-0000-0000-000023040000}"/>
    <cellStyle name="Normal 113 2" xfId="1094" xr:uid="{00000000-0005-0000-0000-000024040000}"/>
    <cellStyle name="Normal 113 3" xfId="1095" xr:uid="{00000000-0005-0000-0000-000025040000}"/>
    <cellStyle name="Normal 114" xfId="1096" xr:uid="{00000000-0005-0000-0000-000026040000}"/>
    <cellStyle name="Normal 114 2" xfId="1097" xr:uid="{00000000-0005-0000-0000-000027040000}"/>
    <cellStyle name="Normal 118 2" xfId="1098" xr:uid="{00000000-0005-0000-0000-000028040000}"/>
    <cellStyle name="Normal 119 2" xfId="1099" xr:uid="{00000000-0005-0000-0000-000029040000}"/>
    <cellStyle name="Normal 12" xfId="32" xr:uid="{00000000-0005-0000-0000-00002A040000}"/>
    <cellStyle name="Normal 12 2" xfId="1100" xr:uid="{00000000-0005-0000-0000-00002B040000}"/>
    <cellStyle name="Normal 12 3" xfId="1101" xr:uid="{00000000-0005-0000-0000-00002C040000}"/>
    <cellStyle name="Normal 12 4" xfId="1102" xr:uid="{00000000-0005-0000-0000-00002D040000}"/>
    <cellStyle name="Normal 12 5" xfId="1103" xr:uid="{00000000-0005-0000-0000-00002E040000}"/>
    <cellStyle name="Normal 12 6" xfId="1104" xr:uid="{00000000-0005-0000-0000-00002F040000}"/>
    <cellStyle name="Normal 127 2" xfId="1105" xr:uid="{00000000-0005-0000-0000-000030040000}"/>
    <cellStyle name="Normal 13" xfId="33" xr:uid="{00000000-0005-0000-0000-000031040000}"/>
    <cellStyle name="Normal 13 2" xfId="1106" xr:uid="{00000000-0005-0000-0000-000032040000}"/>
    <cellStyle name="Normal 13 3" xfId="1107" xr:uid="{00000000-0005-0000-0000-000033040000}"/>
    <cellStyle name="Normal 13 4" xfId="1108" xr:uid="{00000000-0005-0000-0000-000034040000}"/>
    <cellStyle name="Normal 13 5" xfId="1109" xr:uid="{00000000-0005-0000-0000-000035040000}"/>
    <cellStyle name="Normal 13 6" xfId="1110" xr:uid="{00000000-0005-0000-0000-000036040000}"/>
    <cellStyle name="Normal 138 2" xfId="1111" xr:uid="{00000000-0005-0000-0000-000037040000}"/>
    <cellStyle name="Normal 14" xfId="36" xr:uid="{00000000-0005-0000-0000-000038040000}"/>
    <cellStyle name="Normal 14 2" xfId="1112" xr:uid="{00000000-0005-0000-0000-000039040000}"/>
    <cellStyle name="Normal 14 3" xfId="1113" xr:uid="{00000000-0005-0000-0000-00003A040000}"/>
    <cellStyle name="Normal 14 4" xfId="1114" xr:uid="{00000000-0005-0000-0000-00003B040000}"/>
    <cellStyle name="Normal 15" xfId="34" xr:uid="{00000000-0005-0000-0000-00003C040000}"/>
    <cellStyle name="Normal 15 2" xfId="1115" xr:uid="{00000000-0005-0000-0000-00003D040000}"/>
    <cellStyle name="Normal 15 3" xfId="1116" xr:uid="{00000000-0005-0000-0000-00003E040000}"/>
    <cellStyle name="Normal 15 4" xfId="1117" xr:uid="{00000000-0005-0000-0000-00003F040000}"/>
    <cellStyle name="Normal 15 5" xfId="1118" xr:uid="{00000000-0005-0000-0000-000040040000}"/>
    <cellStyle name="Normal 15 6" xfId="1119" xr:uid="{00000000-0005-0000-0000-000041040000}"/>
    <cellStyle name="Normal 152" xfId="1120" xr:uid="{00000000-0005-0000-0000-000042040000}"/>
    <cellStyle name="Normal 16" xfId="38" xr:uid="{00000000-0005-0000-0000-000043040000}"/>
    <cellStyle name="Normal 16 2" xfId="1121" xr:uid="{00000000-0005-0000-0000-000044040000}"/>
    <cellStyle name="Normal 16 3" xfId="1122" xr:uid="{00000000-0005-0000-0000-000045040000}"/>
    <cellStyle name="Normal 17" xfId="41" xr:uid="{00000000-0005-0000-0000-000046040000}"/>
    <cellStyle name="Normal 17 2" xfId="1123" xr:uid="{00000000-0005-0000-0000-000047040000}"/>
    <cellStyle name="Normal 18" xfId="16" xr:uid="{00000000-0005-0000-0000-000048040000}"/>
    <cellStyle name="Normal 18 2" xfId="1124" xr:uid="{00000000-0005-0000-0000-000049040000}"/>
    <cellStyle name="Normal 19" xfId="3" xr:uid="{00000000-0005-0000-0000-00004A040000}"/>
    <cellStyle name="Normal 2" xfId="2" xr:uid="{00000000-0005-0000-0000-00004B040000}"/>
    <cellStyle name="Normal 2 2" xfId="15" xr:uid="{00000000-0005-0000-0000-00004C040000}"/>
    <cellStyle name="Normal 2 2 2" xfId="39" xr:uid="{00000000-0005-0000-0000-00004D040000}"/>
    <cellStyle name="Normal 2 2 2 2" xfId="1125" xr:uid="{00000000-0005-0000-0000-00004E040000}"/>
    <cellStyle name="Normal 2 2 2 3" xfId="1126" xr:uid="{00000000-0005-0000-0000-00004F040000}"/>
    <cellStyle name="Normal 2 2 3" xfId="1127" xr:uid="{00000000-0005-0000-0000-000050040000}"/>
    <cellStyle name="Normal 2 2 3 2" xfId="1128" xr:uid="{00000000-0005-0000-0000-000051040000}"/>
    <cellStyle name="Normal 2 2 3 4" xfId="1129" xr:uid="{00000000-0005-0000-0000-000052040000}"/>
    <cellStyle name="Normal 2 2 7" xfId="1130" xr:uid="{00000000-0005-0000-0000-000053040000}"/>
    <cellStyle name="Normal 2 3" xfId="19" xr:uid="{00000000-0005-0000-0000-000054040000}"/>
    <cellStyle name="Normal 2 3 2" xfId="1131" xr:uid="{00000000-0005-0000-0000-000055040000}"/>
    <cellStyle name="Normal 2 3 2 2" xfId="1132" xr:uid="{00000000-0005-0000-0000-000056040000}"/>
    <cellStyle name="Normal 2 3 2 3" xfId="1133" xr:uid="{00000000-0005-0000-0000-000057040000}"/>
    <cellStyle name="Normal 2 3 3" xfId="1134" xr:uid="{00000000-0005-0000-0000-000058040000}"/>
    <cellStyle name="Normal 2 3 4" xfId="1135" xr:uid="{00000000-0005-0000-0000-000059040000}"/>
    <cellStyle name="Normal 2 4" xfId="7" xr:uid="{00000000-0005-0000-0000-00005A040000}"/>
    <cellStyle name="Normal 2 4 2" xfId="1136" xr:uid="{00000000-0005-0000-0000-00005B040000}"/>
    <cellStyle name="Normal 2 4 3" xfId="1137" xr:uid="{00000000-0005-0000-0000-00005C040000}"/>
    <cellStyle name="Normal 2 5" xfId="1138" xr:uid="{00000000-0005-0000-0000-00005D040000}"/>
    <cellStyle name="Normal 2 5 2" xfId="1139" xr:uid="{00000000-0005-0000-0000-00005E040000}"/>
    <cellStyle name="Normal 2 6" xfId="1140" xr:uid="{00000000-0005-0000-0000-00005F040000}"/>
    <cellStyle name="Normal 2 6 2" xfId="1141" xr:uid="{00000000-0005-0000-0000-000060040000}"/>
    <cellStyle name="Normal 2 6 3" xfId="1142" xr:uid="{00000000-0005-0000-0000-000061040000}"/>
    <cellStyle name="Normal 2 7" xfId="1143" xr:uid="{00000000-0005-0000-0000-000062040000}"/>
    <cellStyle name="Normal 2 8" xfId="1144" xr:uid="{00000000-0005-0000-0000-000063040000}"/>
    <cellStyle name="Normal 20" xfId="4" xr:uid="{00000000-0005-0000-0000-000064040000}"/>
    <cellStyle name="Normal 21" xfId="1145" xr:uid="{00000000-0005-0000-0000-000065040000}"/>
    <cellStyle name="Normal 21 2" xfId="1146" xr:uid="{00000000-0005-0000-0000-000066040000}"/>
    <cellStyle name="Normal 22" xfId="1147" xr:uid="{00000000-0005-0000-0000-000067040000}"/>
    <cellStyle name="Normal 23" xfId="1148" xr:uid="{00000000-0005-0000-0000-000068040000}"/>
    <cellStyle name="Normal 24" xfId="1149" xr:uid="{00000000-0005-0000-0000-000069040000}"/>
    <cellStyle name="Normal 25" xfId="1150" xr:uid="{00000000-0005-0000-0000-00006A040000}"/>
    <cellStyle name="Normal 25 2" xfId="1151" xr:uid="{00000000-0005-0000-0000-00006B040000}"/>
    <cellStyle name="Normal 26" xfId="1152" xr:uid="{00000000-0005-0000-0000-00006C040000}"/>
    <cellStyle name="Normal 27" xfId="1153" xr:uid="{00000000-0005-0000-0000-00006D040000}"/>
    <cellStyle name="Normal 28" xfId="1154" xr:uid="{00000000-0005-0000-0000-00006E040000}"/>
    <cellStyle name="Normal 29" xfId="1155" xr:uid="{00000000-0005-0000-0000-00006F040000}"/>
    <cellStyle name="Normal 3" xfId="8" xr:uid="{00000000-0005-0000-0000-000070040000}"/>
    <cellStyle name="Normal 3 2" xfId="37" xr:uid="{00000000-0005-0000-0000-000071040000}"/>
    <cellStyle name="Normal 3 2 2" xfId="1156" xr:uid="{00000000-0005-0000-0000-000072040000}"/>
    <cellStyle name="Normal 3 2 3" xfId="1157" xr:uid="{00000000-0005-0000-0000-000073040000}"/>
    <cellStyle name="Normal 3 2 4" xfId="1158" xr:uid="{00000000-0005-0000-0000-000074040000}"/>
    <cellStyle name="Normal 3 2 5" xfId="1159" xr:uid="{00000000-0005-0000-0000-000075040000}"/>
    <cellStyle name="Normal 3 3" xfId="20" xr:uid="{00000000-0005-0000-0000-000076040000}"/>
    <cellStyle name="Normal 3 3 2" xfId="1160" xr:uid="{00000000-0005-0000-0000-000077040000}"/>
    <cellStyle name="Normal 3 3 2 2" xfId="1161" xr:uid="{00000000-0005-0000-0000-000078040000}"/>
    <cellStyle name="Normal 3 3 3" xfId="1162" xr:uid="{00000000-0005-0000-0000-000079040000}"/>
    <cellStyle name="Normal 3 4" xfId="1163" xr:uid="{00000000-0005-0000-0000-00007A040000}"/>
    <cellStyle name="Normal 3 4 2" xfId="1164" xr:uid="{00000000-0005-0000-0000-00007B040000}"/>
    <cellStyle name="Normal 3 5" xfId="1165" xr:uid="{00000000-0005-0000-0000-00007C040000}"/>
    <cellStyle name="Normal 3 5 2" xfId="1166" xr:uid="{00000000-0005-0000-0000-00007D040000}"/>
    <cellStyle name="Normal 3 6" xfId="1167" xr:uid="{00000000-0005-0000-0000-00007E040000}"/>
    <cellStyle name="Normal 3 7" xfId="1168" xr:uid="{00000000-0005-0000-0000-00007F040000}"/>
    <cellStyle name="Normal 3 8" xfId="1169" xr:uid="{00000000-0005-0000-0000-000080040000}"/>
    <cellStyle name="Normal 3 9" xfId="1170" xr:uid="{00000000-0005-0000-0000-000081040000}"/>
    <cellStyle name="Normal 30" xfId="1171" xr:uid="{00000000-0005-0000-0000-000082040000}"/>
    <cellStyle name="Normal 31" xfId="1172" xr:uid="{00000000-0005-0000-0000-000083040000}"/>
    <cellStyle name="Normal 32" xfId="1173" xr:uid="{00000000-0005-0000-0000-000084040000}"/>
    <cellStyle name="Normal 33" xfId="1174" xr:uid="{00000000-0005-0000-0000-000085040000}"/>
    <cellStyle name="Normal 34" xfId="1175" xr:uid="{00000000-0005-0000-0000-000086040000}"/>
    <cellStyle name="Normal 35" xfId="1176" xr:uid="{00000000-0005-0000-0000-000087040000}"/>
    <cellStyle name="Normal 36" xfId="1177" xr:uid="{00000000-0005-0000-0000-000088040000}"/>
    <cellStyle name="Normal 37" xfId="1178" xr:uid="{00000000-0005-0000-0000-000089040000}"/>
    <cellStyle name="Normal 38" xfId="1179" xr:uid="{00000000-0005-0000-0000-00008A040000}"/>
    <cellStyle name="Normal 39" xfId="1180" xr:uid="{00000000-0005-0000-0000-00008B040000}"/>
    <cellStyle name="Normal 4" xfId="10" xr:uid="{00000000-0005-0000-0000-00008C040000}"/>
    <cellStyle name="Normal 4 2" xfId="21" xr:uid="{00000000-0005-0000-0000-00008D040000}"/>
    <cellStyle name="Normal 4 2 2" xfId="1181" xr:uid="{00000000-0005-0000-0000-00008E040000}"/>
    <cellStyle name="Normal 4 2 2 2" xfId="1182" xr:uid="{00000000-0005-0000-0000-00008F040000}"/>
    <cellStyle name="Normal 4 2 2 2 2" xfId="1183" xr:uid="{00000000-0005-0000-0000-000090040000}"/>
    <cellStyle name="Normal 4 2 2 2 3" xfId="1184" xr:uid="{00000000-0005-0000-0000-000091040000}"/>
    <cellStyle name="Normal 4 2 2 3" xfId="1185" xr:uid="{00000000-0005-0000-0000-000092040000}"/>
    <cellStyle name="Normal 4 2 2 4" xfId="1186" xr:uid="{00000000-0005-0000-0000-000093040000}"/>
    <cellStyle name="Normal 4 2 3" xfId="1187" xr:uid="{00000000-0005-0000-0000-000094040000}"/>
    <cellStyle name="Normal 4 2 3 2" xfId="1188" xr:uid="{00000000-0005-0000-0000-000095040000}"/>
    <cellStyle name="Normal 4 2 3 3" xfId="1189" xr:uid="{00000000-0005-0000-0000-000096040000}"/>
    <cellStyle name="Normal 4 2 4" xfId="1190" xr:uid="{00000000-0005-0000-0000-000097040000}"/>
    <cellStyle name="Normal 4 2 4 2" xfId="1191" xr:uid="{00000000-0005-0000-0000-000098040000}"/>
    <cellStyle name="Normal 4 2 5" xfId="1192" xr:uid="{00000000-0005-0000-0000-000099040000}"/>
    <cellStyle name="Normal 4 3" xfId="1193" xr:uid="{00000000-0005-0000-0000-00009A040000}"/>
    <cellStyle name="Normal 4 3 2" xfId="1194" xr:uid="{00000000-0005-0000-0000-00009B040000}"/>
    <cellStyle name="Normal 4 4" xfId="1195" xr:uid="{00000000-0005-0000-0000-00009C040000}"/>
    <cellStyle name="Normal 4 4 2" xfId="1196" xr:uid="{00000000-0005-0000-0000-00009D040000}"/>
    <cellStyle name="Normal 4 5" xfId="1197" xr:uid="{00000000-0005-0000-0000-00009E040000}"/>
    <cellStyle name="Normal 4 6" xfId="1198" xr:uid="{00000000-0005-0000-0000-00009F040000}"/>
    <cellStyle name="Normal 4 7" xfId="1199" xr:uid="{00000000-0005-0000-0000-0000A0040000}"/>
    <cellStyle name="Normal 40" xfId="1200" xr:uid="{00000000-0005-0000-0000-0000A1040000}"/>
    <cellStyle name="Normal 41" xfId="1201" xr:uid="{00000000-0005-0000-0000-0000A2040000}"/>
    <cellStyle name="Normal 42" xfId="1202" xr:uid="{00000000-0005-0000-0000-0000A3040000}"/>
    <cellStyle name="Normal 43" xfId="1203" xr:uid="{00000000-0005-0000-0000-0000A4040000}"/>
    <cellStyle name="Normal 44" xfId="1204" xr:uid="{00000000-0005-0000-0000-0000A5040000}"/>
    <cellStyle name="Normal 45" xfId="1205" xr:uid="{00000000-0005-0000-0000-0000A6040000}"/>
    <cellStyle name="Normal 46" xfId="1206" xr:uid="{00000000-0005-0000-0000-0000A7040000}"/>
    <cellStyle name="Normal 47" xfId="1207" xr:uid="{00000000-0005-0000-0000-0000A8040000}"/>
    <cellStyle name="Normal 48" xfId="1208" xr:uid="{00000000-0005-0000-0000-0000A9040000}"/>
    <cellStyle name="Normal 49" xfId="1209" xr:uid="{00000000-0005-0000-0000-0000AA040000}"/>
    <cellStyle name="Normal 5" xfId="5" xr:uid="{00000000-0005-0000-0000-0000AB040000}"/>
    <cellStyle name="Normal 5 2" xfId="42" xr:uid="{00000000-0005-0000-0000-0000AC040000}"/>
    <cellStyle name="Normal 5 2 2" xfId="1210" xr:uid="{00000000-0005-0000-0000-0000AD040000}"/>
    <cellStyle name="Normal 5 2 2 2" xfId="1211" xr:uid="{00000000-0005-0000-0000-0000AE040000}"/>
    <cellStyle name="Normal 5 2 3" xfId="1212" xr:uid="{00000000-0005-0000-0000-0000AF040000}"/>
    <cellStyle name="Normal 5 3" xfId="23" xr:uid="{00000000-0005-0000-0000-0000B0040000}"/>
    <cellStyle name="Normal 5 3 2" xfId="1213" xr:uid="{00000000-0005-0000-0000-0000B1040000}"/>
    <cellStyle name="Normal 5 3 3" xfId="1214" xr:uid="{00000000-0005-0000-0000-0000B2040000}"/>
    <cellStyle name="Normal 5 4" xfId="1215" xr:uid="{00000000-0005-0000-0000-0000B3040000}"/>
    <cellStyle name="Normal 5 4 2" xfId="1216" xr:uid="{00000000-0005-0000-0000-0000B4040000}"/>
    <cellStyle name="Normal 5 5" xfId="1217" xr:uid="{00000000-0005-0000-0000-0000B5040000}"/>
    <cellStyle name="Normal 50" xfId="1218" xr:uid="{00000000-0005-0000-0000-0000B6040000}"/>
    <cellStyle name="Normal 51" xfId="1219" xr:uid="{00000000-0005-0000-0000-0000B7040000}"/>
    <cellStyle name="Normal 52" xfId="1220" xr:uid="{00000000-0005-0000-0000-0000B8040000}"/>
    <cellStyle name="Normal 53" xfId="1221" xr:uid="{00000000-0005-0000-0000-0000B9040000}"/>
    <cellStyle name="Normal 54" xfId="1222" xr:uid="{00000000-0005-0000-0000-0000BA040000}"/>
    <cellStyle name="Normal 55" xfId="1223" xr:uid="{00000000-0005-0000-0000-0000BB040000}"/>
    <cellStyle name="Normal 56" xfId="1224" xr:uid="{00000000-0005-0000-0000-0000BC040000}"/>
    <cellStyle name="Normal 57" xfId="1225" xr:uid="{00000000-0005-0000-0000-0000BD040000}"/>
    <cellStyle name="Normal 58" xfId="1226" xr:uid="{00000000-0005-0000-0000-0000BE040000}"/>
    <cellStyle name="Normal 59" xfId="1227" xr:uid="{00000000-0005-0000-0000-0000BF040000}"/>
    <cellStyle name="Normal 6" xfId="13" xr:uid="{00000000-0005-0000-0000-0000C0040000}"/>
    <cellStyle name="Normal 6 2" xfId="24" xr:uid="{00000000-0005-0000-0000-0000C1040000}"/>
    <cellStyle name="Normal 6 2 2" xfId="1228" xr:uid="{00000000-0005-0000-0000-0000C2040000}"/>
    <cellStyle name="Normal 6 2 2 2" xfId="1229" xr:uid="{00000000-0005-0000-0000-0000C3040000}"/>
    <cellStyle name="Normal 6 2 2 3" xfId="1230" xr:uid="{00000000-0005-0000-0000-0000C4040000}"/>
    <cellStyle name="Normal 6 2 3" xfId="1231" xr:uid="{00000000-0005-0000-0000-0000C5040000}"/>
    <cellStyle name="Normal 6 2 3 2" xfId="1232" xr:uid="{00000000-0005-0000-0000-0000C6040000}"/>
    <cellStyle name="Normal 6 2 4" xfId="1233" xr:uid="{00000000-0005-0000-0000-0000C7040000}"/>
    <cellStyle name="Normal 6 3" xfId="1234" xr:uid="{00000000-0005-0000-0000-0000C8040000}"/>
    <cellStyle name="Normal 6 3 2" xfId="1235" xr:uid="{00000000-0005-0000-0000-0000C9040000}"/>
    <cellStyle name="Normal 6 3 3" xfId="1236" xr:uid="{00000000-0005-0000-0000-0000CA040000}"/>
    <cellStyle name="Normal 6 4" xfId="1237" xr:uid="{00000000-0005-0000-0000-0000CB040000}"/>
    <cellStyle name="Normal 6 4 2" xfId="1238" xr:uid="{00000000-0005-0000-0000-0000CC040000}"/>
    <cellStyle name="Normal 6 5" xfId="1239" xr:uid="{00000000-0005-0000-0000-0000CD040000}"/>
    <cellStyle name="Normal 6 5 2" xfId="1240" xr:uid="{00000000-0005-0000-0000-0000CE040000}"/>
    <cellStyle name="Normal 6 6" xfId="1241" xr:uid="{00000000-0005-0000-0000-0000CF040000}"/>
    <cellStyle name="Normal 6 7" xfId="1242" xr:uid="{00000000-0005-0000-0000-0000D0040000}"/>
    <cellStyle name="Normal 60" xfId="1243" xr:uid="{00000000-0005-0000-0000-0000D1040000}"/>
    <cellStyle name="Normal 61" xfId="1244" xr:uid="{00000000-0005-0000-0000-0000D2040000}"/>
    <cellStyle name="Normal 62" xfId="1245" xr:uid="{00000000-0005-0000-0000-0000D3040000}"/>
    <cellStyle name="Normal 63" xfId="1246" xr:uid="{00000000-0005-0000-0000-0000D4040000}"/>
    <cellStyle name="Normal 64" xfId="1247" xr:uid="{00000000-0005-0000-0000-0000D5040000}"/>
    <cellStyle name="Normal 65" xfId="1248" xr:uid="{00000000-0005-0000-0000-0000D6040000}"/>
    <cellStyle name="Normal 66" xfId="1249" xr:uid="{00000000-0005-0000-0000-0000D7040000}"/>
    <cellStyle name="Normal 67" xfId="1250" xr:uid="{00000000-0005-0000-0000-0000D8040000}"/>
    <cellStyle name="Normal 68" xfId="1251" xr:uid="{00000000-0005-0000-0000-0000D9040000}"/>
    <cellStyle name="Normal 69" xfId="47" xr:uid="{00000000-0005-0000-0000-0000DA040000}"/>
    <cellStyle name="Normal 7" xfId="25" xr:uid="{00000000-0005-0000-0000-0000DB040000}"/>
    <cellStyle name="Normal 7 2" xfId="1252" xr:uid="{00000000-0005-0000-0000-0000DC040000}"/>
    <cellStyle name="Normal 7 3" xfId="1253" xr:uid="{00000000-0005-0000-0000-0000DD040000}"/>
    <cellStyle name="Normal 7 4" xfId="1254" xr:uid="{00000000-0005-0000-0000-0000DE040000}"/>
    <cellStyle name="Normal 7 5" xfId="1255" xr:uid="{00000000-0005-0000-0000-0000DF040000}"/>
    <cellStyle name="Normal 7 6" xfId="1256" xr:uid="{00000000-0005-0000-0000-0000E0040000}"/>
    <cellStyle name="Normal 8" xfId="26" xr:uid="{00000000-0005-0000-0000-0000E1040000}"/>
    <cellStyle name="Normal 8 2" xfId="45" xr:uid="{00000000-0005-0000-0000-0000E2040000}"/>
    <cellStyle name="Normal 8 2 2" xfId="1257" xr:uid="{00000000-0005-0000-0000-0000E3040000}"/>
    <cellStyle name="Normal 8 3" xfId="1258" xr:uid="{00000000-0005-0000-0000-0000E4040000}"/>
    <cellStyle name="Normal 8 3 2" xfId="1259" xr:uid="{00000000-0005-0000-0000-0000E5040000}"/>
    <cellStyle name="Normal 8 4" xfId="1260" xr:uid="{00000000-0005-0000-0000-0000E6040000}"/>
    <cellStyle name="Normal 8 5" xfId="1261" xr:uid="{00000000-0005-0000-0000-0000E7040000}"/>
    <cellStyle name="Normal 8 6" xfId="1262" xr:uid="{00000000-0005-0000-0000-0000E8040000}"/>
    <cellStyle name="Normal 8 7" xfId="1263" xr:uid="{00000000-0005-0000-0000-0000E9040000}"/>
    <cellStyle name="Normal 9" xfId="28" xr:uid="{00000000-0005-0000-0000-0000EA040000}"/>
    <cellStyle name="Normal 9 2" xfId="1264" xr:uid="{00000000-0005-0000-0000-0000EB040000}"/>
    <cellStyle name="Normal 9 2 2" xfId="1265" xr:uid="{00000000-0005-0000-0000-0000EC040000}"/>
    <cellStyle name="Normal 9 3" xfId="1266" xr:uid="{00000000-0005-0000-0000-0000ED040000}"/>
    <cellStyle name="Normal 9 3 2" xfId="1267" xr:uid="{00000000-0005-0000-0000-0000EE040000}"/>
    <cellStyle name="Normal 9 4" xfId="1268" xr:uid="{00000000-0005-0000-0000-0000EF040000}"/>
    <cellStyle name="Percent 2" xfId="1269" xr:uid="{00000000-0005-0000-0000-0000F0040000}"/>
    <cellStyle name="Percent 2 2" xfId="1270" xr:uid="{00000000-0005-0000-0000-0000F1040000}"/>
    <cellStyle name="Percent 2 3" xfId="1271" xr:uid="{00000000-0005-0000-0000-0000F2040000}"/>
    <cellStyle name="Percent 3" xfId="1272" xr:uid="{00000000-0005-0000-0000-0000F3040000}"/>
    <cellStyle name="Percent 3 2" xfId="1273" xr:uid="{00000000-0005-0000-0000-0000F4040000}"/>
    <cellStyle name="Pourcentage" xfId="1" builtinId="5"/>
    <cellStyle name="Pourcentage 2" xfId="11" xr:uid="{00000000-0005-0000-0000-0000F6040000}"/>
    <cellStyle name="Pourcentage 2 2" xfId="27" xr:uid="{00000000-0005-0000-0000-0000F7040000}"/>
    <cellStyle name="Pourcentage 2 3" xfId="1274" xr:uid="{00000000-0005-0000-0000-0000F8040000}"/>
    <cellStyle name="Pourcentage 2 4" xfId="1275" xr:uid="{00000000-0005-0000-0000-0000F9040000}"/>
    <cellStyle name="Pourcentage 2 5" xfId="1276" xr:uid="{00000000-0005-0000-0000-0000FA040000}"/>
    <cellStyle name="Pourcentage 2 6" xfId="1277" xr:uid="{00000000-0005-0000-0000-0000FB040000}"/>
    <cellStyle name="Pourcentage 3" xfId="6" xr:uid="{00000000-0005-0000-0000-0000FC040000}"/>
    <cellStyle name="Pourcentage 3 2" xfId="29" xr:uid="{00000000-0005-0000-0000-0000FD040000}"/>
    <cellStyle name="Pourcentage 3 3" xfId="1278" xr:uid="{00000000-0005-0000-0000-0000FE040000}"/>
    <cellStyle name="Pourcentage 3 4" xfId="1279" xr:uid="{00000000-0005-0000-0000-0000FF040000}"/>
    <cellStyle name="Pourcentage 4" xfId="1280" xr:uid="{00000000-0005-0000-0000-000000050000}"/>
    <cellStyle name="Pourcentage 5" xfId="1281" xr:uid="{00000000-0005-0000-0000-000001050000}"/>
    <cellStyle name="Pourcentage 6" xfId="1282" xr:uid="{00000000-0005-0000-0000-000002050000}"/>
    <cellStyle name="Pourcentage 7" xfId="1283" xr:uid="{00000000-0005-0000-0000-000003050000}"/>
    <cellStyle name="Pourcentage 8" xfId="1284" xr:uid="{00000000-0005-0000-0000-000004050000}"/>
    <cellStyle name="Pourcentage 9" xfId="1285" xr:uid="{00000000-0005-0000-0000-000005050000}"/>
    <cellStyle name="常规 4 2" xfId="1286" xr:uid="{00000000-0005-0000-0000-000006050000}"/>
    <cellStyle name="常规_Feuil2" xfId="22" xr:uid="{00000000-0005-0000-0000-000007050000}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5" tint="0.599993896298104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5D0B5"/>
      <color rgb="FF0E0E0C"/>
      <color rgb="FFB2B2B2"/>
      <color rgb="FF0A100B"/>
      <color rgb="FFE46D0A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259897</xdr:colOff>
      <xdr:row>40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F2B17928-72E7-4EF2-9974-16023A697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12</xdr:col>
      <xdr:colOff>259897</xdr:colOff>
      <xdr:row>40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7E7CF445-4090-404D-8B84-F7B33C3D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12</xdr:col>
      <xdr:colOff>259897</xdr:colOff>
      <xdr:row>40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ADE731A9-6CED-493C-A6E0-20E527D00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EB9D2892-E350-426F-9D3F-381D6A66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1525" y="19116675"/>
          <a:ext cx="921364" cy="0"/>
        </a:xfrm>
        <a:prstGeom prst="rect">
          <a:avLst/>
        </a:prstGeom>
      </xdr:spPr>
    </xdr:pic>
    <xdr:clientData/>
  </xdr:oneCellAnchor>
  <xdr:oneCellAnchor>
    <xdr:from>
      <xdr:col>12</xdr:col>
      <xdr:colOff>259897</xdr:colOff>
      <xdr:row>40</xdr:row>
      <xdr:rowOff>0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AF11D42E-F511-404F-A638-C3222BDB4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12</xdr:col>
      <xdr:colOff>259897</xdr:colOff>
      <xdr:row>40</xdr:row>
      <xdr:rowOff>0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E93455F4-4B81-4DE9-9724-C8BBDE996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88297" y="949166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8" name="Image 7">
          <a:extLst>
            <a:ext uri="{FF2B5EF4-FFF2-40B4-BE49-F238E27FC236}">
              <a16:creationId xmlns:a16="http://schemas.microsoft.com/office/drawing/2014/main" id="{8AF9D82B-46F6-402B-B9CD-1E516F70E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40</xdr:row>
      <xdr:rowOff>0</xdr:rowOff>
    </xdr:from>
    <xdr:ext cx="921364" cy="0"/>
    <xdr:pic>
      <xdr:nvPicPr>
        <xdr:cNvPr id="9" name="Image 8">
          <a:extLst>
            <a:ext uri="{FF2B5EF4-FFF2-40B4-BE49-F238E27FC236}">
              <a16:creationId xmlns:a16="http://schemas.microsoft.com/office/drawing/2014/main" id="{50674AD9-2A8F-4780-B7C4-3D433DDDC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8726" y="949166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</xdr:row>
      <xdr:rowOff>0</xdr:rowOff>
    </xdr:from>
    <xdr:ext cx="908029" cy="0"/>
    <xdr:pic>
      <xdr:nvPicPr>
        <xdr:cNvPr id="10" name="Image 9">
          <a:extLst>
            <a:ext uri="{FF2B5EF4-FFF2-40B4-BE49-F238E27FC236}">
              <a16:creationId xmlns:a16="http://schemas.microsoft.com/office/drawing/2014/main" id="{7F521B03-BECE-43F4-A78E-78FC67FC8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8726" y="7581900"/>
          <a:ext cx="908029" cy="0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15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EF9600F0-90BC-4168-B9FC-E933E5A84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60293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1121833</xdr:colOff>
      <xdr:row>15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082A2E36-06DA-4EA6-8DB2-31D874EB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7283" y="17726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1449553" cy="1936750"/>
    <xdr:pic>
      <xdr:nvPicPr>
        <xdr:cNvPr id="32" name="Image 13">
          <a:extLst>
            <a:ext uri="{FF2B5EF4-FFF2-40B4-BE49-F238E27FC236}">
              <a16:creationId xmlns:a16="http://schemas.microsoft.com/office/drawing/2014/main" id="{F9F06AC4-F556-4AAA-81E0-73DB486FD7BC}"/>
            </a:ext>
            <a:ext uri="{147F2762-F138-4A5C-976F-8EAC2B608ADB}">
              <a16:predDERef xmlns:a16="http://schemas.microsoft.com/office/drawing/2014/main" pred="{04ADEEA0-AFF9-4DC6-8CCB-B59648EE5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</xdr:row>
      <xdr:rowOff>69272</xdr:rowOff>
    </xdr:from>
    <xdr:ext cx="1188720" cy="1588250"/>
    <xdr:pic>
      <xdr:nvPicPr>
        <xdr:cNvPr id="33" name="Image 14">
          <a:extLst>
            <a:ext uri="{FF2B5EF4-FFF2-40B4-BE49-F238E27FC236}">
              <a16:creationId xmlns:a16="http://schemas.microsoft.com/office/drawing/2014/main" id="{4E508CE5-C48D-47E4-ACD2-60E4E0D82950}"/>
            </a:ext>
            <a:ext uri="{147F2762-F138-4A5C-976F-8EAC2B608ADB}">
              <a16:predDERef xmlns:a16="http://schemas.microsoft.com/office/drawing/2014/main" pred="{F9F06AC4-F556-4AAA-81E0-73DB486F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9272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1449553" cy="1936750"/>
    <xdr:pic>
      <xdr:nvPicPr>
        <xdr:cNvPr id="34" name="Image 15">
          <a:extLst>
            <a:ext uri="{FF2B5EF4-FFF2-40B4-BE49-F238E27FC236}">
              <a16:creationId xmlns:a16="http://schemas.microsoft.com/office/drawing/2014/main" id="{D6717694-1B1A-4C70-BEC6-506109872236}"/>
            </a:ext>
            <a:ext uri="{147F2762-F138-4A5C-976F-8EAC2B608ADB}">
              <a16:predDERef xmlns:a16="http://schemas.microsoft.com/office/drawing/2014/main" pred="{4E508CE5-C48D-47E4-ACD2-60E4E0D82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</xdr:row>
      <xdr:rowOff>69272</xdr:rowOff>
    </xdr:from>
    <xdr:ext cx="1188720" cy="1588250"/>
    <xdr:pic>
      <xdr:nvPicPr>
        <xdr:cNvPr id="35" name="Image 16">
          <a:extLst>
            <a:ext uri="{FF2B5EF4-FFF2-40B4-BE49-F238E27FC236}">
              <a16:creationId xmlns:a16="http://schemas.microsoft.com/office/drawing/2014/main" id="{86955B73-0BD9-49EE-9178-DE064A8EFAEA}"/>
            </a:ext>
            <a:ext uri="{147F2762-F138-4A5C-976F-8EAC2B608ADB}">
              <a16:predDERef xmlns:a16="http://schemas.microsoft.com/office/drawing/2014/main" pred="{D6717694-1B1A-4C70-BEC6-506109872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9272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1449553" cy="1936750"/>
    <xdr:pic>
      <xdr:nvPicPr>
        <xdr:cNvPr id="36" name="Image 17">
          <a:extLst>
            <a:ext uri="{FF2B5EF4-FFF2-40B4-BE49-F238E27FC236}">
              <a16:creationId xmlns:a16="http://schemas.microsoft.com/office/drawing/2014/main" id="{B98607F6-D5F0-46AF-82CC-97B8ACBF4285}"/>
            </a:ext>
            <a:ext uri="{147F2762-F138-4A5C-976F-8EAC2B608ADB}">
              <a16:predDERef xmlns:a16="http://schemas.microsoft.com/office/drawing/2014/main" pred="{86955B73-0BD9-49EE-9178-DE064A8E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</xdr:row>
      <xdr:rowOff>69272</xdr:rowOff>
    </xdr:from>
    <xdr:ext cx="1188720" cy="1588250"/>
    <xdr:pic>
      <xdr:nvPicPr>
        <xdr:cNvPr id="37" name="Image 18">
          <a:extLst>
            <a:ext uri="{FF2B5EF4-FFF2-40B4-BE49-F238E27FC236}">
              <a16:creationId xmlns:a16="http://schemas.microsoft.com/office/drawing/2014/main" id="{20D5807E-755D-4C7C-A68A-2F94D0856653}"/>
            </a:ext>
            <a:ext uri="{147F2762-F138-4A5C-976F-8EAC2B608ADB}">
              <a16:predDERef xmlns:a16="http://schemas.microsoft.com/office/drawing/2014/main" pred="{B98607F6-D5F0-46AF-82CC-97B8ACBF4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9272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1449553" cy="1936750"/>
    <xdr:pic>
      <xdr:nvPicPr>
        <xdr:cNvPr id="38" name="Image 19">
          <a:extLst>
            <a:ext uri="{FF2B5EF4-FFF2-40B4-BE49-F238E27FC236}">
              <a16:creationId xmlns:a16="http://schemas.microsoft.com/office/drawing/2014/main" id="{48637EA2-630C-4C37-88C4-24D44106019B}"/>
            </a:ext>
            <a:ext uri="{147F2762-F138-4A5C-976F-8EAC2B608ADB}">
              <a16:predDERef xmlns:a16="http://schemas.microsoft.com/office/drawing/2014/main" pred="{20D5807E-755D-4C7C-A68A-2F94D0856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1</xdr:row>
      <xdr:rowOff>69272</xdr:rowOff>
    </xdr:from>
    <xdr:ext cx="1188720" cy="1588250"/>
    <xdr:pic>
      <xdr:nvPicPr>
        <xdr:cNvPr id="39" name="Image 20">
          <a:extLst>
            <a:ext uri="{FF2B5EF4-FFF2-40B4-BE49-F238E27FC236}">
              <a16:creationId xmlns:a16="http://schemas.microsoft.com/office/drawing/2014/main" id="{D5329ADF-87D1-4429-A4FA-8D7F75D38103}"/>
            </a:ext>
            <a:ext uri="{147F2762-F138-4A5C-976F-8EAC2B608ADB}">
              <a16:predDERef xmlns:a16="http://schemas.microsoft.com/office/drawing/2014/main" pred="{48637EA2-630C-4C37-88C4-24D441060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9272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1449553" cy="1936750"/>
    <xdr:pic>
      <xdr:nvPicPr>
        <xdr:cNvPr id="40" name="Image 21">
          <a:extLst>
            <a:ext uri="{FF2B5EF4-FFF2-40B4-BE49-F238E27FC236}">
              <a16:creationId xmlns:a16="http://schemas.microsoft.com/office/drawing/2014/main" id="{9DEDC574-03AC-4CD1-BE14-4DEB602D7AE3}"/>
            </a:ext>
            <a:ext uri="{147F2762-F138-4A5C-976F-8EAC2B608ADB}">
              <a16:predDERef xmlns:a16="http://schemas.microsoft.com/office/drawing/2014/main" pred="{D5329ADF-87D1-4429-A4FA-8D7F75D38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0</xdr:rowOff>
    </xdr:from>
    <xdr:ext cx="921364" cy="0"/>
    <xdr:pic>
      <xdr:nvPicPr>
        <xdr:cNvPr id="2" name="Image 1">
          <a:extLst>
            <a:ext uri="{FF2B5EF4-FFF2-40B4-BE49-F238E27FC236}">
              <a16:creationId xmlns:a16="http://schemas.microsoft.com/office/drawing/2014/main" id="{42618D85-F3CE-4121-A67F-CDBF033BD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050" y="791591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0</xdr:rowOff>
    </xdr:from>
    <xdr:ext cx="908029" cy="0"/>
    <xdr:pic>
      <xdr:nvPicPr>
        <xdr:cNvPr id="3" name="Image 2">
          <a:extLst>
            <a:ext uri="{FF2B5EF4-FFF2-40B4-BE49-F238E27FC236}">
              <a16:creationId xmlns:a16="http://schemas.microsoft.com/office/drawing/2014/main" id="{BA4BA4F8-C641-43A5-A70E-2FFEB973F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80050" y="684530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</xdr:row>
      <xdr:rowOff>0</xdr:rowOff>
    </xdr:from>
    <xdr:ext cx="921364" cy="0"/>
    <xdr:pic>
      <xdr:nvPicPr>
        <xdr:cNvPr id="4" name="Image 3">
          <a:extLst>
            <a:ext uri="{FF2B5EF4-FFF2-40B4-BE49-F238E27FC236}">
              <a16:creationId xmlns:a16="http://schemas.microsoft.com/office/drawing/2014/main" id="{999C49DC-C217-4EBE-93B6-E585B4C1A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1883" y="68453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8BB5820E-16B6-4ADC-A178-E2E7C1502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427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6" name="Image 5">
          <a:extLst>
            <a:ext uri="{FF2B5EF4-FFF2-40B4-BE49-F238E27FC236}">
              <a16:creationId xmlns:a16="http://schemas.microsoft.com/office/drawing/2014/main" id="{CA9FD96D-F670-4D7E-B0C5-7C11CD754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3492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42</xdr:row>
      <xdr:rowOff>254000</xdr:rowOff>
    </xdr:from>
    <xdr:ext cx="921364" cy="0"/>
    <xdr:pic>
      <xdr:nvPicPr>
        <xdr:cNvPr id="7" name="Image 6">
          <a:extLst>
            <a:ext uri="{FF2B5EF4-FFF2-40B4-BE49-F238E27FC236}">
              <a16:creationId xmlns:a16="http://schemas.microsoft.com/office/drawing/2014/main" id="{FE9E822E-B254-4A54-8D83-E031C61D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399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B70591F5-116D-42CC-BB53-71F3B57A9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078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21364" cy="0"/>
    <xdr:pic>
      <xdr:nvPicPr>
        <xdr:cNvPr id="9" name="Image 8">
          <a:extLst>
            <a:ext uri="{FF2B5EF4-FFF2-40B4-BE49-F238E27FC236}">
              <a16:creationId xmlns:a16="http://schemas.microsoft.com/office/drawing/2014/main" id="{777AEBCE-42DD-45D3-A64F-8BD143859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9999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398</xdr:row>
      <xdr:rowOff>254000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CC6E4154-42DA-45F7-9CD0-FA96FF5D5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9481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449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6488B5D2-098B-4F21-A8C7-E65C9F81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6918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454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74F76B40-C16F-4630-8021-F96834CBE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6133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442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96EB9C0F-520D-42FE-969E-62A45182D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00175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448</xdr:row>
      <xdr:rowOff>254000</xdr:rowOff>
    </xdr:from>
    <xdr:ext cx="921364" cy="0"/>
    <xdr:pic>
      <xdr:nvPicPr>
        <xdr:cNvPr id="14" name="Image 13">
          <a:extLst>
            <a:ext uri="{FF2B5EF4-FFF2-40B4-BE49-F238E27FC236}">
              <a16:creationId xmlns:a16="http://schemas.microsoft.com/office/drawing/2014/main" id="{BA5A8AC6-6580-4F12-9672-FA74C3FD1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225615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470</xdr:row>
      <xdr:rowOff>0</xdr:rowOff>
    </xdr:from>
    <xdr:ext cx="921364" cy="0"/>
    <xdr:pic>
      <xdr:nvPicPr>
        <xdr:cNvPr id="15" name="Image 14">
          <a:extLst>
            <a:ext uri="{FF2B5EF4-FFF2-40B4-BE49-F238E27FC236}">
              <a16:creationId xmlns:a16="http://schemas.microsoft.com/office/drawing/2014/main" id="{3FB3368C-ABE8-4539-BCAE-4CB44FFD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129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475</xdr:row>
      <xdr:rowOff>0</xdr:rowOff>
    </xdr:from>
    <xdr:ext cx="921364" cy="0"/>
    <xdr:pic>
      <xdr:nvPicPr>
        <xdr:cNvPr id="16" name="Image 15">
          <a:extLst>
            <a:ext uri="{FF2B5EF4-FFF2-40B4-BE49-F238E27FC236}">
              <a16:creationId xmlns:a16="http://schemas.microsoft.com/office/drawing/2014/main" id="{A1A774F1-4CE2-4D08-A791-CD2021C5B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384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469</xdr:row>
      <xdr:rowOff>254000</xdr:rowOff>
    </xdr:from>
    <xdr:ext cx="921364" cy="0"/>
    <xdr:pic>
      <xdr:nvPicPr>
        <xdr:cNvPr id="17" name="Image 16">
          <a:extLst>
            <a:ext uri="{FF2B5EF4-FFF2-40B4-BE49-F238E27FC236}">
              <a16:creationId xmlns:a16="http://schemas.microsoft.com/office/drawing/2014/main" id="{198246BA-34BB-4F72-BBA0-3F208316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8732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503</xdr:row>
      <xdr:rowOff>0</xdr:rowOff>
    </xdr:from>
    <xdr:ext cx="921364" cy="0"/>
    <xdr:pic>
      <xdr:nvPicPr>
        <xdr:cNvPr id="18" name="Image 17">
          <a:extLst>
            <a:ext uri="{FF2B5EF4-FFF2-40B4-BE49-F238E27FC236}">
              <a16:creationId xmlns:a16="http://schemas.microsoft.com/office/drawing/2014/main" id="{BAE2D6D8-0A84-4480-8AC2-C6158062E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831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508</xdr:row>
      <xdr:rowOff>0</xdr:rowOff>
    </xdr:from>
    <xdr:ext cx="921364" cy="0"/>
    <xdr:pic>
      <xdr:nvPicPr>
        <xdr:cNvPr id="19" name="Image 18">
          <a:extLst>
            <a:ext uri="{FF2B5EF4-FFF2-40B4-BE49-F238E27FC236}">
              <a16:creationId xmlns:a16="http://schemas.microsoft.com/office/drawing/2014/main" id="{B59FCC4F-10E4-4F6E-8464-70D2F3118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5046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502</xdr:row>
      <xdr:rowOff>254000</xdr:rowOff>
    </xdr:from>
    <xdr:ext cx="921364" cy="0"/>
    <xdr:pic>
      <xdr:nvPicPr>
        <xdr:cNvPr id="20" name="Image 19">
          <a:extLst>
            <a:ext uri="{FF2B5EF4-FFF2-40B4-BE49-F238E27FC236}">
              <a16:creationId xmlns:a16="http://schemas.microsoft.com/office/drawing/2014/main" id="{FA372FEA-C197-4461-8E51-D815BAB84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4528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704</xdr:row>
      <xdr:rowOff>0</xdr:rowOff>
    </xdr:from>
    <xdr:ext cx="921364" cy="0"/>
    <xdr:pic>
      <xdr:nvPicPr>
        <xdr:cNvPr id="21" name="Image 20">
          <a:extLst>
            <a:ext uri="{FF2B5EF4-FFF2-40B4-BE49-F238E27FC236}">
              <a16:creationId xmlns:a16="http://schemas.microsoft.com/office/drawing/2014/main" id="{B4B2B4AB-51CD-4994-B97C-6F4ED880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626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709</xdr:row>
      <xdr:rowOff>0</xdr:rowOff>
    </xdr:from>
    <xdr:ext cx="921364" cy="0"/>
    <xdr:pic>
      <xdr:nvPicPr>
        <xdr:cNvPr id="22" name="Image 21">
          <a:extLst>
            <a:ext uri="{FF2B5EF4-FFF2-40B4-BE49-F238E27FC236}">
              <a16:creationId xmlns:a16="http://schemas.microsoft.com/office/drawing/2014/main" id="{FC86152C-AEC1-4AD0-BC94-D2820D97C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841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703</xdr:row>
      <xdr:rowOff>254000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03863BF4-48D6-4AE6-B252-A1E0E958E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1323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744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6E21EB49-875C-4E6F-B4A9-311CAB7E4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626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749</xdr:row>
      <xdr:rowOff>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9FB119F0-7434-45E3-8C9F-6265B0CF6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841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743</xdr:row>
      <xdr:rowOff>254000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5D23D17E-36BE-4399-BF16-53880853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1323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744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0415BB1A-9F0C-48B1-BD53-55016A410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626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749</xdr:row>
      <xdr:rowOff>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8153AD11-14B9-4C31-8D6B-FDF72CEFA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1841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743</xdr:row>
      <xdr:rowOff>254000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8CB67497-AF30-4050-85A1-BFB69D575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1323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DB61AC15-ED9F-48D2-B828-57CA047BF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461A089D-F063-4E3F-BB5F-B70869D38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25</xdr:row>
      <xdr:rowOff>254000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5E7F38A4-9AF4-4F47-9354-433FE4248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222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F1040401-8E3F-4C3A-A133-6242ADE47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1126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227</xdr:row>
      <xdr:rowOff>0</xdr:rowOff>
    </xdr:from>
    <xdr:ext cx="921364" cy="0"/>
    <xdr:pic>
      <xdr:nvPicPr>
        <xdr:cNvPr id="34" name="Image 33">
          <a:extLst>
            <a:ext uri="{FF2B5EF4-FFF2-40B4-BE49-F238E27FC236}">
              <a16:creationId xmlns:a16="http://schemas.microsoft.com/office/drawing/2014/main" id="{70065153-5867-42C0-A0F9-14324AAAE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93655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221</xdr:row>
      <xdr:rowOff>254000</xdr:rowOff>
    </xdr:from>
    <xdr:ext cx="921364" cy="0"/>
    <xdr:pic>
      <xdr:nvPicPr>
        <xdr:cNvPr id="35" name="Image 34">
          <a:extLst>
            <a:ext uri="{FF2B5EF4-FFF2-40B4-BE49-F238E27FC236}">
              <a16:creationId xmlns:a16="http://schemas.microsoft.com/office/drawing/2014/main" id="{DD39D369-4FAA-46E7-B881-082755386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19735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353</xdr:row>
      <xdr:rowOff>0</xdr:rowOff>
    </xdr:from>
    <xdr:ext cx="921364" cy="0"/>
    <xdr:pic>
      <xdr:nvPicPr>
        <xdr:cNvPr id="36" name="Image 35">
          <a:extLst>
            <a:ext uri="{FF2B5EF4-FFF2-40B4-BE49-F238E27FC236}">
              <a16:creationId xmlns:a16="http://schemas.microsoft.com/office/drawing/2014/main" id="{AA1D1972-6587-48B4-91CE-4F7275BB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358</xdr:row>
      <xdr:rowOff>0</xdr:rowOff>
    </xdr:from>
    <xdr:ext cx="921364" cy="0"/>
    <xdr:pic>
      <xdr:nvPicPr>
        <xdr:cNvPr id="37" name="Image 36">
          <a:extLst>
            <a:ext uri="{FF2B5EF4-FFF2-40B4-BE49-F238E27FC236}">
              <a16:creationId xmlns:a16="http://schemas.microsoft.com/office/drawing/2014/main" id="{9C76CBA2-1BD3-4FAD-828D-FD0620F7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352</xdr:row>
      <xdr:rowOff>254000</xdr:rowOff>
    </xdr:from>
    <xdr:ext cx="921364" cy="0"/>
    <xdr:pic>
      <xdr:nvPicPr>
        <xdr:cNvPr id="38" name="Image 37">
          <a:extLst>
            <a:ext uri="{FF2B5EF4-FFF2-40B4-BE49-F238E27FC236}">
              <a16:creationId xmlns:a16="http://schemas.microsoft.com/office/drawing/2014/main" id="{9822351E-8AAA-4B41-BA63-292A3305B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459</xdr:row>
      <xdr:rowOff>0</xdr:rowOff>
    </xdr:from>
    <xdr:ext cx="921364" cy="0"/>
    <xdr:pic>
      <xdr:nvPicPr>
        <xdr:cNvPr id="39" name="Image 38">
          <a:extLst>
            <a:ext uri="{FF2B5EF4-FFF2-40B4-BE49-F238E27FC236}">
              <a16:creationId xmlns:a16="http://schemas.microsoft.com/office/drawing/2014/main" id="{143B8C3D-97DB-479B-97DD-D6E1DF90D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464</xdr:row>
      <xdr:rowOff>0</xdr:rowOff>
    </xdr:from>
    <xdr:ext cx="921364" cy="0"/>
    <xdr:pic>
      <xdr:nvPicPr>
        <xdr:cNvPr id="40" name="Image 39">
          <a:extLst>
            <a:ext uri="{FF2B5EF4-FFF2-40B4-BE49-F238E27FC236}">
              <a16:creationId xmlns:a16="http://schemas.microsoft.com/office/drawing/2014/main" id="{6CB0E7B5-14A9-4235-A738-A938E4ECC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458</xdr:row>
      <xdr:rowOff>254000</xdr:rowOff>
    </xdr:from>
    <xdr:ext cx="921364" cy="0"/>
    <xdr:pic>
      <xdr:nvPicPr>
        <xdr:cNvPr id="41" name="Image 40">
          <a:extLst>
            <a:ext uri="{FF2B5EF4-FFF2-40B4-BE49-F238E27FC236}">
              <a16:creationId xmlns:a16="http://schemas.microsoft.com/office/drawing/2014/main" id="{D6CF9C34-A7B0-4374-A725-A8E7436DD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507</xdr:row>
      <xdr:rowOff>0</xdr:rowOff>
    </xdr:from>
    <xdr:ext cx="921364" cy="0"/>
    <xdr:pic>
      <xdr:nvPicPr>
        <xdr:cNvPr id="42" name="Image 41">
          <a:extLst>
            <a:ext uri="{FF2B5EF4-FFF2-40B4-BE49-F238E27FC236}">
              <a16:creationId xmlns:a16="http://schemas.microsoft.com/office/drawing/2014/main" id="{8B2DC3B5-E017-4EF4-ADF7-5A7985906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506</xdr:row>
      <xdr:rowOff>254000</xdr:rowOff>
    </xdr:from>
    <xdr:ext cx="921364" cy="0"/>
    <xdr:pic>
      <xdr:nvPicPr>
        <xdr:cNvPr id="43" name="Image 42">
          <a:extLst>
            <a:ext uri="{FF2B5EF4-FFF2-40B4-BE49-F238E27FC236}">
              <a16:creationId xmlns:a16="http://schemas.microsoft.com/office/drawing/2014/main" id="{5AD4219A-B29B-4C84-8E9D-1F41F3C1E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566</xdr:row>
      <xdr:rowOff>0</xdr:rowOff>
    </xdr:from>
    <xdr:ext cx="921364" cy="0"/>
    <xdr:pic>
      <xdr:nvPicPr>
        <xdr:cNvPr id="44" name="Image 43">
          <a:extLst>
            <a:ext uri="{FF2B5EF4-FFF2-40B4-BE49-F238E27FC236}">
              <a16:creationId xmlns:a16="http://schemas.microsoft.com/office/drawing/2014/main" id="{46AEBFC5-5F67-46A9-92D9-5BFA514C3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632364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565</xdr:row>
      <xdr:rowOff>254000</xdr:rowOff>
    </xdr:from>
    <xdr:ext cx="921364" cy="0"/>
    <xdr:pic>
      <xdr:nvPicPr>
        <xdr:cNvPr id="45" name="Image 44">
          <a:extLst>
            <a:ext uri="{FF2B5EF4-FFF2-40B4-BE49-F238E27FC236}">
              <a16:creationId xmlns:a16="http://schemas.microsoft.com/office/drawing/2014/main" id="{340866F7-FDE5-4151-974B-39F352987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61407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0</xdr:rowOff>
    </xdr:from>
    <xdr:ext cx="921364" cy="0"/>
    <xdr:pic>
      <xdr:nvPicPr>
        <xdr:cNvPr id="46" name="Image 45">
          <a:extLst>
            <a:ext uri="{FF2B5EF4-FFF2-40B4-BE49-F238E27FC236}">
              <a16:creationId xmlns:a16="http://schemas.microsoft.com/office/drawing/2014/main" id="{FE32851C-6C61-4C47-984E-47FD8B2A9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553</xdr:row>
      <xdr:rowOff>0</xdr:rowOff>
    </xdr:from>
    <xdr:ext cx="921364" cy="0"/>
    <xdr:pic>
      <xdr:nvPicPr>
        <xdr:cNvPr id="47" name="Image 46">
          <a:extLst>
            <a:ext uri="{FF2B5EF4-FFF2-40B4-BE49-F238E27FC236}">
              <a16:creationId xmlns:a16="http://schemas.microsoft.com/office/drawing/2014/main" id="{FE8542F7-4721-4614-8129-D0A3D8DE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547</xdr:row>
      <xdr:rowOff>254000</xdr:rowOff>
    </xdr:from>
    <xdr:ext cx="921364" cy="0"/>
    <xdr:pic>
      <xdr:nvPicPr>
        <xdr:cNvPr id="48" name="Image 47">
          <a:extLst>
            <a:ext uri="{FF2B5EF4-FFF2-40B4-BE49-F238E27FC236}">
              <a16:creationId xmlns:a16="http://schemas.microsoft.com/office/drawing/2014/main" id="{6FCEF37F-0294-4F64-96B7-F394B7F30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</xdr:row>
      <xdr:rowOff>0</xdr:rowOff>
    </xdr:from>
    <xdr:ext cx="921364" cy="0"/>
    <xdr:pic>
      <xdr:nvPicPr>
        <xdr:cNvPr id="49" name="Image 48">
          <a:extLst>
            <a:ext uri="{FF2B5EF4-FFF2-40B4-BE49-F238E27FC236}">
              <a16:creationId xmlns:a16="http://schemas.microsoft.com/office/drawing/2014/main" id="{EDF4637C-4709-425D-AA01-D5D65F88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5125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</xdr:row>
      <xdr:rowOff>0</xdr:rowOff>
    </xdr:from>
    <xdr:ext cx="921364" cy="0"/>
    <xdr:pic>
      <xdr:nvPicPr>
        <xdr:cNvPr id="50" name="Image 49">
          <a:extLst>
            <a:ext uri="{FF2B5EF4-FFF2-40B4-BE49-F238E27FC236}">
              <a16:creationId xmlns:a16="http://schemas.microsoft.com/office/drawing/2014/main" id="{0A6C2B94-614B-4AA5-900F-B765C639A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179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107</xdr:row>
      <xdr:rowOff>254000</xdr:rowOff>
    </xdr:from>
    <xdr:ext cx="921364" cy="0"/>
    <xdr:pic>
      <xdr:nvPicPr>
        <xdr:cNvPr id="51" name="Image 50">
          <a:extLst>
            <a:ext uri="{FF2B5EF4-FFF2-40B4-BE49-F238E27FC236}">
              <a16:creationId xmlns:a16="http://schemas.microsoft.com/office/drawing/2014/main" id="{1E333FA6-797A-476A-8DC4-32B880DB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624363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148</xdr:row>
      <xdr:rowOff>0</xdr:rowOff>
    </xdr:from>
    <xdr:ext cx="921364" cy="0"/>
    <xdr:pic>
      <xdr:nvPicPr>
        <xdr:cNvPr id="58" name="Image 57">
          <a:extLst>
            <a:ext uri="{FF2B5EF4-FFF2-40B4-BE49-F238E27FC236}">
              <a16:creationId xmlns:a16="http://schemas.microsoft.com/office/drawing/2014/main" id="{9627E94E-E3A7-4BFE-A0CD-29066DB09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75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921364" cy="0"/>
    <xdr:pic>
      <xdr:nvPicPr>
        <xdr:cNvPr id="59" name="Image 58">
          <a:extLst>
            <a:ext uri="{FF2B5EF4-FFF2-40B4-BE49-F238E27FC236}">
              <a16:creationId xmlns:a16="http://schemas.microsoft.com/office/drawing/2014/main" id="{4F8B783D-8366-41F0-998A-4D0E50AB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8423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147</xdr:row>
      <xdr:rowOff>254000</xdr:rowOff>
    </xdr:from>
    <xdr:ext cx="921364" cy="0"/>
    <xdr:pic>
      <xdr:nvPicPr>
        <xdr:cNvPr id="60" name="Image 59">
          <a:extLst>
            <a:ext uri="{FF2B5EF4-FFF2-40B4-BE49-F238E27FC236}">
              <a16:creationId xmlns:a16="http://schemas.microsoft.com/office/drawing/2014/main" id="{F267F8ED-E850-4888-88B2-2BFA3207F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32099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162</xdr:row>
      <xdr:rowOff>0</xdr:rowOff>
    </xdr:from>
    <xdr:ext cx="921364" cy="0"/>
    <xdr:pic>
      <xdr:nvPicPr>
        <xdr:cNvPr id="61" name="Image 60">
          <a:extLst>
            <a:ext uri="{FF2B5EF4-FFF2-40B4-BE49-F238E27FC236}">
              <a16:creationId xmlns:a16="http://schemas.microsoft.com/office/drawing/2014/main" id="{564A711E-E404-44FF-B380-ACF1B3F86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140750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167</xdr:row>
      <xdr:rowOff>0</xdr:rowOff>
    </xdr:from>
    <xdr:ext cx="921364" cy="0"/>
    <xdr:pic>
      <xdr:nvPicPr>
        <xdr:cNvPr id="62" name="Image 61">
          <a:extLst>
            <a:ext uri="{FF2B5EF4-FFF2-40B4-BE49-F238E27FC236}">
              <a16:creationId xmlns:a16="http://schemas.microsoft.com/office/drawing/2014/main" id="{E29B6710-B55B-46E7-BE4A-3FC7E390A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151180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161</xdr:row>
      <xdr:rowOff>254000</xdr:rowOff>
    </xdr:from>
    <xdr:ext cx="921364" cy="0"/>
    <xdr:pic>
      <xdr:nvPicPr>
        <xdr:cNvPr id="63" name="Image 62">
          <a:extLst>
            <a:ext uri="{FF2B5EF4-FFF2-40B4-BE49-F238E27FC236}">
              <a16:creationId xmlns:a16="http://schemas.microsoft.com/office/drawing/2014/main" id="{3A335636-DF1A-4877-8A9D-D04829DFC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138922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</xdr:row>
      <xdr:rowOff>0</xdr:rowOff>
    </xdr:from>
    <xdr:ext cx="921364" cy="0"/>
    <xdr:pic>
      <xdr:nvPicPr>
        <xdr:cNvPr id="64" name="Image 63">
          <a:extLst>
            <a:ext uri="{FF2B5EF4-FFF2-40B4-BE49-F238E27FC236}">
              <a16:creationId xmlns:a16="http://schemas.microsoft.com/office/drawing/2014/main" id="{BB7DF69B-9569-4618-9203-DF75E341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</xdr:row>
      <xdr:rowOff>0</xdr:rowOff>
    </xdr:from>
    <xdr:ext cx="921364" cy="0"/>
    <xdr:pic>
      <xdr:nvPicPr>
        <xdr:cNvPr id="65" name="Image 64">
          <a:extLst>
            <a:ext uri="{FF2B5EF4-FFF2-40B4-BE49-F238E27FC236}">
              <a16:creationId xmlns:a16="http://schemas.microsoft.com/office/drawing/2014/main" id="{7FD5FF71-2BCE-4697-9816-A59C1E7F9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105</xdr:row>
      <xdr:rowOff>254000</xdr:rowOff>
    </xdr:from>
    <xdr:ext cx="921364" cy="0"/>
    <xdr:pic>
      <xdr:nvPicPr>
        <xdr:cNvPr id="66" name="Image 65">
          <a:extLst>
            <a:ext uri="{FF2B5EF4-FFF2-40B4-BE49-F238E27FC236}">
              <a16:creationId xmlns:a16="http://schemas.microsoft.com/office/drawing/2014/main" id="{19472223-A234-42A4-A88B-BBBB360E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0</xdr:rowOff>
    </xdr:from>
    <xdr:ext cx="921364" cy="0"/>
    <xdr:pic>
      <xdr:nvPicPr>
        <xdr:cNvPr id="52" name="Image 51">
          <a:extLst>
            <a:ext uri="{FF2B5EF4-FFF2-40B4-BE49-F238E27FC236}">
              <a16:creationId xmlns:a16="http://schemas.microsoft.com/office/drawing/2014/main" id="{F176ED2D-799D-4BE0-8073-553BE9903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9689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0</xdr:rowOff>
    </xdr:from>
    <xdr:ext cx="921364" cy="0"/>
    <xdr:pic>
      <xdr:nvPicPr>
        <xdr:cNvPr id="53" name="Image 52">
          <a:extLst>
            <a:ext uri="{FF2B5EF4-FFF2-40B4-BE49-F238E27FC236}">
              <a16:creationId xmlns:a16="http://schemas.microsoft.com/office/drawing/2014/main" id="{FB1E4071-19F7-43EE-8342-AA9725894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874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605</xdr:row>
      <xdr:rowOff>254000</xdr:rowOff>
    </xdr:from>
    <xdr:ext cx="921364" cy="0"/>
    <xdr:pic>
      <xdr:nvPicPr>
        <xdr:cNvPr id="54" name="Image 53">
          <a:extLst>
            <a:ext uri="{FF2B5EF4-FFF2-40B4-BE49-F238E27FC236}">
              <a16:creationId xmlns:a16="http://schemas.microsoft.com/office/drawing/2014/main" id="{53FBAB79-A42A-4AC4-BB0A-4611B3260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8449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0</xdr:rowOff>
    </xdr:from>
    <xdr:ext cx="921364" cy="0"/>
    <xdr:pic>
      <xdr:nvPicPr>
        <xdr:cNvPr id="55" name="Image 54">
          <a:extLst>
            <a:ext uri="{FF2B5EF4-FFF2-40B4-BE49-F238E27FC236}">
              <a16:creationId xmlns:a16="http://schemas.microsoft.com/office/drawing/2014/main" id="{31CA4CBC-9AE4-49DE-BE9B-9BF035FA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9689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0</xdr:rowOff>
    </xdr:from>
    <xdr:ext cx="921364" cy="0"/>
    <xdr:pic>
      <xdr:nvPicPr>
        <xdr:cNvPr id="56" name="Image 55">
          <a:extLst>
            <a:ext uri="{FF2B5EF4-FFF2-40B4-BE49-F238E27FC236}">
              <a16:creationId xmlns:a16="http://schemas.microsoft.com/office/drawing/2014/main" id="{8A4FC63F-15C7-44DB-8ADE-792C1C785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874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605</xdr:row>
      <xdr:rowOff>254000</xdr:rowOff>
    </xdr:from>
    <xdr:ext cx="921364" cy="0"/>
    <xdr:pic>
      <xdr:nvPicPr>
        <xdr:cNvPr id="57" name="Image 56">
          <a:extLst>
            <a:ext uri="{FF2B5EF4-FFF2-40B4-BE49-F238E27FC236}">
              <a16:creationId xmlns:a16="http://schemas.microsoft.com/office/drawing/2014/main" id="{2F1329A2-3F01-4CB7-88EF-EC3C9400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8449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0</xdr:rowOff>
    </xdr:from>
    <xdr:ext cx="921364" cy="0"/>
    <xdr:pic>
      <xdr:nvPicPr>
        <xdr:cNvPr id="67" name="Image 66">
          <a:extLst>
            <a:ext uri="{FF2B5EF4-FFF2-40B4-BE49-F238E27FC236}">
              <a16:creationId xmlns:a16="http://schemas.microsoft.com/office/drawing/2014/main" id="{D7670F25-1C6D-45AC-8649-9DBCD6825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9689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0</xdr:rowOff>
    </xdr:from>
    <xdr:ext cx="921364" cy="0"/>
    <xdr:pic>
      <xdr:nvPicPr>
        <xdr:cNvPr id="68" name="Image 67">
          <a:extLst>
            <a:ext uri="{FF2B5EF4-FFF2-40B4-BE49-F238E27FC236}">
              <a16:creationId xmlns:a16="http://schemas.microsoft.com/office/drawing/2014/main" id="{4B09B8FE-D300-46B9-8968-A5454EBB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874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605</xdr:row>
      <xdr:rowOff>254000</xdr:rowOff>
    </xdr:from>
    <xdr:ext cx="921364" cy="0"/>
    <xdr:pic>
      <xdr:nvPicPr>
        <xdr:cNvPr id="69" name="Image 68">
          <a:extLst>
            <a:ext uri="{FF2B5EF4-FFF2-40B4-BE49-F238E27FC236}">
              <a16:creationId xmlns:a16="http://schemas.microsoft.com/office/drawing/2014/main" id="{C4533EB0-20BC-417C-AEB9-AF445B86C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8449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0</xdr:rowOff>
    </xdr:from>
    <xdr:ext cx="921364" cy="0"/>
    <xdr:pic>
      <xdr:nvPicPr>
        <xdr:cNvPr id="70" name="Image 69">
          <a:extLst>
            <a:ext uri="{FF2B5EF4-FFF2-40B4-BE49-F238E27FC236}">
              <a16:creationId xmlns:a16="http://schemas.microsoft.com/office/drawing/2014/main" id="{7A6AC534-94DE-4C69-98A3-B153BC959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9689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0</xdr:rowOff>
    </xdr:from>
    <xdr:ext cx="921364" cy="0"/>
    <xdr:pic>
      <xdr:nvPicPr>
        <xdr:cNvPr id="71" name="Image 70">
          <a:extLst>
            <a:ext uri="{FF2B5EF4-FFF2-40B4-BE49-F238E27FC236}">
              <a16:creationId xmlns:a16="http://schemas.microsoft.com/office/drawing/2014/main" id="{8BC780CB-9AE8-4A87-AB1D-3FC0A58B7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874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605</xdr:row>
      <xdr:rowOff>254000</xdr:rowOff>
    </xdr:from>
    <xdr:ext cx="921364" cy="0"/>
    <xdr:pic>
      <xdr:nvPicPr>
        <xdr:cNvPr id="72" name="Image 71">
          <a:extLst>
            <a:ext uri="{FF2B5EF4-FFF2-40B4-BE49-F238E27FC236}">
              <a16:creationId xmlns:a16="http://schemas.microsoft.com/office/drawing/2014/main" id="{B330B1A3-E57F-42C5-B330-05F6C83AA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8449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0</xdr:rowOff>
    </xdr:from>
    <xdr:ext cx="921364" cy="0"/>
    <xdr:pic>
      <xdr:nvPicPr>
        <xdr:cNvPr id="73" name="Image 72">
          <a:extLst>
            <a:ext uri="{FF2B5EF4-FFF2-40B4-BE49-F238E27FC236}">
              <a16:creationId xmlns:a16="http://schemas.microsoft.com/office/drawing/2014/main" id="{7492BBB0-5856-4191-A182-EF800E2F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9689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0</xdr:rowOff>
    </xdr:from>
    <xdr:ext cx="921364" cy="0"/>
    <xdr:pic>
      <xdr:nvPicPr>
        <xdr:cNvPr id="74" name="Image 73">
          <a:extLst>
            <a:ext uri="{FF2B5EF4-FFF2-40B4-BE49-F238E27FC236}">
              <a16:creationId xmlns:a16="http://schemas.microsoft.com/office/drawing/2014/main" id="{71EB99B8-95D6-4A60-91BA-6C58F4389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874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605</xdr:row>
      <xdr:rowOff>254000</xdr:rowOff>
    </xdr:from>
    <xdr:ext cx="921364" cy="0"/>
    <xdr:pic>
      <xdr:nvPicPr>
        <xdr:cNvPr id="75" name="Image 74">
          <a:extLst>
            <a:ext uri="{FF2B5EF4-FFF2-40B4-BE49-F238E27FC236}">
              <a16:creationId xmlns:a16="http://schemas.microsoft.com/office/drawing/2014/main" id="{1A03427B-CFE5-4068-9E97-6B2FCEAAE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8449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0</xdr:rowOff>
    </xdr:from>
    <xdr:ext cx="921364" cy="0"/>
    <xdr:pic>
      <xdr:nvPicPr>
        <xdr:cNvPr id="76" name="Image 75">
          <a:extLst>
            <a:ext uri="{FF2B5EF4-FFF2-40B4-BE49-F238E27FC236}">
              <a16:creationId xmlns:a16="http://schemas.microsoft.com/office/drawing/2014/main" id="{4ADC6B8D-970A-4F0E-AA3B-4FB7D897A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9689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0</xdr:rowOff>
    </xdr:from>
    <xdr:ext cx="921364" cy="0"/>
    <xdr:pic>
      <xdr:nvPicPr>
        <xdr:cNvPr id="77" name="Image 76">
          <a:extLst>
            <a:ext uri="{FF2B5EF4-FFF2-40B4-BE49-F238E27FC236}">
              <a16:creationId xmlns:a16="http://schemas.microsoft.com/office/drawing/2014/main" id="{B85C6A52-44EA-4C30-B475-29DCB93E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874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605</xdr:row>
      <xdr:rowOff>254000</xdr:rowOff>
    </xdr:from>
    <xdr:ext cx="921364" cy="0"/>
    <xdr:pic>
      <xdr:nvPicPr>
        <xdr:cNvPr id="78" name="Image 77">
          <a:extLst>
            <a:ext uri="{FF2B5EF4-FFF2-40B4-BE49-F238E27FC236}">
              <a16:creationId xmlns:a16="http://schemas.microsoft.com/office/drawing/2014/main" id="{60A64AF9-85B2-4703-B5B9-0D37EEA7C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8449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578</xdr:row>
      <xdr:rowOff>0</xdr:rowOff>
    </xdr:from>
    <xdr:ext cx="921364" cy="0"/>
    <xdr:pic>
      <xdr:nvPicPr>
        <xdr:cNvPr id="79" name="Image 78">
          <a:extLst>
            <a:ext uri="{FF2B5EF4-FFF2-40B4-BE49-F238E27FC236}">
              <a16:creationId xmlns:a16="http://schemas.microsoft.com/office/drawing/2014/main" id="{A822E28E-8E76-4BA3-BCBD-AE8A4E81F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0</xdr:rowOff>
    </xdr:from>
    <xdr:ext cx="921364" cy="0"/>
    <xdr:pic>
      <xdr:nvPicPr>
        <xdr:cNvPr id="80" name="Image 79">
          <a:extLst>
            <a:ext uri="{FF2B5EF4-FFF2-40B4-BE49-F238E27FC236}">
              <a16:creationId xmlns:a16="http://schemas.microsoft.com/office/drawing/2014/main" id="{038CE976-4E5F-4B8D-A78D-FA8192172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577</xdr:row>
      <xdr:rowOff>254000</xdr:rowOff>
    </xdr:from>
    <xdr:ext cx="921364" cy="0"/>
    <xdr:pic>
      <xdr:nvPicPr>
        <xdr:cNvPr id="81" name="Image 80">
          <a:extLst>
            <a:ext uri="{FF2B5EF4-FFF2-40B4-BE49-F238E27FC236}">
              <a16:creationId xmlns:a16="http://schemas.microsoft.com/office/drawing/2014/main" id="{BCC44205-EFBD-488A-8608-EDAADDFCA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578</xdr:row>
      <xdr:rowOff>0</xdr:rowOff>
    </xdr:from>
    <xdr:ext cx="921364" cy="0"/>
    <xdr:pic>
      <xdr:nvPicPr>
        <xdr:cNvPr id="82" name="Image 81">
          <a:extLst>
            <a:ext uri="{FF2B5EF4-FFF2-40B4-BE49-F238E27FC236}">
              <a16:creationId xmlns:a16="http://schemas.microsoft.com/office/drawing/2014/main" id="{ACE5FBEC-8592-4D56-BDBE-2C27D376C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0</xdr:rowOff>
    </xdr:from>
    <xdr:ext cx="921364" cy="0"/>
    <xdr:pic>
      <xdr:nvPicPr>
        <xdr:cNvPr id="83" name="Image 82">
          <a:extLst>
            <a:ext uri="{FF2B5EF4-FFF2-40B4-BE49-F238E27FC236}">
              <a16:creationId xmlns:a16="http://schemas.microsoft.com/office/drawing/2014/main" id="{7A1AE924-D704-4803-BC1F-E035D4356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577</xdr:row>
      <xdr:rowOff>254000</xdr:rowOff>
    </xdr:from>
    <xdr:ext cx="921364" cy="0"/>
    <xdr:pic>
      <xdr:nvPicPr>
        <xdr:cNvPr id="84" name="Image 83">
          <a:extLst>
            <a:ext uri="{FF2B5EF4-FFF2-40B4-BE49-F238E27FC236}">
              <a16:creationId xmlns:a16="http://schemas.microsoft.com/office/drawing/2014/main" id="{77079666-F116-48AA-A461-9568EEE94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578</xdr:row>
      <xdr:rowOff>0</xdr:rowOff>
    </xdr:from>
    <xdr:ext cx="921364" cy="0"/>
    <xdr:pic>
      <xdr:nvPicPr>
        <xdr:cNvPr id="85" name="Image 84">
          <a:extLst>
            <a:ext uri="{FF2B5EF4-FFF2-40B4-BE49-F238E27FC236}">
              <a16:creationId xmlns:a16="http://schemas.microsoft.com/office/drawing/2014/main" id="{E3D0908B-434A-4006-8D03-8FA827F6F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0</xdr:rowOff>
    </xdr:from>
    <xdr:ext cx="921364" cy="0"/>
    <xdr:pic>
      <xdr:nvPicPr>
        <xdr:cNvPr id="86" name="Image 85">
          <a:extLst>
            <a:ext uri="{FF2B5EF4-FFF2-40B4-BE49-F238E27FC236}">
              <a16:creationId xmlns:a16="http://schemas.microsoft.com/office/drawing/2014/main" id="{72DD24D8-6F00-4F14-BF38-55A1C4472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577</xdr:row>
      <xdr:rowOff>254000</xdr:rowOff>
    </xdr:from>
    <xdr:ext cx="921364" cy="0"/>
    <xdr:pic>
      <xdr:nvPicPr>
        <xdr:cNvPr id="87" name="Image 86">
          <a:extLst>
            <a:ext uri="{FF2B5EF4-FFF2-40B4-BE49-F238E27FC236}">
              <a16:creationId xmlns:a16="http://schemas.microsoft.com/office/drawing/2014/main" id="{344046EA-1B48-4BF2-982A-D1E055C66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578</xdr:row>
      <xdr:rowOff>0</xdr:rowOff>
    </xdr:from>
    <xdr:ext cx="921364" cy="0"/>
    <xdr:pic>
      <xdr:nvPicPr>
        <xdr:cNvPr id="88" name="Image 87">
          <a:extLst>
            <a:ext uri="{FF2B5EF4-FFF2-40B4-BE49-F238E27FC236}">
              <a16:creationId xmlns:a16="http://schemas.microsoft.com/office/drawing/2014/main" id="{D8646FC3-005F-4533-B21C-7324310C0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0</xdr:rowOff>
    </xdr:from>
    <xdr:ext cx="921364" cy="0"/>
    <xdr:pic>
      <xdr:nvPicPr>
        <xdr:cNvPr id="89" name="Image 88">
          <a:extLst>
            <a:ext uri="{FF2B5EF4-FFF2-40B4-BE49-F238E27FC236}">
              <a16:creationId xmlns:a16="http://schemas.microsoft.com/office/drawing/2014/main" id="{547206F1-84DD-4B12-8479-2B63E5C14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577</xdr:row>
      <xdr:rowOff>254000</xdr:rowOff>
    </xdr:from>
    <xdr:ext cx="921364" cy="0"/>
    <xdr:pic>
      <xdr:nvPicPr>
        <xdr:cNvPr id="90" name="Image 89">
          <a:extLst>
            <a:ext uri="{FF2B5EF4-FFF2-40B4-BE49-F238E27FC236}">
              <a16:creationId xmlns:a16="http://schemas.microsoft.com/office/drawing/2014/main" id="{5B7F1EEB-8C55-4AE9-9059-872ECDE99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578</xdr:row>
      <xdr:rowOff>0</xdr:rowOff>
    </xdr:from>
    <xdr:ext cx="921364" cy="0"/>
    <xdr:pic>
      <xdr:nvPicPr>
        <xdr:cNvPr id="91" name="Image 90">
          <a:extLst>
            <a:ext uri="{FF2B5EF4-FFF2-40B4-BE49-F238E27FC236}">
              <a16:creationId xmlns:a16="http://schemas.microsoft.com/office/drawing/2014/main" id="{A58A6648-3E60-4BB3-A1D5-FF761842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0</xdr:rowOff>
    </xdr:from>
    <xdr:ext cx="921364" cy="0"/>
    <xdr:pic>
      <xdr:nvPicPr>
        <xdr:cNvPr id="92" name="Image 91">
          <a:extLst>
            <a:ext uri="{FF2B5EF4-FFF2-40B4-BE49-F238E27FC236}">
              <a16:creationId xmlns:a16="http://schemas.microsoft.com/office/drawing/2014/main" id="{AE62E409-62B7-423F-A34F-3906F988B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577</xdr:row>
      <xdr:rowOff>254000</xdr:rowOff>
    </xdr:from>
    <xdr:ext cx="921364" cy="0"/>
    <xdr:pic>
      <xdr:nvPicPr>
        <xdr:cNvPr id="93" name="Image 92">
          <a:extLst>
            <a:ext uri="{FF2B5EF4-FFF2-40B4-BE49-F238E27FC236}">
              <a16:creationId xmlns:a16="http://schemas.microsoft.com/office/drawing/2014/main" id="{5616D2F2-ACD6-4556-A087-21F11092E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596</xdr:row>
      <xdr:rowOff>0</xdr:rowOff>
    </xdr:from>
    <xdr:ext cx="921364" cy="0"/>
    <xdr:pic>
      <xdr:nvPicPr>
        <xdr:cNvPr id="94" name="Image 93">
          <a:extLst>
            <a:ext uri="{FF2B5EF4-FFF2-40B4-BE49-F238E27FC236}">
              <a16:creationId xmlns:a16="http://schemas.microsoft.com/office/drawing/2014/main" id="{F329C6BB-20BB-4634-93A8-08DE624AB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1576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595</xdr:row>
      <xdr:rowOff>254000</xdr:rowOff>
    </xdr:from>
    <xdr:ext cx="921364" cy="0"/>
    <xdr:pic>
      <xdr:nvPicPr>
        <xdr:cNvPr id="95" name="Image 94">
          <a:extLst>
            <a:ext uri="{FF2B5EF4-FFF2-40B4-BE49-F238E27FC236}">
              <a16:creationId xmlns:a16="http://schemas.microsoft.com/office/drawing/2014/main" id="{12034DA8-7095-4A21-B3CD-3085E7EC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1033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578</xdr:row>
      <xdr:rowOff>0</xdr:rowOff>
    </xdr:from>
    <xdr:ext cx="921364" cy="0"/>
    <xdr:pic>
      <xdr:nvPicPr>
        <xdr:cNvPr id="96" name="Image 95">
          <a:extLst>
            <a:ext uri="{FF2B5EF4-FFF2-40B4-BE49-F238E27FC236}">
              <a16:creationId xmlns:a16="http://schemas.microsoft.com/office/drawing/2014/main" id="{B5CBBF65-A732-497E-B52B-8789C0DB5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0</xdr:rowOff>
    </xdr:from>
    <xdr:ext cx="921364" cy="0"/>
    <xdr:pic>
      <xdr:nvPicPr>
        <xdr:cNvPr id="97" name="Image 96">
          <a:extLst>
            <a:ext uri="{FF2B5EF4-FFF2-40B4-BE49-F238E27FC236}">
              <a16:creationId xmlns:a16="http://schemas.microsoft.com/office/drawing/2014/main" id="{F08CC151-481D-4E49-93B5-40CE353B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577</xdr:row>
      <xdr:rowOff>254000</xdr:rowOff>
    </xdr:from>
    <xdr:ext cx="921364" cy="0"/>
    <xdr:pic>
      <xdr:nvPicPr>
        <xdr:cNvPr id="98" name="Image 97">
          <a:extLst>
            <a:ext uri="{FF2B5EF4-FFF2-40B4-BE49-F238E27FC236}">
              <a16:creationId xmlns:a16="http://schemas.microsoft.com/office/drawing/2014/main" id="{A4E24325-7BF6-40C6-A0D7-DD2CAB6C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76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1E220360-2329-4DE6-800C-C630B506A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66050" y="222504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76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2654B151-7CE8-45A4-BCF1-EF6707FE7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66050" y="222504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76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C825AB5C-5816-4083-AB46-309D8B17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66050" y="222504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93E68D9B-4B54-4E7F-A71D-3F94820A4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6065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75</xdr:row>
      <xdr:rowOff>976312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6CB218A1-25D9-4F81-BD11-D09F6D447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9925" y="2184876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75</xdr:row>
      <xdr:rowOff>404813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6F1E653E-1B9A-40AC-B6CA-09A74DFB2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75675" y="2127726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23565A09-258A-4BEB-8671-BFC2914C9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250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08029" cy="0"/>
    <xdr:pic>
      <xdr:nvPicPr>
        <xdr:cNvPr id="9" name="Image 8">
          <a:extLst>
            <a:ext uri="{FF2B5EF4-FFF2-40B4-BE49-F238E27FC236}">
              <a16:creationId xmlns:a16="http://schemas.microsoft.com/office/drawing/2014/main" id="{2D7D52C5-60AE-4B7D-B340-52090A6E4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15000"/>
          <a:ext cx="908029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</xdr:row>
      <xdr:rowOff>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0B67D58D-E122-4E1A-8F8A-71C0BC80C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82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254000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8EDA65B9-5EF6-4A1E-B265-078F48F05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236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76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66844F00-E6BC-4F56-9121-9F2511C1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222504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19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6E809928-40CA-4E63-A1C1-AC87B5624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571500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4" name="Image 13">
          <a:extLst>
            <a:ext uri="{FF2B5EF4-FFF2-40B4-BE49-F238E27FC236}">
              <a16:creationId xmlns:a16="http://schemas.microsoft.com/office/drawing/2014/main" id="{1E3BEB64-8FDD-4B3C-ACAA-57D68871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5" name="Image 14">
          <a:extLst>
            <a:ext uri="{FF2B5EF4-FFF2-40B4-BE49-F238E27FC236}">
              <a16:creationId xmlns:a16="http://schemas.microsoft.com/office/drawing/2014/main" id="{D938878F-0B8D-434B-A64D-CD058B1A2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9272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6" name="Image 15">
          <a:extLst>
            <a:ext uri="{FF2B5EF4-FFF2-40B4-BE49-F238E27FC236}">
              <a16:creationId xmlns:a16="http://schemas.microsoft.com/office/drawing/2014/main" id="{2403AD96-F828-4C1A-853F-DA3411C42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7" name="Image 16">
          <a:extLst>
            <a:ext uri="{FF2B5EF4-FFF2-40B4-BE49-F238E27FC236}">
              <a16:creationId xmlns:a16="http://schemas.microsoft.com/office/drawing/2014/main" id="{69C871F9-2263-4874-8823-D4BDBE00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9272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8" name="Image 17">
          <a:extLst>
            <a:ext uri="{FF2B5EF4-FFF2-40B4-BE49-F238E27FC236}">
              <a16:creationId xmlns:a16="http://schemas.microsoft.com/office/drawing/2014/main" id="{BF3BE2BA-68B2-4278-B60B-C9BDADC31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9" name="Image 18">
          <a:extLst>
            <a:ext uri="{FF2B5EF4-FFF2-40B4-BE49-F238E27FC236}">
              <a16:creationId xmlns:a16="http://schemas.microsoft.com/office/drawing/2014/main" id="{46A578AC-EB81-4694-BE6C-531C525A1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9272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0" name="Image 19">
          <a:extLst>
            <a:ext uri="{FF2B5EF4-FFF2-40B4-BE49-F238E27FC236}">
              <a16:creationId xmlns:a16="http://schemas.microsoft.com/office/drawing/2014/main" id="{39464F82-6514-47BE-8FB4-692F3F028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21" name="Image 20">
          <a:extLst>
            <a:ext uri="{FF2B5EF4-FFF2-40B4-BE49-F238E27FC236}">
              <a16:creationId xmlns:a16="http://schemas.microsoft.com/office/drawing/2014/main" id="{7FCEFCFA-72EE-412F-A61B-833ECCBC0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9272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2" name="Image 21">
          <a:extLst>
            <a:ext uri="{FF2B5EF4-FFF2-40B4-BE49-F238E27FC236}">
              <a16:creationId xmlns:a16="http://schemas.microsoft.com/office/drawing/2014/main" id="{74A36BB7-377C-458A-B994-E65B33CEA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68</xdr:row>
      <xdr:rowOff>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082EF0BA-6936-4801-BB09-26CC94E48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11100" y="112268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73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0EE0BD96-7630-43BE-B1E9-EB6378196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11100" y="181165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67</xdr:row>
      <xdr:rowOff>254000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65F0293B-3D9D-4DEA-BE5E-280C24A4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11100" y="101028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C13F1461-7029-41F7-93CB-8A73024F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5550" y="153606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EF851BA0-855F-4E6B-80D8-A15EFCFA7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5550" y="22250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254000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9452DC02-0A77-40D3-8721-4B31BC568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7383" y="14236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B92C57C0-E760-4386-AF4D-B55FEC74E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5550" y="153606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</xdr:row>
      <xdr:rowOff>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130B1449-6DCA-4C23-A8F1-D6D6C81FE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5550" y="22250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254000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00166522-1CB0-4D31-9ADE-97AA54931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7383" y="14236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63072DBC-30D7-4D45-BDDF-429F4540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5550" y="153606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913A5BA8-E45B-4A21-92A0-A3B0CAF15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5550" y="22250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254000</xdr:rowOff>
    </xdr:from>
    <xdr:ext cx="921364" cy="0"/>
    <xdr:pic>
      <xdr:nvPicPr>
        <xdr:cNvPr id="34" name="Image 33">
          <a:extLst>
            <a:ext uri="{FF2B5EF4-FFF2-40B4-BE49-F238E27FC236}">
              <a16:creationId xmlns:a16="http://schemas.microsoft.com/office/drawing/2014/main" id="{A000611E-A435-4024-917B-481BB995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7383" y="14236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927017" cy="0"/>
    <xdr:pic>
      <xdr:nvPicPr>
        <xdr:cNvPr id="53" name="Image 52">
          <a:extLst>
            <a:ext uri="{FF2B5EF4-FFF2-40B4-BE49-F238E27FC236}">
              <a16:creationId xmlns:a16="http://schemas.microsoft.com/office/drawing/2014/main" id="{0DB7CADC-EAD9-46BC-9E22-B156CC94A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472054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927017" cy="0"/>
    <xdr:pic>
      <xdr:nvPicPr>
        <xdr:cNvPr id="54" name="Image 53">
          <a:extLst>
            <a:ext uri="{FF2B5EF4-FFF2-40B4-BE49-F238E27FC236}">
              <a16:creationId xmlns:a16="http://schemas.microsoft.com/office/drawing/2014/main" id="{BC41AA84-1316-4CF9-A573-55A6C388A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472054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927017" cy="0"/>
    <xdr:pic>
      <xdr:nvPicPr>
        <xdr:cNvPr id="55" name="Image 54">
          <a:extLst>
            <a:ext uri="{FF2B5EF4-FFF2-40B4-BE49-F238E27FC236}">
              <a16:creationId xmlns:a16="http://schemas.microsoft.com/office/drawing/2014/main" id="{338A35E2-8E2E-4E96-B924-35716F58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472054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21364" cy="0"/>
    <xdr:pic>
      <xdr:nvPicPr>
        <xdr:cNvPr id="56" name="Image 55">
          <a:extLst>
            <a:ext uri="{FF2B5EF4-FFF2-40B4-BE49-F238E27FC236}">
              <a16:creationId xmlns:a16="http://schemas.microsoft.com/office/drawing/2014/main" id="{33B65B7C-9412-4590-8545-AB937ED99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793273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30</xdr:row>
      <xdr:rowOff>976312</xdr:rowOff>
    </xdr:from>
    <xdr:ext cx="927017" cy="0"/>
    <xdr:pic>
      <xdr:nvPicPr>
        <xdr:cNvPr id="57" name="Image 56">
          <a:extLst>
            <a:ext uri="{FF2B5EF4-FFF2-40B4-BE49-F238E27FC236}">
              <a16:creationId xmlns:a16="http://schemas.microsoft.com/office/drawing/2014/main" id="{96C0B045-1130-4F45-B3DA-5C3A63225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84314578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30</xdr:row>
      <xdr:rowOff>404813</xdr:rowOff>
    </xdr:from>
    <xdr:ext cx="927017" cy="0"/>
    <xdr:pic>
      <xdr:nvPicPr>
        <xdr:cNvPr id="58" name="Image 57">
          <a:extLst>
            <a:ext uri="{FF2B5EF4-FFF2-40B4-BE49-F238E27FC236}">
              <a16:creationId xmlns:a16="http://schemas.microsoft.com/office/drawing/2014/main" id="{560405B2-1974-4D97-A20D-0F4DD872A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83743079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21364" cy="0"/>
    <xdr:pic>
      <xdr:nvPicPr>
        <xdr:cNvPr id="59" name="Image 58">
          <a:extLst>
            <a:ext uri="{FF2B5EF4-FFF2-40B4-BE49-F238E27FC236}">
              <a16:creationId xmlns:a16="http://schemas.microsoft.com/office/drawing/2014/main" id="{57143FBF-66D5-43E5-A4D8-1EF126C59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72054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25</xdr:row>
      <xdr:rowOff>254000</xdr:rowOff>
    </xdr:from>
    <xdr:ext cx="921364" cy="0"/>
    <xdr:pic>
      <xdr:nvPicPr>
        <xdr:cNvPr id="60" name="Image 59">
          <a:extLst>
            <a:ext uri="{FF2B5EF4-FFF2-40B4-BE49-F238E27FC236}">
              <a16:creationId xmlns:a16="http://schemas.microsoft.com/office/drawing/2014/main" id="{9C6F5BCE-1041-412B-814D-B9B25BD3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6664993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31</xdr:row>
      <xdr:rowOff>0</xdr:rowOff>
    </xdr:from>
    <xdr:ext cx="921364" cy="0"/>
    <xdr:pic>
      <xdr:nvPicPr>
        <xdr:cNvPr id="61" name="Image 60">
          <a:extLst>
            <a:ext uri="{FF2B5EF4-FFF2-40B4-BE49-F238E27FC236}">
              <a16:creationId xmlns:a16="http://schemas.microsoft.com/office/drawing/2014/main" id="{9742F699-BDA2-4FF6-A5D5-4FEF8DB22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8472054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23</xdr:row>
      <xdr:rowOff>0</xdr:rowOff>
    </xdr:from>
    <xdr:ext cx="921364" cy="0"/>
    <xdr:pic>
      <xdr:nvPicPr>
        <xdr:cNvPr id="62" name="Image 61">
          <a:extLst>
            <a:ext uri="{FF2B5EF4-FFF2-40B4-BE49-F238E27FC236}">
              <a16:creationId xmlns:a16="http://schemas.microsoft.com/office/drawing/2014/main" id="{5AA08F7B-2DF3-4D5C-8C12-AE8E12F0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3636909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</xdr:row>
      <xdr:rowOff>0</xdr:rowOff>
    </xdr:from>
    <xdr:ext cx="921364" cy="0"/>
    <xdr:pic>
      <xdr:nvPicPr>
        <xdr:cNvPr id="63" name="Image 62">
          <a:extLst>
            <a:ext uri="{FF2B5EF4-FFF2-40B4-BE49-F238E27FC236}">
              <a16:creationId xmlns:a16="http://schemas.microsoft.com/office/drawing/2014/main" id="{ABC6B8AC-2BCD-4062-95FC-DADC07E35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80564182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22</xdr:row>
      <xdr:rowOff>254000</xdr:rowOff>
    </xdr:from>
    <xdr:ext cx="921364" cy="0"/>
    <xdr:pic>
      <xdr:nvPicPr>
        <xdr:cNvPr id="64" name="Image 63">
          <a:extLst>
            <a:ext uri="{FF2B5EF4-FFF2-40B4-BE49-F238E27FC236}">
              <a16:creationId xmlns:a16="http://schemas.microsoft.com/office/drawing/2014/main" id="{51424585-188B-4FF9-8652-FBB94670E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25086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65" name="Image 64">
          <a:extLst>
            <a:ext uri="{FF2B5EF4-FFF2-40B4-BE49-F238E27FC236}">
              <a16:creationId xmlns:a16="http://schemas.microsoft.com/office/drawing/2014/main" id="{38BB1FE7-00B1-48EA-B528-E4867739F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793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66" name="Image 65">
          <a:extLst>
            <a:ext uri="{FF2B5EF4-FFF2-40B4-BE49-F238E27FC236}">
              <a16:creationId xmlns:a16="http://schemas.microsoft.com/office/drawing/2014/main" id="{BF58CEDF-9CB2-4069-ACCF-3183EF84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4720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67" name="Image 66">
          <a:extLst>
            <a:ext uri="{FF2B5EF4-FFF2-40B4-BE49-F238E27FC236}">
              <a16:creationId xmlns:a16="http://schemas.microsoft.com/office/drawing/2014/main" id="{A119D8F3-5532-4EFE-9568-8DAEA5AA7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666499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68" name="Image 67">
          <a:extLst>
            <a:ext uri="{FF2B5EF4-FFF2-40B4-BE49-F238E27FC236}">
              <a16:creationId xmlns:a16="http://schemas.microsoft.com/office/drawing/2014/main" id="{2A6A2F2A-760C-4F42-BE51-85E9567CA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793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69" name="Image 68">
          <a:extLst>
            <a:ext uri="{FF2B5EF4-FFF2-40B4-BE49-F238E27FC236}">
              <a16:creationId xmlns:a16="http://schemas.microsoft.com/office/drawing/2014/main" id="{1A154549-DE4E-4D18-AED7-79CD15B4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4720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70" name="Image 69">
          <a:extLst>
            <a:ext uri="{FF2B5EF4-FFF2-40B4-BE49-F238E27FC236}">
              <a16:creationId xmlns:a16="http://schemas.microsoft.com/office/drawing/2014/main" id="{4AD7EE00-629E-465C-BE81-1730CAA63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666499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71" name="Image 70">
          <a:extLst>
            <a:ext uri="{FF2B5EF4-FFF2-40B4-BE49-F238E27FC236}">
              <a16:creationId xmlns:a16="http://schemas.microsoft.com/office/drawing/2014/main" id="{072D752C-8BF2-4B89-9F3E-8F4AD9B1C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793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72" name="Image 71">
          <a:extLst>
            <a:ext uri="{FF2B5EF4-FFF2-40B4-BE49-F238E27FC236}">
              <a16:creationId xmlns:a16="http://schemas.microsoft.com/office/drawing/2014/main" id="{3E541C7D-E86C-4893-85D4-8F5118A55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4720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73" name="Image 72">
          <a:extLst>
            <a:ext uri="{FF2B5EF4-FFF2-40B4-BE49-F238E27FC236}">
              <a16:creationId xmlns:a16="http://schemas.microsoft.com/office/drawing/2014/main" id="{72AA3053-AEC1-4241-AAA8-68F7DA79B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6664993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21364" cy="0"/>
    <xdr:pic>
      <xdr:nvPicPr>
        <xdr:cNvPr id="74" name="Image 73">
          <a:extLst>
            <a:ext uri="{FF2B5EF4-FFF2-40B4-BE49-F238E27FC236}">
              <a16:creationId xmlns:a16="http://schemas.microsoft.com/office/drawing/2014/main" id="{D248EC04-8FED-43D7-8776-D0A4B8F37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21364" cy="0"/>
    <xdr:pic>
      <xdr:nvPicPr>
        <xdr:cNvPr id="75" name="Image 74">
          <a:extLst>
            <a:ext uri="{FF2B5EF4-FFF2-40B4-BE49-F238E27FC236}">
              <a16:creationId xmlns:a16="http://schemas.microsoft.com/office/drawing/2014/main" id="{534F17EF-DD6D-487C-84C5-A037CEC7A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25</xdr:row>
      <xdr:rowOff>254000</xdr:rowOff>
    </xdr:from>
    <xdr:ext cx="921364" cy="0"/>
    <xdr:pic>
      <xdr:nvPicPr>
        <xdr:cNvPr id="76" name="Image 75">
          <a:extLst>
            <a:ext uri="{FF2B5EF4-FFF2-40B4-BE49-F238E27FC236}">
              <a16:creationId xmlns:a16="http://schemas.microsoft.com/office/drawing/2014/main" id="{E54B3D40-06DA-418C-A406-6FBD27B76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77" name="Image 76">
          <a:extLst>
            <a:ext uri="{FF2B5EF4-FFF2-40B4-BE49-F238E27FC236}">
              <a16:creationId xmlns:a16="http://schemas.microsoft.com/office/drawing/2014/main" id="{5D85EF34-E834-481F-A813-0EA5AD0C1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78" name="Image 77">
          <a:extLst>
            <a:ext uri="{FF2B5EF4-FFF2-40B4-BE49-F238E27FC236}">
              <a16:creationId xmlns:a16="http://schemas.microsoft.com/office/drawing/2014/main" id="{A698ED21-D077-47A5-B0D7-6FDEEDDC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79" name="Image 78">
          <a:extLst>
            <a:ext uri="{FF2B5EF4-FFF2-40B4-BE49-F238E27FC236}">
              <a16:creationId xmlns:a16="http://schemas.microsoft.com/office/drawing/2014/main" id="{09D20EE1-5768-42A7-A0D0-9F43A5AD2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6983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80" name="Image 79">
          <a:extLst>
            <a:ext uri="{FF2B5EF4-FFF2-40B4-BE49-F238E27FC236}">
              <a16:creationId xmlns:a16="http://schemas.microsoft.com/office/drawing/2014/main" id="{822EBD18-F68C-44D3-8CF2-33CDDBAE4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81" name="Image 80">
          <a:extLst>
            <a:ext uri="{FF2B5EF4-FFF2-40B4-BE49-F238E27FC236}">
              <a16:creationId xmlns:a16="http://schemas.microsoft.com/office/drawing/2014/main" id="{7C4AD0B7-276D-4BCA-8417-83EF4C820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05150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82" name="Image 81">
          <a:extLst>
            <a:ext uri="{FF2B5EF4-FFF2-40B4-BE49-F238E27FC236}">
              <a16:creationId xmlns:a16="http://schemas.microsoft.com/office/drawing/2014/main" id="{81A806A2-B6E1-499D-BCBF-FF43B1E3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26983" y="23860125"/>
          <a:ext cx="921364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135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63D1CF43-8673-4C72-8B37-C145F146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6296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99C81921-F97F-42AE-B59B-084948894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6296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04B86CA5-424A-44D3-BE93-02F82F51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6296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C27080CE-CCAD-4ED0-BD8B-F8EEC037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724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5402CC2D-E0E5-4FCA-93AF-EA1D3D512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842279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67D9A54F-4971-4B91-837E-6484E8954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8365648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46C8A86A-3A58-4325-805C-178938FC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629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08029" cy="0"/>
    <xdr:pic>
      <xdr:nvPicPr>
        <xdr:cNvPr id="9" name="Image 8">
          <a:extLst>
            <a:ext uri="{FF2B5EF4-FFF2-40B4-BE49-F238E27FC236}">
              <a16:creationId xmlns:a16="http://schemas.microsoft.com/office/drawing/2014/main" id="{0DB06C15-9D9F-41E9-8566-E923C941B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05500"/>
          <a:ext cx="908029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</xdr:row>
      <xdr:rowOff>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66C2FDA6-C8DC-412A-8865-B2C9EAC5C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50101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4C351FAC-9115-433C-B045-4C5F24307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660005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EDC02931-3090-4E05-9F25-B3934A18C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846296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19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3275E625-D55F-4C64-81D7-39982E65C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590550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4" name="Image 13">
          <a:extLst>
            <a:ext uri="{FF2B5EF4-FFF2-40B4-BE49-F238E27FC236}">
              <a16:creationId xmlns:a16="http://schemas.microsoft.com/office/drawing/2014/main" id="{C87B1007-B93B-4550-8045-8F6F226DC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5" name="Image 14">
          <a:extLst>
            <a:ext uri="{FF2B5EF4-FFF2-40B4-BE49-F238E27FC236}">
              <a16:creationId xmlns:a16="http://schemas.microsoft.com/office/drawing/2014/main" id="{856FE27B-EDCF-4B3C-8003-57D23718E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6" name="Image 15">
          <a:extLst>
            <a:ext uri="{FF2B5EF4-FFF2-40B4-BE49-F238E27FC236}">
              <a16:creationId xmlns:a16="http://schemas.microsoft.com/office/drawing/2014/main" id="{F4B39367-834F-4BBC-AC37-E11800B15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7" name="Image 16">
          <a:extLst>
            <a:ext uri="{FF2B5EF4-FFF2-40B4-BE49-F238E27FC236}">
              <a16:creationId xmlns:a16="http://schemas.microsoft.com/office/drawing/2014/main" id="{6BE1C2CA-9DED-482C-8F47-4696A03C9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8" name="Image 17">
          <a:extLst>
            <a:ext uri="{FF2B5EF4-FFF2-40B4-BE49-F238E27FC236}">
              <a16:creationId xmlns:a16="http://schemas.microsoft.com/office/drawing/2014/main" id="{1C2353C8-8B1E-4273-B793-449062FD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9" name="Image 18">
          <a:extLst>
            <a:ext uri="{FF2B5EF4-FFF2-40B4-BE49-F238E27FC236}">
              <a16:creationId xmlns:a16="http://schemas.microsoft.com/office/drawing/2014/main" id="{44002A45-B565-4E61-8CDF-CEF8B2F1B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0" name="Image 19">
          <a:extLst>
            <a:ext uri="{FF2B5EF4-FFF2-40B4-BE49-F238E27FC236}">
              <a16:creationId xmlns:a16="http://schemas.microsoft.com/office/drawing/2014/main" id="{3517CC0A-E1CA-4CD8-B5B2-2F7BD9F12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21" name="Image 20">
          <a:extLst>
            <a:ext uri="{FF2B5EF4-FFF2-40B4-BE49-F238E27FC236}">
              <a16:creationId xmlns:a16="http://schemas.microsoft.com/office/drawing/2014/main" id="{84497D3A-5E7A-41DB-B543-27D8EEAC9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2" name="Image 21">
          <a:extLst>
            <a:ext uri="{FF2B5EF4-FFF2-40B4-BE49-F238E27FC236}">
              <a16:creationId xmlns:a16="http://schemas.microsoft.com/office/drawing/2014/main" id="{3769C573-723C-4F65-BA15-9DE36474E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42986055-6416-4911-9858-ED849A729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5806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D3B32AEA-A9DC-40F5-A3DE-AD1D562DD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804862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CD22CDB9-F455-437E-ACCA-1B6A110C2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2456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DFB381A1-999C-4DDB-978B-72E91D2E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724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ABE04E9A-618D-420F-8B6B-A8463D57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629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CA7FB2E1-C070-4CB1-95EE-531EC57C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6000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48A14A39-D113-4A17-8C91-7821AF8C0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724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659D9544-7D31-4E50-AFEE-E4DD38AE7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629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3C8BD328-FAF5-41D5-86E2-1B77F0434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6000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45B084F7-EE40-4242-AE76-3C1C61CD0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724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C37648C2-3715-42DC-9665-17A7C925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629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4" name="Image 33">
          <a:extLst>
            <a:ext uri="{FF2B5EF4-FFF2-40B4-BE49-F238E27FC236}">
              <a16:creationId xmlns:a16="http://schemas.microsoft.com/office/drawing/2014/main" id="{44C55E85-2516-4CE7-8F9A-0A492F72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60005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35" name="Image 34">
          <a:extLst>
            <a:ext uri="{FF2B5EF4-FFF2-40B4-BE49-F238E27FC236}">
              <a16:creationId xmlns:a16="http://schemas.microsoft.com/office/drawing/2014/main" id="{D4EB86E1-CCCE-43D0-9142-849C342A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479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36" name="Image 35">
          <a:extLst>
            <a:ext uri="{FF2B5EF4-FFF2-40B4-BE49-F238E27FC236}">
              <a16:creationId xmlns:a16="http://schemas.microsoft.com/office/drawing/2014/main" id="{814AC161-8E3A-46B4-A717-3D5F5369A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479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37" name="Image 36">
          <a:extLst>
            <a:ext uri="{FF2B5EF4-FFF2-40B4-BE49-F238E27FC236}">
              <a16:creationId xmlns:a16="http://schemas.microsoft.com/office/drawing/2014/main" id="{C7629549-6973-4017-8622-0224827F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479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38" name="Image 37">
          <a:extLst>
            <a:ext uri="{FF2B5EF4-FFF2-40B4-BE49-F238E27FC236}">
              <a16:creationId xmlns:a16="http://schemas.microsoft.com/office/drawing/2014/main" id="{DBA54673-0846-4A62-84B5-B849D0B34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33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39" name="Image 38">
          <a:extLst>
            <a:ext uri="{FF2B5EF4-FFF2-40B4-BE49-F238E27FC236}">
              <a16:creationId xmlns:a16="http://schemas.microsoft.com/office/drawing/2014/main" id="{F0AACB7A-F0F7-4A16-B81A-B37241424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2207736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40" name="Image 39">
          <a:extLst>
            <a:ext uri="{FF2B5EF4-FFF2-40B4-BE49-F238E27FC236}">
              <a16:creationId xmlns:a16="http://schemas.microsoft.com/office/drawing/2014/main" id="{F4618C2C-AD9D-4897-9827-0EF91B2FC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2150586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41" name="Image 40">
          <a:extLst>
            <a:ext uri="{FF2B5EF4-FFF2-40B4-BE49-F238E27FC236}">
              <a16:creationId xmlns:a16="http://schemas.microsoft.com/office/drawing/2014/main" id="{0E796425-CC47-4C06-8254-9621FF740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79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42" name="Image 41">
          <a:extLst>
            <a:ext uri="{FF2B5EF4-FFF2-40B4-BE49-F238E27FC236}">
              <a16:creationId xmlns:a16="http://schemas.microsoft.com/office/drawing/2014/main" id="{964D4B6C-7326-4CFF-A01E-D22415A57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4494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43" name="Image 42">
          <a:extLst>
            <a:ext uri="{FF2B5EF4-FFF2-40B4-BE49-F238E27FC236}">
              <a16:creationId xmlns:a16="http://schemas.microsoft.com/office/drawing/2014/main" id="{E17ED39D-FE00-42F1-B959-4FE52569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22479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44" name="Image 43">
          <a:extLst>
            <a:ext uri="{FF2B5EF4-FFF2-40B4-BE49-F238E27FC236}">
              <a16:creationId xmlns:a16="http://schemas.microsoft.com/office/drawing/2014/main" id="{6A7F57B0-2E8B-440B-ADE3-F05919E0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430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45" name="Image 44">
          <a:extLst>
            <a:ext uri="{FF2B5EF4-FFF2-40B4-BE49-F238E27FC236}">
              <a16:creationId xmlns:a16="http://schemas.microsoft.com/office/drawing/2014/main" id="{D6F7C7DC-ECE4-420F-B08D-89FC94256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83356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46" name="Image 45">
          <a:extLst>
            <a:ext uri="{FF2B5EF4-FFF2-40B4-BE49-F238E27FC236}">
              <a16:creationId xmlns:a16="http://schemas.microsoft.com/office/drawing/2014/main" id="{04F1576D-B72D-4853-807F-F0CEEA1A8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03060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47" name="Image 46">
          <a:extLst>
            <a:ext uri="{FF2B5EF4-FFF2-40B4-BE49-F238E27FC236}">
              <a16:creationId xmlns:a16="http://schemas.microsoft.com/office/drawing/2014/main" id="{2003CB4B-5124-405B-A6D9-FDF787500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48" name="Image 47">
          <a:extLst>
            <a:ext uri="{FF2B5EF4-FFF2-40B4-BE49-F238E27FC236}">
              <a16:creationId xmlns:a16="http://schemas.microsoft.com/office/drawing/2014/main" id="{016BF04F-B01D-4252-A269-CE8CBBA84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49" name="Image 48">
          <a:extLst>
            <a:ext uri="{FF2B5EF4-FFF2-40B4-BE49-F238E27FC236}">
              <a16:creationId xmlns:a16="http://schemas.microsoft.com/office/drawing/2014/main" id="{B512C12E-8601-45F2-A8AE-60A99D332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50" name="Image 49">
          <a:extLst>
            <a:ext uri="{FF2B5EF4-FFF2-40B4-BE49-F238E27FC236}">
              <a16:creationId xmlns:a16="http://schemas.microsoft.com/office/drawing/2014/main" id="{EC3F807A-5475-41F0-9AA0-5291A787A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51" name="Image 50">
          <a:extLst>
            <a:ext uri="{FF2B5EF4-FFF2-40B4-BE49-F238E27FC236}">
              <a16:creationId xmlns:a16="http://schemas.microsoft.com/office/drawing/2014/main" id="{6459DAB4-366D-4AC1-9F0D-5CF30477B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52" name="Image 51">
          <a:extLst>
            <a:ext uri="{FF2B5EF4-FFF2-40B4-BE49-F238E27FC236}">
              <a16:creationId xmlns:a16="http://schemas.microsoft.com/office/drawing/2014/main" id="{8B0BE868-ABE5-40ED-9D18-7832208AE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53" name="Image 52">
          <a:extLst>
            <a:ext uri="{FF2B5EF4-FFF2-40B4-BE49-F238E27FC236}">
              <a16:creationId xmlns:a16="http://schemas.microsoft.com/office/drawing/2014/main" id="{65934991-EC32-4E9C-A081-92986719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54" name="Image 53">
          <a:extLst>
            <a:ext uri="{FF2B5EF4-FFF2-40B4-BE49-F238E27FC236}">
              <a16:creationId xmlns:a16="http://schemas.microsoft.com/office/drawing/2014/main" id="{82F31AB1-B9A2-4567-B2DD-A99D9FF6B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55" name="Image 54">
          <a:extLst>
            <a:ext uri="{FF2B5EF4-FFF2-40B4-BE49-F238E27FC236}">
              <a16:creationId xmlns:a16="http://schemas.microsoft.com/office/drawing/2014/main" id="{E09CE35C-F0BC-41AE-A7E3-E0071EBFC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56" name="Image 55">
          <a:extLst>
            <a:ext uri="{FF2B5EF4-FFF2-40B4-BE49-F238E27FC236}">
              <a16:creationId xmlns:a16="http://schemas.microsoft.com/office/drawing/2014/main" id="{11FE7DED-8EFF-4051-BF6B-96DFF90A6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33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57" name="Image 56">
          <a:extLst>
            <a:ext uri="{FF2B5EF4-FFF2-40B4-BE49-F238E27FC236}">
              <a16:creationId xmlns:a16="http://schemas.microsoft.com/office/drawing/2014/main" id="{D87FF96C-59A8-4AC2-9690-3C9FEFA71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79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58" name="Image 57">
          <a:extLst>
            <a:ext uri="{FF2B5EF4-FFF2-40B4-BE49-F238E27FC236}">
              <a16:creationId xmlns:a16="http://schemas.microsoft.com/office/drawing/2014/main" id="{556114F8-4ADC-45D9-ADB8-5C005BA3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59" name="Image 58">
          <a:extLst>
            <a:ext uri="{FF2B5EF4-FFF2-40B4-BE49-F238E27FC236}">
              <a16:creationId xmlns:a16="http://schemas.microsoft.com/office/drawing/2014/main" id="{2F981D82-F477-40AA-8652-C4F5467BA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60" name="Image 59">
          <a:extLst>
            <a:ext uri="{FF2B5EF4-FFF2-40B4-BE49-F238E27FC236}">
              <a16:creationId xmlns:a16="http://schemas.microsoft.com/office/drawing/2014/main" id="{31D602D4-7F4F-45C0-B340-1C2B2DA02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61" name="Image 60">
          <a:extLst>
            <a:ext uri="{FF2B5EF4-FFF2-40B4-BE49-F238E27FC236}">
              <a16:creationId xmlns:a16="http://schemas.microsoft.com/office/drawing/2014/main" id="{38B754D9-5120-4A63-B4F1-AAFB6CE00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62" name="Image 61">
          <a:extLst>
            <a:ext uri="{FF2B5EF4-FFF2-40B4-BE49-F238E27FC236}">
              <a16:creationId xmlns:a16="http://schemas.microsoft.com/office/drawing/2014/main" id="{4C2DA578-6164-4709-BB10-03A39AEAB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63" name="Image 62">
          <a:extLst>
            <a:ext uri="{FF2B5EF4-FFF2-40B4-BE49-F238E27FC236}">
              <a16:creationId xmlns:a16="http://schemas.microsoft.com/office/drawing/2014/main" id="{C28146D2-1490-4B8C-90AD-5C342847D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64" name="Image 63">
          <a:extLst>
            <a:ext uri="{FF2B5EF4-FFF2-40B4-BE49-F238E27FC236}">
              <a16:creationId xmlns:a16="http://schemas.microsoft.com/office/drawing/2014/main" id="{A905D55B-4582-48B5-8993-458FD3CFB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65" name="Image 64">
          <a:extLst>
            <a:ext uri="{FF2B5EF4-FFF2-40B4-BE49-F238E27FC236}">
              <a16:creationId xmlns:a16="http://schemas.microsoft.com/office/drawing/2014/main" id="{D160E208-A6B1-4988-BB7C-1B9A8C564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19295918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66" name="Image 65">
          <a:extLst>
            <a:ext uri="{FF2B5EF4-FFF2-40B4-BE49-F238E27FC236}">
              <a16:creationId xmlns:a16="http://schemas.microsoft.com/office/drawing/2014/main" id="{8BB3C973-939A-461C-BEFB-3E0AA0B4F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19295918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67" name="Image 66">
          <a:extLst>
            <a:ext uri="{FF2B5EF4-FFF2-40B4-BE49-F238E27FC236}">
              <a16:creationId xmlns:a16="http://schemas.microsoft.com/office/drawing/2014/main" id="{8CBE0AE7-152B-4761-A570-23032DB4D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192959182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68" name="Image 67">
          <a:extLst>
            <a:ext uri="{FF2B5EF4-FFF2-40B4-BE49-F238E27FC236}">
              <a16:creationId xmlns:a16="http://schemas.microsoft.com/office/drawing/2014/main" id="{96232616-BF2B-4F2A-8078-93B88F38A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6031909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69" name="Image 68">
          <a:extLst>
            <a:ext uri="{FF2B5EF4-FFF2-40B4-BE49-F238E27FC236}">
              <a16:creationId xmlns:a16="http://schemas.microsoft.com/office/drawing/2014/main" id="{521E6165-4318-4DE1-8547-DCD83DD58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192553214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70" name="Image 69">
          <a:extLst>
            <a:ext uri="{FF2B5EF4-FFF2-40B4-BE49-F238E27FC236}">
              <a16:creationId xmlns:a16="http://schemas.microsoft.com/office/drawing/2014/main" id="{3D20BFB9-DDBD-4997-85A5-07FCB8579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19198171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71" name="Image 70">
          <a:extLst>
            <a:ext uri="{FF2B5EF4-FFF2-40B4-BE49-F238E27FC236}">
              <a16:creationId xmlns:a16="http://schemas.microsoft.com/office/drawing/2014/main" id="{1ACE7BDF-4989-4072-B75B-D7176A5CB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2959182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72" name="Image 71">
          <a:extLst>
            <a:ext uri="{FF2B5EF4-FFF2-40B4-BE49-F238E27FC236}">
              <a16:creationId xmlns:a16="http://schemas.microsoft.com/office/drawing/2014/main" id="{CE44A7E2-2285-44AE-8E6A-3CAC899C4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8490363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73" name="Image 72">
          <a:extLst>
            <a:ext uri="{FF2B5EF4-FFF2-40B4-BE49-F238E27FC236}">
              <a16:creationId xmlns:a16="http://schemas.microsoft.com/office/drawing/2014/main" id="{C535A220-267C-480C-80D0-A9C650280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192959182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74" name="Image 73">
          <a:extLst>
            <a:ext uri="{FF2B5EF4-FFF2-40B4-BE49-F238E27FC236}">
              <a16:creationId xmlns:a16="http://schemas.microsoft.com/office/drawing/2014/main" id="{F8BC0613-254B-4DE5-AD5B-E82588D78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8187554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75" name="Image 74">
          <a:extLst>
            <a:ext uri="{FF2B5EF4-FFF2-40B4-BE49-F238E27FC236}">
              <a16:creationId xmlns:a16="http://schemas.microsoft.com/office/drawing/2014/main" id="{213385D2-AE31-4262-9F81-646070606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88802818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76" name="Image 75">
          <a:extLst>
            <a:ext uri="{FF2B5EF4-FFF2-40B4-BE49-F238E27FC236}">
              <a16:creationId xmlns:a16="http://schemas.microsoft.com/office/drawing/2014/main" id="{3FD7196E-0729-4EE6-8707-4A276A91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807472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77" name="Image 76">
          <a:extLst>
            <a:ext uri="{FF2B5EF4-FFF2-40B4-BE49-F238E27FC236}">
              <a16:creationId xmlns:a16="http://schemas.microsoft.com/office/drawing/2014/main" id="{E6DEEADB-FF11-4733-9753-4724D474E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8603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78" name="Image 77">
          <a:extLst>
            <a:ext uri="{FF2B5EF4-FFF2-40B4-BE49-F238E27FC236}">
              <a16:creationId xmlns:a16="http://schemas.microsoft.com/office/drawing/2014/main" id="{C251A4A9-407B-4E06-B19B-E5E5EB13B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9295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79" name="Image 78">
          <a:extLst>
            <a:ext uri="{FF2B5EF4-FFF2-40B4-BE49-F238E27FC236}">
              <a16:creationId xmlns:a16="http://schemas.microsoft.com/office/drawing/2014/main" id="{A11F056E-37E5-46C1-B7C0-D9AC326D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849036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80" name="Image 79">
          <a:extLst>
            <a:ext uri="{FF2B5EF4-FFF2-40B4-BE49-F238E27FC236}">
              <a16:creationId xmlns:a16="http://schemas.microsoft.com/office/drawing/2014/main" id="{D1AF76A1-40E7-461D-8694-13A5A422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8603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81" name="Image 80">
          <a:extLst>
            <a:ext uri="{FF2B5EF4-FFF2-40B4-BE49-F238E27FC236}">
              <a16:creationId xmlns:a16="http://schemas.microsoft.com/office/drawing/2014/main" id="{7C29BFD6-7107-41F8-A2A5-D43EAE3BE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9295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82" name="Image 81">
          <a:extLst>
            <a:ext uri="{FF2B5EF4-FFF2-40B4-BE49-F238E27FC236}">
              <a16:creationId xmlns:a16="http://schemas.microsoft.com/office/drawing/2014/main" id="{A58C9860-071F-4F42-9359-1E1324BB9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849036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83" name="Image 82">
          <a:extLst>
            <a:ext uri="{FF2B5EF4-FFF2-40B4-BE49-F238E27FC236}">
              <a16:creationId xmlns:a16="http://schemas.microsoft.com/office/drawing/2014/main" id="{A7E8F0B3-4432-4F79-80D6-D211399A3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8603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84" name="Image 83">
          <a:extLst>
            <a:ext uri="{FF2B5EF4-FFF2-40B4-BE49-F238E27FC236}">
              <a16:creationId xmlns:a16="http://schemas.microsoft.com/office/drawing/2014/main" id="{F0540910-BCB8-4D71-954D-6FE1D96EA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9295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85" name="Image 84">
          <a:extLst>
            <a:ext uri="{FF2B5EF4-FFF2-40B4-BE49-F238E27FC236}">
              <a16:creationId xmlns:a16="http://schemas.microsoft.com/office/drawing/2014/main" id="{D3ADF9A8-7B43-42AF-9CC8-91A4E4E0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8490363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86" name="Image 85">
          <a:extLst>
            <a:ext uri="{FF2B5EF4-FFF2-40B4-BE49-F238E27FC236}">
              <a16:creationId xmlns:a16="http://schemas.microsoft.com/office/drawing/2014/main" id="{29BC306D-0F01-45E0-8FC7-0C0EA94EE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13061372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87" name="Image 86">
          <a:extLst>
            <a:ext uri="{FF2B5EF4-FFF2-40B4-BE49-F238E27FC236}">
              <a16:creationId xmlns:a16="http://schemas.microsoft.com/office/drawing/2014/main" id="{3615F917-10C5-4C83-8CA9-6A9A97A0F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13061372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88" name="Image 87">
          <a:extLst>
            <a:ext uri="{FF2B5EF4-FFF2-40B4-BE49-F238E27FC236}">
              <a16:creationId xmlns:a16="http://schemas.microsoft.com/office/drawing/2014/main" id="{61FB3D1A-D64A-471F-BA18-0E24B94BD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130613727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89" name="Image 88">
          <a:extLst>
            <a:ext uri="{FF2B5EF4-FFF2-40B4-BE49-F238E27FC236}">
              <a16:creationId xmlns:a16="http://schemas.microsoft.com/office/drawing/2014/main" id="{EB084E61-C4C6-4457-8B39-008952D39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68645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90" name="Image 89">
          <a:extLst>
            <a:ext uri="{FF2B5EF4-FFF2-40B4-BE49-F238E27FC236}">
              <a16:creationId xmlns:a16="http://schemas.microsoft.com/office/drawing/2014/main" id="{5C76E0E2-B407-4C9D-9A55-658A71E3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13020776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91" name="Image 90">
          <a:extLst>
            <a:ext uri="{FF2B5EF4-FFF2-40B4-BE49-F238E27FC236}">
              <a16:creationId xmlns:a16="http://schemas.microsoft.com/office/drawing/2014/main" id="{B2A79C05-0635-42CC-8366-BC0825C90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129636261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92" name="Image 91">
          <a:extLst>
            <a:ext uri="{FF2B5EF4-FFF2-40B4-BE49-F238E27FC236}">
              <a16:creationId xmlns:a16="http://schemas.microsoft.com/office/drawing/2014/main" id="{A3878F56-8242-4D3B-BBE2-C28D5D4E7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613727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93" name="Image 92">
          <a:extLst>
            <a:ext uri="{FF2B5EF4-FFF2-40B4-BE49-F238E27FC236}">
              <a16:creationId xmlns:a16="http://schemas.microsoft.com/office/drawing/2014/main" id="{580F5BE4-1969-49DB-B490-B70C46812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25581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94" name="Image 93">
          <a:extLst>
            <a:ext uri="{FF2B5EF4-FFF2-40B4-BE49-F238E27FC236}">
              <a16:creationId xmlns:a16="http://schemas.microsoft.com/office/drawing/2014/main" id="{77B4E2FD-4403-4105-A891-C0DB35BB2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130613727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95" name="Image 94">
          <a:extLst>
            <a:ext uri="{FF2B5EF4-FFF2-40B4-BE49-F238E27FC236}">
              <a16:creationId xmlns:a16="http://schemas.microsoft.com/office/drawing/2014/main" id="{57AAF9BF-48BE-460C-B356-F7B583F62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19530091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96" name="Image 95">
          <a:extLst>
            <a:ext uri="{FF2B5EF4-FFF2-40B4-BE49-F238E27FC236}">
              <a16:creationId xmlns:a16="http://schemas.microsoft.com/office/drawing/2014/main" id="{9920D8A9-4C69-46D2-A5AC-F571DFDD9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26457364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97" name="Image 96">
          <a:extLst>
            <a:ext uri="{FF2B5EF4-FFF2-40B4-BE49-F238E27FC236}">
              <a16:creationId xmlns:a16="http://schemas.microsoft.com/office/drawing/2014/main" id="{8CC33343-F8F7-45EE-A9EA-3DF54CAF1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1840181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98" name="Image 97">
          <a:extLst>
            <a:ext uri="{FF2B5EF4-FFF2-40B4-BE49-F238E27FC236}">
              <a16:creationId xmlns:a16="http://schemas.microsoft.com/office/drawing/2014/main" id="{3F38B864-6988-408E-8C3F-D30908126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68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99" name="Image 98">
          <a:extLst>
            <a:ext uri="{FF2B5EF4-FFF2-40B4-BE49-F238E27FC236}">
              <a16:creationId xmlns:a16="http://schemas.microsoft.com/office/drawing/2014/main" id="{6DDAE9CA-FB4F-4510-A728-4C60C6CB5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6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00" name="Image 99">
          <a:extLst>
            <a:ext uri="{FF2B5EF4-FFF2-40B4-BE49-F238E27FC236}">
              <a16:creationId xmlns:a16="http://schemas.microsoft.com/office/drawing/2014/main" id="{B112DE3A-E668-4D90-9390-A863FE19D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558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01" name="Image 100">
          <a:extLst>
            <a:ext uri="{FF2B5EF4-FFF2-40B4-BE49-F238E27FC236}">
              <a16:creationId xmlns:a16="http://schemas.microsoft.com/office/drawing/2014/main" id="{7C938C2C-FEA0-4E67-863A-0AA2528E4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68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02" name="Image 101">
          <a:extLst>
            <a:ext uri="{FF2B5EF4-FFF2-40B4-BE49-F238E27FC236}">
              <a16:creationId xmlns:a16="http://schemas.microsoft.com/office/drawing/2014/main" id="{5202ED71-6957-4EB9-9194-B83E5B5BF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6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03" name="Image 102">
          <a:extLst>
            <a:ext uri="{FF2B5EF4-FFF2-40B4-BE49-F238E27FC236}">
              <a16:creationId xmlns:a16="http://schemas.microsoft.com/office/drawing/2014/main" id="{B5DD90B5-6EDF-4A26-98D7-1F01A289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558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04" name="Image 103">
          <a:extLst>
            <a:ext uri="{FF2B5EF4-FFF2-40B4-BE49-F238E27FC236}">
              <a16:creationId xmlns:a16="http://schemas.microsoft.com/office/drawing/2014/main" id="{6863C54F-3740-4D09-9D93-B5281F1A9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68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05" name="Image 104">
          <a:extLst>
            <a:ext uri="{FF2B5EF4-FFF2-40B4-BE49-F238E27FC236}">
              <a16:creationId xmlns:a16="http://schemas.microsoft.com/office/drawing/2014/main" id="{6EC87653-8E5B-4C51-874A-7DE90CFA5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6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06" name="Image 105">
          <a:extLst>
            <a:ext uri="{FF2B5EF4-FFF2-40B4-BE49-F238E27FC236}">
              <a16:creationId xmlns:a16="http://schemas.microsoft.com/office/drawing/2014/main" id="{E166F51C-1190-4F2B-AEB7-45804156D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5581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07" name="Image 106">
          <a:extLst>
            <a:ext uri="{FF2B5EF4-FFF2-40B4-BE49-F238E27FC236}">
              <a16:creationId xmlns:a16="http://schemas.microsoft.com/office/drawing/2014/main" id="{B2DBC8FC-407D-4F78-86F2-CDD89BF54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68645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08" name="Image 107">
          <a:extLst>
            <a:ext uri="{FF2B5EF4-FFF2-40B4-BE49-F238E27FC236}">
              <a16:creationId xmlns:a16="http://schemas.microsoft.com/office/drawing/2014/main" id="{ADFC7C33-6175-4DCB-8648-7F4D1000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613727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109" name="Image 108">
          <a:extLst>
            <a:ext uri="{FF2B5EF4-FFF2-40B4-BE49-F238E27FC236}">
              <a16:creationId xmlns:a16="http://schemas.microsoft.com/office/drawing/2014/main" id="{9FE381BA-6EE2-4117-8F6C-43FD94C7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2558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10" name="Image 109">
          <a:extLst>
            <a:ext uri="{FF2B5EF4-FFF2-40B4-BE49-F238E27FC236}">
              <a16:creationId xmlns:a16="http://schemas.microsoft.com/office/drawing/2014/main" id="{6600FF68-4200-422F-9CB3-64540B71C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68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11" name="Image 110">
          <a:extLst>
            <a:ext uri="{FF2B5EF4-FFF2-40B4-BE49-F238E27FC236}">
              <a16:creationId xmlns:a16="http://schemas.microsoft.com/office/drawing/2014/main" id="{BD527034-C5A0-4595-842C-2724CB0E8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6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12" name="Image 111">
          <a:extLst>
            <a:ext uri="{FF2B5EF4-FFF2-40B4-BE49-F238E27FC236}">
              <a16:creationId xmlns:a16="http://schemas.microsoft.com/office/drawing/2014/main" id="{E4F7C1D4-4ECB-436F-BFDB-9BF1F0C10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558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13" name="Image 112">
          <a:extLst>
            <a:ext uri="{FF2B5EF4-FFF2-40B4-BE49-F238E27FC236}">
              <a16:creationId xmlns:a16="http://schemas.microsoft.com/office/drawing/2014/main" id="{9694CC6F-285E-462D-BB28-B3DD1AD3D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68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14" name="Image 113">
          <a:extLst>
            <a:ext uri="{FF2B5EF4-FFF2-40B4-BE49-F238E27FC236}">
              <a16:creationId xmlns:a16="http://schemas.microsoft.com/office/drawing/2014/main" id="{AFF19851-7F5B-4E77-BF01-87D60FC74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6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15" name="Image 114">
          <a:extLst>
            <a:ext uri="{FF2B5EF4-FFF2-40B4-BE49-F238E27FC236}">
              <a16:creationId xmlns:a16="http://schemas.microsoft.com/office/drawing/2014/main" id="{BA304510-DFF5-4B35-AE93-32510B1FB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5581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16" name="Image 115">
          <a:extLst>
            <a:ext uri="{FF2B5EF4-FFF2-40B4-BE49-F238E27FC236}">
              <a16:creationId xmlns:a16="http://schemas.microsoft.com/office/drawing/2014/main" id="{5824B331-5754-4AAF-AEEC-3E5B2ADDC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409090091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17" name="Image 116">
          <a:extLst>
            <a:ext uri="{FF2B5EF4-FFF2-40B4-BE49-F238E27FC236}">
              <a16:creationId xmlns:a16="http://schemas.microsoft.com/office/drawing/2014/main" id="{D5B4122E-0005-4418-BAF2-0659CEDEC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409090091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18" name="Image 117">
          <a:extLst>
            <a:ext uri="{FF2B5EF4-FFF2-40B4-BE49-F238E27FC236}">
              <a16:creationId xmlns:a16="http://schemas.microsoft.com/office/drawing/2014/main" id="{97A6F6B5-DE22-4036-8612-883648C14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409090091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19" name="Image 118">
          <a:extLst>
            <a:ext uri="{FF2B5EF4-FFF2-40B4-BE49-F238E27FC236}">
              <a16:creationId xmlns:a16="http://schemas.microsoft.com/office/drawing/2014/main" id="{A1F2114A-E17E-46D8-827D-C7BAB5DBF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2162818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120" name="Image 119">
          <a:extLst>
            <a:ext uri="{FF2B5EF4-FFF2-40B4-BE49-F238E27FC236}">
              <a16:creationId xmlns:a16="http://schemas.microsoft.com/office/drawing/2014/main" id="{0D72873E-3810-4935-B374-9B37EB5C7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408684123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121" name="Image 120">
          <a:extLst>
            <a:ext uri="{FF2B5EF4-FFF2-40B4-BE49-F238E27FC236}">
              <a16:creationId xmlns:a16="http://schemas.microsoft.com/office/drawing/2014/main" id="{011360FD-37E4-43EE-84B2-6DD8093C1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408112624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22" name="Image 121">
          <a:extLst>
            <a:ext uri="{FF2B5EF4-FFF2-40B4-BE49-F238E27FC236}">
              <a16:creationId xmlns:a16="http://schemas.microsoft.com/office/drawing/2014/main" id="{3278F865-81D5-49BC-A196-E1C822184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9090091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123" name="Image 122">
          <a:extLst>
            <a:ext uri="{FF2B5EF4-FFF2-40B4-BE49-F238E27FC236}">
              <a16:creationId xmlns:a16="http://schemas.microsoft.com/office/drawing/2014/main" id="{C44EB33E-2206-4F3B-B852-E12FDDBEA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01034539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124" name="Image 123">
          <a:extLst>
            <a:ext uri="{FF2B5EF4-FFF2-40B4-BE49-F238E27FC236}">
              <a16:creationId xmlns:a16="http://schemas.microsoft.com/office/drawing/2014/main" id="{89C31B46-C459-4DFF-AA4B-E518F9AE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409090091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25" name="Image 124">
          <a:extLst>
            <a:ext uri="{FF2B5EF4-FFF2-40B4-BE49-F238E27FC236}">
              <a16:creationId xmlns:a16="http://schemas.microsoft.com/office/drawing/2014/main" id="{C7DA2758-AC47-4DB3-A9A1-5CCE6C314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39800645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26" name="Image 125">
          <a:extLst>
            <a:ext uri="{FF2B5EF4-FFF2-40B4-BE49-F238E27FC236}">
              <a16:creationId xmlns:a16="http://schemas.microsoft.com/office/drawing/2014/main" id="{54A7C4B1-C5D5-437C-80FD-C560B64A5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404933727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27" name="Image 126">
          <a:extLst>
            <a:ext uri="{FF2B5EF4-FFF2-40B4-BE49-F238E27FC236}">
              <a16:creationId xmlns:a16="http://schemas.microsoft.com/office/drawing/2014/main" id="{E3F412B6-7D03-4E8D-90E4-95FBB8AAD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396878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28" name="Image 127">
          <a:extLst>
            <a:ext uri="{FF2B5EF4-FFF2-40B4-BE49-F238E27FC236}">
              <a16:creationId xmlns:a16="http://schemas.microsoft.com/office/drawing/2014/main" id="{15717B59-5D33-4B7E-BD4B-F2B3A050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021628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29" name="Image 128">
          <a:extLst>
            <a:ext uri="{FF2B5EF4-FFF2-40B4-BE49-F238E27FC236}">
              <a16:creationId xmlns:a16="http://schemas.microsoft.com/office/drawing/2014/main" id="{7FF08C5C-15E6-40DA-8C2F-A1092A20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090900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30" name="Image 129">
          <a:extLst>
            <a:ext uri="{FF2B5EF4-FFF2-40B4-BE49-F238E27FC236}">
              <a16:creationId xmlns:a16="http://schemas.microsoft.com/office/drawing/2014/main" id="{3D8D86B8-20A4-42B2-9508-5CB3F05D1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40103453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31" name="Image 130">
          <a:extLst>
            <a:ext uri="{FF2B5EF4-FFF2-40B4-BE49-F238E27FC236}">
              <a16:creationId xmlns:a16="http://schemas.microsoft.com/office/drawing/2014/main" id="{7DC350C1-6C1C-445F-9B3B-C3BA70AC5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021628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32" name="Image 131">
          <a:extLst>
            <a:ext uri="{FF2B5EF4-FFF2-40B4-BE49-F238E27FC236}">
              <a16:creationId xmlns:a16="http://schemas.microsoft.com/office/drawing/2014/main" id="{45630F9E-3CC1-442D-A7E2-3DA14C294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090900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33" name="Image 132">
          <a:extLst>
            <a:ext uri="{FF2B5EF4-FFF2-40B4-BE49-F238E27FC236}">
              <a16:creationId xmlns:a16="http://schemas.microsoft.com/office/drawing/2014/main" id="{D99F71EF-DDF4-4F6E-A6C4-47D451E5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40103453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34" name="Image 133">
          <a:extLst>
            <a:ext uri="{FF2B5EF4-FFF2-40B4-BE49-F238E27FC236}">
              <a16:creationId xmlns:a16="http://schemas.microsoft.com/office/drawing/2014/main" id="{5ED46123-5631-489D-835B-196973C9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021628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35" name="Image 134">
          <a:extLst>
            <a:ext uri="{FF2B5EF4-FFF2-40B4-BE49-F238E27FC236}">
              <a16:creationId xmlns:a16="http://schemas.microsoft.com/office/drawing/2014/main" id="{00618420-29F2-4598-BEF6-45216FDBB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090900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36" name="Image 135">
          <a:extLst>
            <a:ext uri="{FF2B5EF4-FFF2-40B4-BE49-F238E27FC236}">
              <a16:creationId xmlns:a16="http://schemas.microsoft.com/office/drawing/2014/main" id="{C0773E23-A23E-4890-A91A-66BCE1884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401034539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37" name="Image 136">
          <a:extLst>
            <a:ext uri="{FF2B5EF4-FFF2-40B4-BE49-F238E27FC236}">
              <a16:creationId xmlns:a16="http://schemas.microsoft.com/office/drawing/2014/main" id="{EA934E60-7810-4444-9B5E-C1CB0D111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346744636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38" name="Image 137">
          <a:extLst>
            <a:ext uri="{FF2B5EF4-FFF2-40B4-BE49-F238E27FC236}">
              <a16:creationId xmlns:a16="http://schemas.microsoft.com/office/drawing/2014/main" id="{AF68052C-D043-419E-99B5-0B1C2BED6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346744636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39" name="Image 138">
          <a:extLst>
            <a:ext uri="{FF2B5EF4-FFF2-40B4-BE49-F238E27FC236}">
              <a16:creationId xmlns:a16="http://schemas.microsoft.com/office/drawing/2014/main" id="{44615473-284D-4099-8467-13D87B12F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346744636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40" name="Image 139">
          <a:extLst>
            <a:ext uri="{FF2B5EF4-FFF2-40B4-BE49-F238E27FC236}">
              <a16:creationId xmlns:a16="http://schemas.microsoft.com/office/drawing/2014/main" id="{63757E06-BCA4-4F8B-816C-610CD2F1E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9817364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141" name="Image 140">
          <a:extLst>
            <a:ext uri="{FF2B5EF4-FFF2-40B4-BE49-F238E27FC236}">
              <a16:creationId xmlns:a16="http://schemas.microsoft.com/office/drawing/2014/main" id="{966F6147-85CF-45AD-8412-F064F43AC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346338669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142" name="Image 141">
          <a:extLst>
            <a:ext uri="{FF2B5EF4-FFF2-40B4-BE49-F238E27FC236}">
              <a16:creationId xmlns:a16="http://schemas.microsoft.com/office/drawing/2014/main" id="{246E3A1C-A171-42D0-900B-64C23884B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34576717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43" name="Image 142">
          <a:extLst>
            <a:ext uri="{FF2B5EF4-FFF2-40B4-BE49-F238E27FC236}">
              <a16:creationId xmlns:a16="http://schemas.microsoft.com/office/drawing/2014/main" id="{42672AD6-77A2-4301-B35B-5CE733F4B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6744636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144" name="Image 143">
          <a:extLst>
            <a:ext uri="{FF2B5EF4-FFF2-40B4-BE49-F238E27FC236}">
              <a16:creationId xmlns:a16="http://schemas.microsoft.com/office/drawing/2014/main" id="{FAA9C456-EE62-4953-A52E-5C699D456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338689084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145" name="Image 144">
          <a:extLst>
            <a:ext uri="{FF2B5EF4-FFF2-40B4-BE49-F238E27FC236}">
              <a16:creationId xmlns:a16="http://schemas.microsoft.com/office/drawing/2014/main" id="{17BF0E53-7945-4287-9F44-EE5464F88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346744636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46" name="Image 145">
          <a:extLst>
            <a:ext uri="{FF2B5EF4-FFF2-40B4-BE49-F238E27FC236}">
              <a16:creationId xmlns:a16="http://schemas.microsoft.com/office/drawing/2014/main" id="{82EA1F5E-CED2-4C21-A8FB-40735FEE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335661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47" name="Image 146">
          <a:extLst>
            <a:ext uri="{FF2B5EF4-FFF2-40B4-BE49-F238E27FC236}">
              <a16:creationId xmlns:a16="http://schemas.microsoft.com/office/drawing/2014/main" id="{86B8D0DC-B20C-4B80-AF6F-2BA8DA655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342588273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48" name="Image 147">
          <a:extLst>
            <a:ext uri="{FF2B5EF4-FFF2-40B4-BE49-F238E27FC236}">
              <a16:creationId xmlns:a16="http://schemas.microsoft.com/office/drawing/2014/main" id="{67C933BD-5A1A-4C14-91E5-763F44C05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33453272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49" name="Image 148">
          <a:extLst>
            <a:ext uri="{FF2B5EF4-FFF2-40B4-BE49-F238E27FC236}">
              <a16:creationId xmlns:a16="http://schemas.microsoft.com/office/drawing/2014/main" id="{5837A866-BA67-4697-B411-60C93864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398173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50" name="Image 149">
          <a:extLst>
            <a:ext uri="{FF2B5EF4-FFF2-40B4-BE49-F238E27FC236}">
              <a16:creationId xmlns:a16="http://schemas.microsoft.com/office/drawing/2014/main" id="{F9AFC5C8-C34B-4A4B-8AB1-FBE9D9834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4674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51" name="Image 150">
          <a:extLst>
            <a:ext uri="{FF2B5EF4-FFF2-40B4-BE49-F238E27FC236}">
              <a16:creationId xmlns:a16="http://schemas.microsoft.com/office/drawing/2014/main" id="{9ECEFD99-4EA7-4477-9DD1-C55E973C7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33868908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52" name="Image 151">
          <a:extLst>
            <a:ext uri="{FF2B5EF4-FFF2-40B4-BE49-F238E27FC236}">
              <a16:creationId xmlns:a16="http://schemas.microsoft.com/office/drawing/2014/main" id="{C718A484-1921-4B94-A6AD-CB2AC5003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398173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53" name="Image 152">
          <a:extLst>
            <a:ext uri="{FF2B5EF4-FFF2-40B4-BE49-F238E27FC236}">
              <a16:creationId xmlns:a16="http://schemas.microsoft.com/office/drawing/2014/main" id="{6A8739A1-1C31-43FC-8DBA-399289B58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4674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54" name="Image 153">
          <a:extLst>
            <a:ext uri="{FF2B5EF4-FFF2-40B4-BE49-F238E27FC236}">
              <a16:creationId xmlns:a16="http://schemas.microsoft.com/office/drawing/2014/main" id="{DDB89ED4-8394-464C-AE2C-436292FCA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33868908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55" name="Image 154">
          <a:extLst>
            <a:ext uri="{FF2B5EF4-FFF2-40B4-BE49-F238E27FC236}">
              <a16:creationId xmlns:a16="http://schemas.microsoft.com/office/drawing/2014/main" id="{08C2A19F-5C64-4E68-8B53-BC0E4B5B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398173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56" name="Image 155">
          <a:extLst>
            <a:ext uri="{FF2B5EF4-FFF2-40B4-BE49-F238E27FC236}">
              <a16:creationId xmlns:a16="http://schemas.microsoft.com/office/drawing/2014/main" id="{F1E7822B-BAF0-479F-9DB6-80F4C63E3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4674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57" name="Image 156">
          <a:extLst>
            <a:ext uri="{FF2B5EF4-FFF2-40B4-BE49-F238E27FC236}">
              <a16:creationId xmlns:a16="http://schemas.microsoft.com/office/drawing/2014/main" id="{424B7038-6B56-4DCE-97A0-9627C2F6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338689084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58" name="Image 157">
          <a:extLst>
            <a:ext uri="{FF2B5EF4-FFF2-40B4-BE49-F238E27FC236}">
              <a16:creationId xmlns:a16="http://schemas.microsoft.com/office/drawing/2014/main" id="{2713AABA-2E0D-4593-B537-DC035A86D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39817364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59" name="Image 158">
          <a:extLst>
            <a:ext uri="{FF2B5EF4-FFF2-40B4-BE49-F238E27FC236}">
              <a16:creationId xmlns:a16="http://schemas.microsoft.com/office/drawing/2014/main" id="{4A1CDEA7-FC86-4F3C-B8C1-5AB18BCDD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6744636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160" name="Image 159">
          <a:extLst>
            <a:ext uri="{FF2B5EF4-FFF2-40B4-BE49-F238E27FC236}">
              <a16:creationId xmlns:a16="http://schemas.microsoft.com/office/drawing/2014/main" id="{EDF2A74E-4251-4D56-B495-B7BE81104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33868908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61" name="Image 160">
          <a:extLst>
            <a:ext uri="{FF2B5EF4-FFF2-40B4-BE49-F238E27FC236}">
              <a16:creationId xmlns:a16="http://schemas.microsoft.com/office/drawing/2014/main" id="{1998049B-9A59-4F56-AE27-BF21A2153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398173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62" name="Image 161">
          <a:extLst>
            <a:ext uri="{FF2B5EF4-FFF2-40B4-BE49-F238E27FC236}">
              <a16:creationId xmlns:a16="http://schemas.microsoft.com/office/drawing/2014/main" id="{C345C29B-7561-4067-BAFB-0D2F92767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4674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63" name="Image 162">
          <a:extLst>
            <a:ext uri="{FF2B5EF4-FFF2-40B4-BE49-F238E27FC236}">
              <a16:creationId xmlns:a16="http://schemas.microsoft.com/office/drawing/2014/main" id="{6F7B141C-51E8-4FEA-9BEA-9D85C4C75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33868908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64" name="Image 163">
          <a:extLst>
            <a:ext uri="{FF2B5EF4-FFF2-40B4-BE49-F238E27FC236}">
              <a16:creationId xmlns:a16="http://schemas.microsoft.com/office/drawing/2014/main" id="{E18B3085-7782-4A19-8369-BB008A6A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398173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65" name="Image 164">
          <a:extLst>
            <a:ext uri="{FF2B5EF4-FFF2-40B4-BE49-F238E27FC236}">
              <a16:creationId xmlns:a16="http://schemas.microsoft.com/office/drawing/2014/main" id="{801AA925-187A-438A-AF28-35B692CC9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4674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66" name="Image 165">
          <a:extLst>
            <a:ext uri="{FF2B5EF4-FFF2-40B4-BE49-F238E27FC236}">
              <a16:creationId xmlns:a16="http://schemas.microsoft.com/office/drawing/2014/main" id="{B23A39F4-F8C7-4075-9EB4-330C811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338689084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67" name="Image 166">
          <a:extLst>
            <a:ext uri="{FF2B5EF4-FFF2-40B4-BE49-F238E27FC236}">
              <a16:creationId xmlns:a16="http://schemas.microsoft.com/office/drawing/2014/main" id="{E6B18062-DBC0-469A-9217-DA10E7FCE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301024636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68" name="Image 167">
          <a:extLst>
            <a:ext uri="{FF2B5EF4-FFF2-40B4-BE49-F238E27FC236}">
              <a16:creationId xmlns:a16="http://schemas.microsoft.com/office/drawing/2014/main" id="{25920632-81AD-4DDE-9943-97D3A3C48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301024636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69" name="Image 168">
          <a:extLst>
            <a:ext uri="{FF2B5EF4-FFF2-40B4-BE49-F238E27FC236}">
              <a16:creationId xmlns:a16="http://schemas.microsoft.com/office/drawing/2014/main" id="{516176C2-032E-4175-8C38-CE3E0E90E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301024636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70" name="Image 169">
          <a:extLst>
            <a:ext uri="{FF2B5EF4-FFF2-40B4-BE49-F238E27FC236}">
              <a16:creationId xmlns:a16="http://schemas.microsoft.com/office/drawing/2014/main" id="{E659C610-D299-4069-A506-83187E99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4097364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171" name="Image 170">
          <a:extLst>
            <a:ext uri="{FF2B5EF4-FFF2-40B4-BE49-F238E27FC236}">
              <a16:creationId xmlns:a16="http://schemas.microsoft.com/office/drawing/2014/main" id="{A78C2736-18BC-448A-BF14-176D0781F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300618669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172" name="Image 171">
          <a:extLst>
            <a:ext uri="{FF2B5EF4-FFF2-40B4-BE49-F238E27FC236}">
              <a16:creationId xmlns:a16="http://schemas.microsoft.com/office/drawing/2014/main" id="{555D8264-BAD3-4609-A1CB-815D963CA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30004717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73" name="Image 172">
          <a:extLst>
            <a:ext uri="{FF2B5EF4-FFF2-40B4-BE49-F238E27FC236}">
              <a16:creationId xmlns:a16="http://schemas.microsoft.com/office/drawing/2014/main" id="{EAA1AE6F-624D-4548-9224-675B6A0A2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1024636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174" name="Image 173">
          <a:extLst>
            <a:ext uri="{FF2B5EF4-FFF2-40B4-BE49-F238E27FC236}">
              <a16:creationId xmlns:a16="http://schemas.microsoft.com/office/drawing/2014/main" id="{C195DA1F-3601-45E6-BD66-ACEE6D0AD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292969084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175" name="Image 174">
          <a:extLst>
            <a:ext uri="{FF2B5EF4-FFF2-40B4-BE49-F238E27FC236}">
              <a16:creationId xmlns:a16="http://schemas.microsoft.com/office/drawing/2014/main" id="{2F3F297F-B895-4F98-8262-F6FE84055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301024636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76" name="Image 175">
          <a:extLst>
            <a:ext uri="{FF2B5EF4-FFF2-40B4-BE49-F238E27FC236}">
              <a16:creationId xmlns:a16="http://schemas.microsoft.com/office/drawing/2014/main" id="{E0A2188F-DE92-4C13-A041-DEC4545A0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289941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77" name="Image 176">
          <a:extLst>
            <a:ext uri="{FF2B5EF4-FFF2-40B4-BE49-F238E27FC236}">
              <a16:creationId xmlns:a16="http://schemas.microsoft.com/office/drawing/2014/main" id="{F740203D-C0FA-4F52-8F31-5F1120770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296868273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78" name="Image 177">
          <a:extLst>
            <a:ext uri="{FF2B5EF4-FFF2-40B4-BE49-F238E27FC236}">
              <a16:creationId xmlns:a16="http://schemas.microsoft.com/office/drawing/2014/main" id="{897A1E08-52C0-4865-B6EF-A4C5FFD02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28881272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79" name="Image 178">
          <a:extLst>
            <a:ext uri="{FF2B5EF4-FFF2-40B4-BE49-F238E27FC236}">
              <a16:creationId xmlns:a16="http://schemas.microsoft.com/office/drawing/2014/main" id="{8FC3FEEB-9EB4-4031-BCCE-B0053FF80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940973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80" name="Image 179">
          <a:extLst>
            <a:ext uri="{FF2B5EF4-FFF2-40B4-BE49-F238E27FC236}">
              <a16:creationId xmlns:a16="http://schemas.microsoft.com/office/drawing/2014/main" id="{FA25278C-D529-4E48-844A-58AE7626B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0102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81" name="Image 180">
          <a:extLst>
            <a:ext uri="{FF2B5EF4-FFF2-40B4-BE49-F238E27FC236}">
              <a16:creationId xmlns:a16="http://schemas.microsoft.com/office/drawing/2014/main" id="{FBA94704-42C6-44AA-80CC-9EEC63E2B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29296908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82" name="Image 181">
          <a:extLst>
            <a:ext uri="{FF2B5EF4-FFF2-40B4-BE49-F238E27FC236}">
              <a16:creationId xmlns:a16="http://schemas.microsoft.com/office/drawing/2014/main" id="{C569E0FE-96E7-4A74-B3BD-C855EA0E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940973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83" name="Image 182">
          <a:extLst>
            <a:ext uri="{FF2B5EF4-FFF2-40B4-BE49-F238E27FC236}">
              <a16:creationId xmlns:a16="http://schemas.microsoft.com/office/drawing/2014/main" id="{05928DB9-F986-4A06-B128-8D8A5D5E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0102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84" name="Image 183">
          <a:extLst>
            <a:ext uri="{FF2B5EF4-FFF2-40B4-BE49-F238E27FC236}">
              <a16:creationId xmlns:a16="http://schemas.microsoft.com/office/drawing/2014/main" id="{7D9DF02A-DC39-4ECB-8470-91896242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29296908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85" name="Image 184">
          <a:extLst>
            <a:ext uri="{FF2B5EF4-FFF2-40B4-BE49-F238E27FC236}">
              <a16:creationId xmlns:a16="http://schemas.microsoft.com/office/drawing/2014/main" id="{6F920E93-4789-4507-A79F-DECA2E664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940973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186" name="Image 185">
          <a:extLst>
            <a:ext uri="{FF2B5EF4-FFF2-40B4-BE49-F238E27FC236}">
              <a16:creationId xmlns:a16="http://schemas.microsoft.com/office/drawing/2014/main" id="{F80DEC7E-8BC8-4AB2-81E4-80B3C7D6A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30102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187" name="Image 186">
          <a:extLst>
            <a:ext uri="{FF2B5EF4-FFF2-40B4-BE49-F238E27FC236}">
              <a16:creationId xmlns:a16="http://schemas.microsoft.com/office/drawing/2014/main" id="{2E84FAF1-9AC1-4387-AB97-B7D58BC15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292969084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88" name="Image 187">
          <a:extLst>
            <a:ext uri="{FF2B5EF4-FFF2-40B4-BE49-F238E27FC236}">
              <a16:creationId xmlns:a16="http://schemas.microsoft.com/office/drawing/2014/main" id="{78ABAE94-1712-4B3D-A3F6-6AD08F3D1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23867918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89" name="Image 188">
          <a:extLst>
            <a:ext uri="{FF2B5EF4-FFF2-40B4-BE49-F238E27FC236}">
              <a16:creationId xmlns:a16="http://schemas.microsoft.com/office/drawing/2014/main" id="{804E9C3E-2A1B-4458-B064-9CA74F9D7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23867918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190" name="Image 189">
          <a:extLst>
            <a:ext uri="{FF2B5EF4-FFF2-40B4-BE49-F238E27FC236}">
              <a16:creationId xmlns:a16="http://schemas.microsoft.com/office/drawing/2014/main" id="{2A009F78-2949-4432-9CBA-9F5444939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238679182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91" name="Image 190">
          <a:extLst>
            <a:ext uri="{FF2B5EF4-FFF2-40B4-BE49-F238E27FC236}">
              <a16:creationId xmlns:a16="http://schemas.microsoft.com/office/drawing/2014/main" id="{AF03FCEE-7EB3-478B-91F7-FB9D7AF90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1751909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192" name="Image 191">
          <a:extLst>
            <a:ext uri="{FF2B5EF4-FFF2-40B4-BE49-F238E27FC236}">
              <a16:creationId xmlns:a16="http://schemas.microsoft.com/office/drawing/2014/main" id="{D49DE56B-73A6-42EC-BFBB-0D79662C8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238273214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193" name="Image 192">
          <a:extLst>
            <a:ext uri="{FF2B5EF4-FFF2-40B4-BE49-F238E27FC236}">
              <a16:creationId xmlns:a16="http://schemas.microsoft.com/office/drawing/2014/main" id="{AD8C3CFD-2484-4EA7-ACFC-06BC827ED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23770171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194" name="Image 193">
          <a:extLst>
            <a:ext uri="{FF2B5EF4-FFF2-40B4-BE49-F238E27FC236}">
              <a16:creationId xmlns:a16="http://schemas.microsoft.com/office/drawing/2014/main" id="{39D2A56F-BA51-48F5-8B92-E3BC6006D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8679182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195" name="Image 194">
          <a:extLst>
            <a:ext uri="{FF2B5EF4-FFF2-40B4-BE49-F238E27FC236}">
              <a16:creationId xmlns:a16="http://schemas.microsoft.com/office/drawing/2014/main" id="{32B96034-85D9-4FBE-8F13-C472DF4B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23062363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196" name="Image 195">
          <a:extLst>
            <a:ext uri="{FF2B5EF4-FFF2-40B4-BE49-F238E27FC236}">
              <a16:creationId xmlns:a16="http://schemas.microsoft.com/office/drawing/2014/main" id="{843FA3F9-9993-4AE2-A7E4-269C4ABFD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238679182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97" name="Image 196">
          <a:extLst>
            <a:ext uri="{FF2B5EF4-FFF2-40B4-BE49-F238E27FC236}">
              <a16:creationId xmlns:a16="http://schemas.microsoft.com/office/drawing/2014/main" id="{A704B7D0-6BFC-4D5A-9165-14E8E82A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22759554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98" name="Image 197">
          <a:extLst>
            <a:ext uri="{FF2B5EF4-FFF2-40B4-BE49-F238E27FC236}">
              <a16:creationId xmlns:a16="http://schemas.microsoft.com/office/drawing/2014/main" id="{01623874-F8F8-420D-94AE-6CD79A768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234522818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199" name="Image 198">
          <a:extLst>
            <a:ext uri="{FF2B5EF4-FFF2-40B4-BE49-F238E27FC236}">
              <a16:creationId xmlns:a16="http://schemas.microsoft.com/office/drawing/2014/main" id="{57F0E641-FBD9-433F-9F59-3AA250112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2264672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00" name="Image 199">
          <a:extLst>
            <a:ext uri="{FF2B5EF4-FFF2-40B4-BE49-F238E27FC236}">
              <a16:creationId xmlns:a16="http://schemas.microsoft.com/office/drawing/2014/main" id="{3885A119-88E0-489F-8BED-D67292EFA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175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01" name="Image 200">
          <a:extLst>
            <a:ext uri="{FF2B5EF4-FFF2-40B4-BE49-F238E27FC236}">
              <a16:creationId xmlns:a16="http://schemas.microsoft.com/office/drawing/2014/main" id="{EAB14A99-BDE0-4494-A160-AD7638BFA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86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02" name="Image 201">
          <a:extLst>
            <a:ext uri="{FF2B5EF4-FFF2-40B4-BE49-F238E27FC236}">
              <a16:creationId xmlns:a16="http://schemas.microsoft.com/office/drawing/2014/main" id="{4B495FDB-9D91-4980-965A-A37904117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2306236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03" name="Image 202">
          <a:extLst>
            <a:ext uri="{FF2B5EF4-FFF2-40B4-BE49-F238E27FC236}">
              <a16:creationId xmlns:a16="http://schemas.microsoft.com/office/drawing/2014/main" id="{A0013C79-D7C8-4015-BE35-164535D0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175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04" name="Image 203">
          <a:extLst>
            <a:ext uri="{FF2B5EF4-FFF2-40B4-BE49-F238E27FC236}">
              <a16:creationId xmlns:a16="http://schemas.microsoft.com/office/drawing/2014/main" id="{D7826A13-06B5-4BAF-8CEF-04D05ABF6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86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05" name="Image 204">
          <a:extLst>
            <a:ext uri="{FF2B5EF4-FFF2-40B4-BE49-F238E27FC236}">
              <a16:creationId xmlns:a16="http://schemas.microsoft.com/office/drawing/2014/main" id="{3ADBA224-5FE4-4B01-AE3D-F44AA4FEE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2306236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06" name="Image 205">
          <a:extLst>
            <a:ext uri="{FF2B5EF4-FFF2-40B4-BE49-F238E27FC236}">
              <a16:creationId xmlns:a16="http://schemas.microsoft.com/office/drawing/2014/main" id="{6224B626-91E5-4D95-AB34-4202B268D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175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07" name="Image 206">
          <a:extLst>
            <a:ext uri="{FF2B5EF4-FFF2-40B4-BE49-F238E27FC236}">
              <a16:creationId xmlns:a16="http://schemas.microsoft.com/office/drawing/2014/main" id="{B86EDEFA-5214-4070-92CD-64F0E672B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86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08" name="Image 207">
          <a:extLst>
            <a:ext uri="{FF2B5EF4-FFF2-40B4-BE49-F238E27FC236}">
              <a16:creationId xmlns:a16="http://schemas.microsoft.com/office/drawing/2014/main" id="{723C7E38-6E2B-4085-9C7D-7F2E44B02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23062363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09" name="Image 208">
          <a:extLst>
            <a:ext uri="{FF2B5EF4-FFF2-40B4-BE49-F238E27FC236}">
              <a16:creationId xmlns:a16="http://schemas.microsoft.com/office/drawing/2014/main" id="{427F89D8-0885-45B6-AA78-127C89228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1751909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10" name="Image 209">
          <a:extLst>
            <a:ext uri="{FF2B5EF4-FFF2-40B4-BE49-F238E27FC236}">
              <a16:creationId xmlns:a16="http://schemas.microsoft.com/office/drawing/2014/main" id="{6B9AD047-6B41-4FE2-A8E4-DF8EAF141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8679182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211" name="Image 210">
          <a:extLst>
            <a:ext uri="{FF2B5EF4-FFF2-40B4-BE49-F238E27FC236}">
              <a16:creationId xmlns:a16="http://schemas.microsoft.com/office/drawing/2014/main" id="{BEC03098-4048-4038-A3EA-07DDA6965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2306236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12" name="Image 211">
          <a:extLst>
            <a:ext uri="{FF2B5EF4-FFF2-40B4-BE49-F238E27FC236}">
              <a16:creationId xmlns:a16="http://schemas.microsoft.com/office/drawing/2014/main" id="{56CD63FB-4A6E-426C-9B8C-F6D213315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175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13" name="Image 212">
          <a:extLst>
            <a:ext uri="{FF2B5EF4-FFF2-40B4-BE49-F238E27FC236}">
              <a16:creationId xmlns:a16="http://schemas.microsoft.com/office/drawing/2014/main" id="{2BB91A94-B602-4E96-A50B-049E13210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86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14" name="Image 213">
          <a:extLst>
            <a:ext uri="{FF2B5EF4-FFF2-40B4-BE49-F238E27FC236}">
              <a16:creationId xmlns:a16="http://schemas.microsoft.com/office/drawing/2014/main" id="{3EE5C716-B9C3-4B0F-8B42-0601F285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2306236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15" name="Image 214">
          <a:extLst>
            <a:ext uri="{FF2B5EF4-FFF2-40B4-BE49-F238E27FC236}">
              <a16:creationId xmlns:a16="http://schemas.microsoft.com/office/drawing/2014/main" id="{69D38759-C275-4B2A-AC7F-76BA76D9F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175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16" name="Image 215">
          <a:extLst>
            <a:ext uri="{FF2B5EF4-FFF2-40B4-BE49-F238E27FC236}">
              <a16:creationId xmlns:a16="http://schemas.microsoft.com/office/drawing/2014/main" id="{86A8D3E1-7333-488C-AC46-8392336C0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386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17" name="Image 216">
          <a:extLst>
            <a:ext uri="{FF2B5EF4-FFF2-40B4-BE49-F238E27FC236}">
              <a16:creationId xmlns:a16="http://schemas.microsoft.com/office/drawing/2014/main" id="{C44DF466-B1B9-4067-9C31-39F264F2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23062363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18" name="Image 217">
          <a:extLst>
            <a:ext uri="{FF2B5EF4-FFF2-40B4-BE49-F238E27FC236}">
              <a16:creationId xmlns:a16="http://schemas.microsoft.com/office/drawing/2014/main" id="{1520C968-8989-4D8B-9D7B-3ED9F28D8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41351909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19" name="Image 218">
          <a:extLst>
            <a:ext uri="{FF2B5EF4-FFF2-40B4-BE49-F238E27FC236}">
              <a16:creationId xmlns:a16="http://schemas.microsoft.com/office/drawing/2014/main" id="{4D6A11DE-1F95-42F5-AE28-5E70DB8C4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41351909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20" name="Image 219">
          <a:extLst>
            <a:ext uri="{FF2B5EF4-FFF2-40B4-BE49-F238E27FC236}">
              <a16:creationId xmlns:a16="http://schemas.microsoft.com/office/drawing/2014/main" id="{AF4AAD88-CDCD-4045-AFF6-A8A9C35B1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41351909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21" name="Image 220">
          <a:extLst>
            <a:ext uri="{FF2B5EF4-FFF2-40B4-BE49-F238E27FC236}">
              <a16:creationId xmlns:a16="http://schemas.microsoft.com/office/drawing/2014/main" id="{907DC435-41AD-4CC7-9E9A-B184710D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34424636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222" name="Image 221">
          <a:extLst>
            <a:ext uri="{FF2B5EF4-FFF2-40B4-BE49-F238E27FC236}">
              <a16:creationId xmlns:a16="http://schemas.microsoft.com/office/drawing/2014/main" id="{F14C13E5-7B33-4A69-A603-4FEA71B42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84094594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223" name="Image 222">
          <a:extLst>
            <a:ext uri="{FF2B5EF4-FFF2-40B4-BE49-F238E27FC236}">
              <a16:creationId xmlns:a16="http://schemas.microsoft.com/office/drawing/2014/main" id="{6238BDC8-C17D-46FA-857F-B89BBA2E5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84037444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24" name="Image 223">
          <a:extLst>
            <a:ext uri="{FF2B5EF4-FFF2-40B4-BE49-F238E27FC236}">
              <a16:creationId xmlns:a16="http://schemas.microsoft.com/office/drawing/2014/main" id="{4CA4B9E7-48F7-4AFB-9F09-638F31D54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1351909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225" name="Image 224">
          <a:extLst>
            <a:ext uri="{FF2B5EF4-FFF2-40B4-BE49-F238E27FC236}">
              <a16:creationId xmlns:a16="http://schemas.microsoft.com/office/drawing/2014/main" id="{E5D8B3D7-CFC5-4FCD-927A-13BBC190C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833296357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226" name="Image 225">
          <a:extLst>
            <a:ext uri="{FF2B5EF4-FFF2-40B4-BE49-F238E27FC236}">
              <a16:creationId xmlns:a16="http://schemas.microsoft.com/office/drawing/2014/main" id="{E1629319-1519-4893-A316-AFE81D2F3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841351909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27" name="Image 226">
          <a:extLst>
            <a:ext uri="{FF2B5EF4-FFF2-40B4-BE49-F238E27FC236}">
              <a16:creationId xmlns:a16="http://schemas.microsoft.com/office/drawing/2014/main" id="{06D394D8-78EA-4E3F-944F-AA772AD8B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830268273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28" name="Image 227">
          <a:extLst>
            <a:ext uri="{FF2B5EF4-FFF2-40B4-BE49-F238E27FC236}">
              <a16:creationId xmlns:a16="http://schemas.microsoft.com/office/drawing/2014/main" id="{CB0FCF60-008B-4AF7-A0E7-76D81089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83719554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29" name="Image 228">
          <a:extLst>
            <a:ext uri="{FF2B5EF4-FFF2-40B4-BE49-F238E27FC236}">
              <a16:creationId xmlns:a16="http://schemas.microsoft.com/office/drawing/2014/main" id="{9B2710EF-8B88-41A9-984B-0852DD4F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82913999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30" name="Image 229">
          <a:extLst>
            <a:ext uri="{FF2B5EF4-FFF2-40B4-BE49-F238E27FC236}">
              <a16:creationId xmlns:a16="http://schemas.microsoft.com/office/drawing/2014/main" id="{1E4029AA-EE2A-4B82-A80D-78D0165AB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3442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31" name="Image 230">
          <a:extLst>
            <a:ext uri="{FF2B5EF4-FFF2-40B4-BE49-F238E27FC236}">
              <a16:creationId xmlns:a16="http://schemas.microsoft.com/office/drawing/2014/main" id="{223DCFE6-4E7E-4287-8B74-E49C40F28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4135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32" name="Image 231">
          <a:extLst>
            <a:ext uri="{FF2B5EF4-FFF2-40B4-BE49-F238E27FC236}">
              <a16:creationId xmlns:a16="http://schemas.microsoft.com/office/drawing/2014/main" id="{F23429CB-4E79-4BA2-AA3E-104CE1BE0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83329635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33" name="Image 232">
          <a:extLst>
            <a:ext uri="{FF2B5EF4-FFF2-40B4-BE49-F238E27FC236}">
              <a16:creationId xmlns:a16="http://schemas.microsoft.com/office/drawing/2014/main" id="{6732B6BB-97C1-4FBF-8D1E-0E4099FF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3442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34" name="Image 233">
          <a:extLst>
            <a:ext uri="{FF2B5EF4-FFF2-40B4-BE49-F238E27FC236}">
              <a16:creationId xmlns:a16="http://schemas.microsoft.com/office/drawing/2014/main" id="{2A610CEF-8325-4490-A894-3309653EE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4135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35" name="Image 234">
          <a:extLst>
            <a:ext uri="{FF2B5EF4-FFF2-40B4-BE49-F238E27FC236}">
              <a16:creationId xmlns:a16="http://schemas.microsoft.com/office/drawing/2014/main" id="{0E6C35F2-3EDC-47DB-871F-82A501918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83329635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36" name="Image 235">
          <a:extLst>
            <a:ext uri="{FF2B5EF4-FFF2-40B4-BE49-F238E27FC236}">
              <a16:creationId xmlns:a16="http://schemas.microsoft.com/office/drawing/2014/main" id="{03112520-250E-4F6C-A3B3-BF9290A83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3442463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37" name="Image 236">
          <a:extLst>
            <a:ext uri="{FF2B5EF4-FFF2-40B4-BE49-F238E27FC236}">
              <a16:creationId xmlns:a16="http://schemas.microsoft.com/office/drawing/2014/main" id="{441E4C1E-D9B6-4929-9FD8-56E138B0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413519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38" name="Image 237">
          <a:extLst>
            <a:ext uri="{FF2B5EF4-FFF2-40B4-BE49-F238E27FC236}">
              <a16:creationId xmlns:a16="http://schemas.microsoft.com/office/drawing/2014/main" id="{92ED78BC-77BC-429A-854D-843238637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833296357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39" name="Image 238">
          <a:extLst>
            <a:ext uri="{FF2B5EF4-FFF2-40B4-BE49-F238E27FC236}">
              <a16:creationId xmlns:a16="http://schemas.microsoft.com/office/drawing/2014/main" id="{3CC4C48E-0B9A-4500-BE26-8526E402D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77900645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40" name="Image 239">
          <a:extLst>
            <a:ext uri="{FF2B5EF4-FFF2-40B4-BE49-F238E27FC236}">
              <a16:creationId xmlns:a16="http://schemas.microsoft.com/office/drawing/2014/main" id="{B5D891DA-811F-43FA-B17A-AD19F2A73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77900645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41" name="Image 240">
          <a:extLst>
            <a:ext uri="{FF2B5EF4-FFF2-40B4-BE49-F238E27FC236}">
              <a16:creationId xmlns:a16="http://schemas.microsoft.com/office/drawing/2014/main" id="{5D60CE5C-274C-474F-8128-682B080F7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77900645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42" name="Image 241">
          <a:extLst>
            <a:ext uri="{FF2B5EF4-FFF2-40B4-BE49-F238E27FC236}">
              <a16:creationId xmlns:a16="http://schemas.microsoft.com/office/drawing/2014/main" id="{C04483C4-7491-4570-B6B5-D34E1FB2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2079182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243" name="Image 242">
          <a:extLst>
            <a:ext uri="{FF2B5EF4-FFF2-40B4-BE49-F238E27FC236}">
              <a16:creationId xmlns:a16="http://schemas.microsoft.com/office/drawing/2014/main" id="{B06A7101-62B3-4B37-8FF0-37D97D18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7786004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244" name="Image 243">
          <a:extLst>
            <a:ext uri="{FF2B5EF4-FFF2-40B4-BE49-F238E27FC236}">
              <a16:creationId xmlns:a16="http://schemas.microsoft.com/office/drawing/2014/main" id="{F6734BA5-C09E-4C05-A5D8-18B2A587B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77802898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45" name="Image 244">
          <a:extLst>
            <a:ext uri="{FF2B5EF4-FFF2-40B4-BE49-F238E27FC236}">
              <a16:creationId xmlns:a16="http://schemas.microsoft.com/office/drawing/2014/main" id="{DCCD5A66-BD8C-48C5-92FE-0FD251807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900645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246" name="Image 245">
          <a:extLst>
            <a:ext uri="{FF2B5EF4-FFF2-40B4-BE49-F238E27FC236}">
              <a16:creationId xmlns:a16="http://schemas.microsoft.com/office/drawing/2014/main" id="{6CB28446-7AEC-44D4-B92A-4ABE8A31C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70950902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247" name="Image 246">
          <a:extLst>
            <a:ext uri="{FF2B5EF4-FFF2-40B4-BE49-F238E27FC236}">
              <a16:creationId xmlns:a16="http://schemas.microsoft.com/office/drawing/2014/main" id="{5B93DA77-AE9A-43BD-8972-BA1497B4D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77900645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48" name="Image 247">
          <a:extLst>
            <a:ext uri="{FF2B5EF4-FFF2-40B4-BE49-F238E27FC236}">
              <a16:creationId xmlns:a16="http://schemas.microsoft.com/office/drawing/2014/main" id="{6542F411-D240-4FFC-BBA2-EC3F0F1E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67922818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49" name="Image 248">
          <a:extLst>
            <a:ext uri="{FF2B5EF4-FFF2-40B4-BE49-F238E27FC236}">
              <a16:creationId xmlns:a16="http://schemas.microsoft.com/office/drawing/2014/main" id="{156024FA-D7F6-40EB-ADF7-30FFB53C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74850091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50" name="Image 249">
          <a:extLst>
            <a:ext uri="{FF2B5EF4-FFF2-40B4-BE49-F238E27FC236}">
              <a16:creationId xmlns:a16="http://schemas.microsoft.com/office/drawing/2014/main" id="{F10E96DF-E842-4FA0-BE41-04CEAA443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6679453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51" name="Image 250">
          <a:extLst>
            <a:ext uri="{FF2B5EF4-FFF2-40B4-BE49-F238E27FC236}">
              <a16:creationId xmlns:a16="http://schemas.microsoft.com/office/drawing/2014/main" id="{7DDD3496-2257-43C6-A751-8EA2D866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20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52" name="Image 251">
          <a:extLst>
            <a:ext uri="{FF2B5EF4-FFF2-40B4-BE49-F238E27FC236}">
              <a16:creationId xmlns:a16="http://schemas.microsoft.com/office/drawing/2014/main" id="{9F2DD498-74A4-40E1-BACA-FCF48C28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900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53" name="Image 252">
          <a:extLst>
            <a:ext uri="{FF2B5EF4-FFF2-40B4-BE49-F238E27FC236}">
              <a16:creationId xmlns:a16="http://schemas.microsoft.com/office/drawing/2014/main" id="{BFB14EF0-8D47-4321-A3BE-07639D0D3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7095090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54" name="Image 253">
          <a:extLst>
            <a:ext uri="{FF2B5EF4-FFF2-40B4-BE49-F238E27FC236}">
              <a16:creationId xmlns:a16="http://schemas.microsoft.com/office/drawing/2014/main" id="{0F328D79-91E3-44FC-A8C9-BB0A4BBD2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20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55" name="Image 254">
          <a:extLst>
            <a:ext uri="{FF2B5EF4-FFF2-40B4-BE49-F238E27FC236}">
              <a16:creationId xmlns:a16="http://schemas.microsoft.com/office/drawing/2014/main" id="{E430E099-3FF9-4FD7-B6C8-E8E70A33A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900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56" name="Image 255">
          <a:extLst>
            <a:ext uri="{FF2B5EF4-FFF2-40B4-BE49-F238E27FC236}">
              <a16:creationId xmlns:a16="http://schemas.microsoft.com/office/drawing/2014/main" id="{A43EFBBC-C83F-4B1F-994C-ED3936CB7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7095090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57" name="Image 256">
          <a:extLst>
            <a:ext uri="{FF2B5EF4-FFF2-40B4-BE49-F238E27FC236}">
              <a16:creationId xmlns:a16="http://schemas.microsoft.com/office/drawing/2014/main" id="{8143496B-15E6-4A16-83F7-7564CB0B7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20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58" name="Image 257">
          <a:extLst>
            <a:ext uri="{FF2B5EF4-FFF2-40B4-BE49-F238E27FC236}">
              <a16:creationId xmlns:a16="http://schemas.microsoft.com/office/drawing/2014/main" id="{F6C282EA-7FF7-4882-AEE1-D43F667A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900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59" name="Image 258">
          <a:extLst>
            <a:ext uri="{FF2B5EF4-FFF2-40B4-BE49-F238E27FC236}">
              <a16:creationId xmlns:a16="http://schemas.microsoft.com/office/drawing/2014/main" id="{C26ECAA3-3022-4726-80C6-2AA26A4F0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70950902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60" name="Image 259">
          <a:extLst>
            <a:ext uri="{FF2B5EF4-FFF2-40B4-BE49-F238E27FC236}">
              <a16:creationId xmlns:a16="http://schemas.microsoft.com/office/drawing/2014/main" id="{1731C461-F297-432B-970D-30CE5C6B8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2079182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61" name="Image 260">
          <a:extLst>
            <a:ext uri="{FF2B5EF4-FFF2-40B4-BE49-F238E27FC236}">
              <a16:creationId xmlns:a16="http://schemas.microsoft.com/office/drawing/2014/main" id="{D2ED2224-B2DA-4E9E-A0E2-848ECD51D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900645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262" name="Image 261">
          <a:extLst>
            <a:ext uri="{FF2B5EF4-FFF2-40B4-BE49-F238E27FC236}">
              <a16:creationId xmlns:a16="http://schemas.microsoft.com/office/drawing/2014/main" id="{EE6508F6-3F45-4520-9A26-C836BAAC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7095090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63" name="Image 262">
          <a:extLst>
            <a:ext uri="{FF2B5EF4-FFF2-40B4-BE49-F238E27FC236}">
              <a16:creationId xmlns:a16="http://schemas.microsoft.com/office/drawing/2014/main" id="{7C7A5B65-5AA2-4221-B35A-F31E77E0C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20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64" name="Image 263">
          <a:extLst>
            <a:ext uri="{FF2B5EF4-FFF2-40B4-BE49-F238E27FC236}">
              <a16:creationId xmlns:a16="http://schemas.microsoft.com/office/drawing/2014/main" id="{EC6F5D7F-7A6A-4A91-BB52-F04BFE4DB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900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65" name="Image 264">
          <a:extLst>
            <a:ext uri="{FF2B5EF4-FFF2-40B4-BE49-F238E27FC236}">
              <a16:creationId xmlns:a16="http://schemas.microsoft.com/office/drawing/2014/main" id="{4F6ECCAD-3883-4114-B4DE-72D358CE5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7095090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66" name="Image 265">
          <a:extLst>
            <a:ext uri="{FF2B5EF4-FFF2-40B4-BE49-F238E27FC236}">
              <a16:creationId xmlns:a16="http://schemas.microsoft.com/office/drawing/2014/main" id="{4CB1803A-2636-40D9-839E-1E8782553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207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67" name="Image 266">
          <a:extLst>
            <a:ext uri="{FF2B5EF4-FFF2-40B4-BE49-F238E27FC236}">
              <a16:creationId xmlns:a16="http://schemas.microsoft.com/office/drawing/2014/main" id="{66F00FA3-86C0-4FD6-851E-980AE1A9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900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68" name="Image 267">
          <a:extLst>
            <a:ext uri="{FF2B5EF4-FFF2-40B4-BE49-F238E27FC236}">
              <a16:creationId xmlns:a16="http://schemas.microsoft.com/office/drawing/2014/main" id="{C6D35A4B-EA14-413A-9E8D-46C63FB92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70950902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69" name="Image 268">
          <a:extLst>
            <a:ext uri="{FF2B5EF4-FFF2-40B4-BE49-F238E27FC236}">
              <a16:creationId xmlns:a16="http://schemas.microsoft.com/office/drawing/2014/main" id="{278E0243-B6E0-4A5B-B0AC-822C2CD0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73328645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70" name="Image 269">
          <a:extLst>
            <a:ext uri="{FF2B5EF4-FFF2-40B4-BE49-F238E27FC236}">
              <a16:creationId xmlns:a16="http://schemas.microsoft.com/office/drawing/2014/main" id="{0A1D44FB-AD82-4FC3-8BD4-1E830ACB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73328645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71" name="Image 270">
          <a:extLst>
            <a:ext uri="{FF2B5EF4-FFF2-40B4-BE49-F238E27FC236}">
              <a16:creationId xmlns:a16="http://schemas.microsoft.com/office/drawing/2014/main" id="{EA2DE057-35A1-4D58-BFAD-A681AC30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73328645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72" name="Image 271">
          <a:extLst>
            <a:ext uri="{FF2B5EF4-FFF2-40B4-BE49-F238E27FC236}">
              <a16:creationId xmlns:a16="http://schemas.microsoft.com/office/drawing/2014/main" id="{633764EC-1F64-4978-81EE-317687B68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26359182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273" name="Image 272">
          <a:extLst>
            <a:ext uri="{FF2B5EF4-FFF2-40B4-BE49-F238E27FC236}">
              <a16:creationId xmlns:a16="http://schemas.microsoft.com/office/drawing/2014/main" id="{32801F89-89C2-4AFF-B23E-82715B2FE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7328804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274" name="Image 273">
          <a:extLst>
            <a:ext uri="{FF2B5EF4-FFF2-40B4-BE49-F238E27FC236}">
              <a16:creationId xmlns:a16="http://schemas.microsoft.com/office/drawing/2014/main" id="{BCA83360-AA55-45D9-A5B1-AD1CEFB55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73230898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75" name="Image 274">
          <a:extLst>
            <a:ext uri="{FF2B5EF4-FFF2-40B4-BE49-F238E27FC236}">
              <a16:creationId xmlns:a16="http://schemas.microsoft.com/office/drawing/2014/main" id="{5CE9B328-92F0-4BDB-9FDC-479105183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328645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276" name="Image 275">
          <a:extLst>
            <a:ext uri="{FF2B5EF4-FFF2-40B4-BE49-F238E27FC236}">
              <a16:creationId xmlns:a16="http://schemas.microsoft.com/office/drawing/2014/main" id="{6174753D-3B5A-4984-9F63-6E2940E7B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25230902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277" name="Image 276">
          <a:extLst>
            <a:ext uri="{FF2B5EF4-FFF2-40B4-BE49-F238E27FC236}">
              <a16:creationId xmlns:a16="http://schemas.microsoft.com/office/drawing/2014/main" id="{FDCEA673-E532-49B7-AE1E-8FDB32D87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73328645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78" name="Image 277">
          <a:extLst>
            <a:ext uri="{FF2B5EF4-FFF2-40B4-BE49-F238E27FC236}">
              <a16:creationId xmlns:a16="http://schemas.microsoft.com/office/drawing/2014/main" id="{011D0D3F-2EE3-41F6-9E4B-52E795F90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22202818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79" name="Image 278">
          <a:extLst>
            <a:ext uri="{FF2B5EF4-FFF2-40B4-BE49-F238E27FC236}">
              <a16:creationId xmlns:a16="http://schemas.microsoft.com/office/drawing/2014/main" id="{2E52B297-70B4-4C82-A83C-04DAB5A9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29130091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80" name="Image 279">
          <a:extLst>
            <a:ext uri="{FF2B5EF4-FFF2-40B4-BE49-F238E27FC236}">
              <a16:creationId xmlns:a16="http://schemas.microsoft.com/office/drawing/2014/main" id="{D2950739-6096-4C7A-9596-205FB3CC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2107453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81" name="Image 280">
          <a:extLst>
            <a:ext uri="{FF2B5EF4-FFF2-40B4-BE49-F238E27FC236}">
              <a16:creationId xmlns:a16="http://schemas.microsoft.com/office/drawing/2014/main" id="{D0CEAE24-8D05-4A9F-B0B9-CD5B1809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2635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82" name="Image 281">
          <a:extLst>
            <a:ext uri="{FF2B5EF4-FFF2-40B4-BE49-F238E27FC236}">
              <a16:creationId xmlns:a16="http://schemas.microsoft.com/office/drawing/2014/main" id="{73BF8E57-68B1-4270-8127-CDE294819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3328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83" name="Image 282">
          <a:extLst>
            <a:ext uri="{FF2B5EF4-FFF2-40B4-BE49-F238E27FC236}">
              <a16:creationId xmlns:a16="http://schemas.microsoft.com/office/drawing/2014/main" id="{42FC850C-F9C7-45AD-A34E-B2BBD75CE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2523090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84" name="Image 283">
          <a:extLst>
            <a:ext uri="{FF2B5EF4-FFF2-40B4-BE49-F238E27FC236}">
              <a16:creationId xmlns:a16="http://schemas.microsoft.com/office/drawing/2014/main" id="{F5F6F274-88F7-43A6-AE88-BAFA78408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2635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85" name="Image 284">
          <a:extLst>
            <a:ext uri="{FF2B5EF4-FFF2-40B4-BE49-F238E27FC236}">
              <a16:creationId xmlns:a16="http://schemas.microsoft.com/office/drawing/2014/main" id="{B3BC9BC0-B223-444C-8A1B-C77EEF57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3328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86" name="Image 285">
          <a:extLst>
            <a:ext uri="{FF2B5EF4-FFF2-40B4-BE49-F238E27FC236}">
              <a16:creationId xmlns:a16="http://schemas.microsoft.com/office/drawing/2014/main" id="{371E432C-CD56-4873-999D-8957BB84E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2523090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87" name="Image 286">
          <a:extLst>
            <a:ext uri="{FF2B5EF4-FFF2-40B4-BE49-F238E27FC236}">
              <a16:creationId xmlns:a16="http://schemas.microsoft.com/office/drawing/2014/main" id="{6521501A-FA5F-4C17-9FA9-8B86BB3CC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263591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288" name="Image 287">
          <a:extLst>
            <a:ext uri="{FF2B5EF4-FFF2-40B4-BE49-F238E27FC236}">
              <a16:creationId xmlns:a16="http://schemas.microsoft.com/office/drawing/2014/main" id="{8DD40F54-FD37-41A0-A934-4274E43BE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3328645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289" name="Image 288">
          <a:extLst>
            <a:ext uri="{FF2B5EF4-FFF2-40B4-BE49-F238E27FC236}">
              <a16:creationId xmlns:a16="http://schemas.microsoft.com/office/drawing/2014/main" id="{673869FE-A6BD-498C-9899-72F1C3137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25230902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90" name="Image 289">
          <a:extLst>
            <a:ext uri="{FF2B5EF4-FFF2-40B4-BE49-F238E27FC236}">
              <a16:creationId xmlns:a16="http://schemas.microsoft.com/office/drawing/2014/main" id="{04CC0450-E130-4EF5-972D-71D1B8DF1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670941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91" name="Image 290">
          <a:extLst>
            <a:ext uri="{FF2B5EF4-FFF2-40B4-BE49-F238E27FC236}">
              <a16:creationId xmlns:a16="http://schemas.microsoft.com/office/drawing/2014/main" id="{3954CD46-A9BF-423B-9D7C-8BE775BB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670941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292" name="Image 291">
          <a:extLst>
            <a:ext uri="{FF2B5EF4-FFF2-40B4-BE49-F238E27FC236}">
              <a16:creationId xmlns:a16="http://schemas.microsoft.com/office/drawing/2014/main" id="{391D9992-E836-4467-9F78-3E4A95FB6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670941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93" name="Image 292">
          <a:extLst>
            <a:ext uri="{FF2B5EF4-FFF2-40B4-BE49-F238E27FC236}">
              <a16:creationId xmlns:a16="http://schemas.microsoft.com/office/drawing/2014/main" id="{BBF2BC5F-C1F1-4580-B98C-9CD1B4FAE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4013727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294" name="Image 293">
          <a:extLst>
            <a:ext uri="{FF2B5EF4-FFF2-40B4-BE49-F238E27FC236}">
              <a16:creationId xmlns:a16="http://schemas.microsoft.com/office/drawing/2014/main" id="{9992425C-3CC6-4A3B-A711-B0017916D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67053503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295" name="Image 294">
          <a:extLst>
            <a:ext uri="{FF2B5EF4-FFF2-40B4-BE49-F238E27FC236}">
              <a16:creationId xmlns:a16="http://schemas.microsoft.com/office/drawing/2014/main" id="{67625E96-A33C-49DF-8DFD-B4B5D7F29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66996353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296" name="Image 295">
          <a:extLst>
            <a:ext uri="{FF2B5EF4-FFF2-40B4-BE49-F238E27FC236}">
              <a16:creationId xmlns:a16="http://schemas.microsoft.com/office/drawing/2014/main" id="{90537AE0-2DBB-42D9-8246-AE0682556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0941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297" name="Image 296">
          <a:extLst>
            <a:ext uri="{FF2B5EF4-FFF2-40B4-BE49-F238E27FC236}">
              <a16:creationId xmlns:a16="http://schemas.microsoft.com/office/drawing/2014/main" id="{F2D95B75-AD29-4C30-B498-5AE86FEC9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662885448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298" name="Image 297">
          <a:extLst>
            <a:ext uri="{FF2B5EF4-FFF2-40B4-BE49-F238E27FC236}">
              <a16:creationId xmlns:a16="http://schemas.microsoft.com/office/drawing/2014/main" id="{EECB08E3-4DE9-4BCF-A533-E653A185A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670941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299" name="Image 298">
          <a:extLst>
            <a:ext uri="{FF2B5EF4-FFF2-40B4-BE49-F238E27FC236}">
              <a16:creationId xmlns:a16="http://schemas.microsoft.com/office/drawing/2014/main" id="{7452A540-B989-4B03-99C3-4DF5BE6EA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659857364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300" name="Image 299">
          <a:extLst>
            <a:ext uri="{FF2B5EF4-FFF2-40B4-BE49-F238E27FC236}">
              <a16:creationId xmlns:a16="http://schemas.microsoft.com/office/drawing/2014/main" id="{10E54B45-C3E6-45DF-B797-432695AC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666784636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301" name="Image 300">
          <a:extLst>
            <a:ext uri="{FF2B5EF4-FFF2-40B4-BE49-F238E27FC236}">
              <a16:creationId xmlns:a16="http://schemas.microsoft.com/office/drawing/2014/main" id="{7B144A4E-F01B-4E3D-A1FF-F8C3FD50A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65872908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02" name="Image 301">
          <a:extLst>
            <a:ext uri="{FF2B5EF4-FFF2-40B4-BE49-F238E27FC236}">
              <a16:creationId xmlns:a16="http://schemas.microsoft.com/office/drawing/2014/main" id="{6871DBC1-4F53-4F12-A0FA-2B34A4B6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640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03" name="Image 302">
          <a:extLst>
            <a:ext uri="{FF2B5EF4-FFF2-40B4-BE49-F238E27FC236}">
              <a16:creationId xmlns:a16="http://schemas.microsoft.com/office/drawing/2014/main" id="{97015B5F-9E44-4C49-8B62-53312912A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7094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04" name="Image 303">
          <a:extLst>
            <a:ext uri="{FF2B5EF4-FFF2-40B4-BE49-F238E27FC236}">
              <a16:creationId xmlns:a16="http://schemas.microsoft.com/office/drawing/2014/main" id="{BC5484E4-133E-40D1-9CF2-D3E636BAD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6628854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05" name="Image 304">
          <a:extLst>
            <a:ext uri="{FF2B5EF4-FFF2-40B4-BE49-F238E27FC236}">
              <a16:creationId xmlns:a16="http://schemas.microsoft.com/office/drawing/2014/main" id="{926D7B60-AB9E-41D9-8221-FD7462483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640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06" name="Image 305">
          <a:extLst>
            <a:ext uri="{FF2B5EF4-FFF2-40B4-BE49-F238E27FC236}">
              <a16:creationId xmlns:a16="http://schemas.microsoft.com/office/drawing/2014/main" id="{001ECDDC-7C12-4D09-924A-34CFE9B20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7094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07" name="Image 306">
          <a:extLst>
            <a:ext uri="{FF2B5EF4-FFF2-40B4-BE49-F238E27FC236}">
              <a16:creationId xmlns:a16="http://schemas.microsoft.com/office/drawing/2014/main" id="{56F67E00-C685-4CBE-BF82-E0214CAD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6628854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08" name="Image 307">
          <a:extLst>
            <a:ext uri="{FF2B5EF4-FFF2-40B4-BE49-F238E27FC236}">
              <a16:creationId xmlns:a16="http://schemas.microsoft.com/office/drawing/2014/main" id="{748C4819-83BD-4AB2-B3DA-0258D17D3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640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09" name="Image 308">
          <a:extLst>
            <a:ext uri="{FF2B5EF4-FFF2-40B4-BE49-F238E27FC236}">
              <a16:creationId xmlns:a16="http://schemas.microsoft.com/office/drawing/2014/main" id="{9566B381-8AE1-4CD0-A1EC-C2B6FD80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7094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10" name="Image 309">
          <a:extLst>
            <a:ext uri="{FF2B5EF4-FFF2-40B4-BE49-F238E27FC236}">
              <a16:creationId xmlns:a16="http://schemas.microsoft.com/office/drawing/2014/main" id="{C412FE50-053A-4C29-8EF7-CF7AF577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66288544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311" name="Image 310">
          <a:extLst>
            <a:ext uri="{FF2B5EF4-FFF2-40B4-BE49-F238E27FC236}">
              <a16:creationId xmlns:a16="http://schemas.microsoft.com/office/drawing/2014/main" id="{6EED1E9E-1CC2-4E2A-B8D6-54B2301E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4013727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312" name="Image 311">
          <a:extLst>
            <a:ext uri="{FF2B5EF4-FFF2-40B4-BE49-F238E27FC236}">
              <a16:creationId xmlns:a16="http://schemas.microsoft.com/office/drawing/2014/main" id="{F6F259C1-AF9F-4782-A8B0-75DD285E4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0941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313" name="Image 312">
          <a:extLst>
            <a:ext uri="{FF2B5EF4-FFF2-40B4-BE49-F238E27FC236}">
              <a16:creationId xmlns:a16="http://schemas.microsoft.com/office/drawing/2014/main" id="{B1E0566D-932C-4956-BD86-D4252747B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6628854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14" name="Image 313">
          <a:extLst>
            <a:ext uri="{FF2B5EF4-FFF2-40B4-BE49-F238E27FC236}">
              <a16:creationId xmlns:a16="http://schemas.microsoft.com/office/drawing/2014/main" id="{042BE1A4-4E36-4863-8BC7-D3508288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640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15" name="Image 314">
          <a:extLst>
            <a:ext uri="{FF2B5EF4-FFF2-40B4-BE49-F238E27FC236}">
              <a16:creationId xmlns:a16="http://schemas.microsoft.com/office/drawing/2014/main" id="{3716CE38-8E6B-4ED3-A055-161D78D45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7094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16" name="Image 315">
          <a:extLst>
            <a:ext uri="{FF2B5EF4-FFF2-40B4-BE49-F238E27FC236}">
              <a16:creationId xmlns:a16="http://schemas.microsoft.com/office/drawing/2014/main" id="{FE5D6583-9DC7-457D-B117-98EFAB30B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6628854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17" name="Image 316">
          <a:extLst>
            <a:ext uri="{FF2B5EF4-FFF2-40B4-BE49-F238E27FC236}">
              <a16:creationId xmlns:a16="http://schemas.microsoft.com/office/drawing/2014/main" id="{EEAD6919-9758-4669-9A49-72CE74FB5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6401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18" name="Image 317">
          <a:extLst>
            <a:ext uri="{FF2B5EF4-FFF2-40B4-BE49-F238E27FC236}">
              <a16:creationId xmlns:a16="http://schemas.microsoft.com/office/drawing/2014/main" id="{0397058C-9EDC-4CF4-A985-BF8FE3C10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7094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19" name="Image 318">
          <a:extLst>
            <a:ext uri="{FF2B5EF4-FFF2-40B4-BE49-F238E27FC236}">
              <a16:creationId xmlns:a16="http://schemas.microsoft.com/office/drawing/2014/main" id="{AD19F7F0-6638-4F62-BCF6-F45590EF1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662885448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320" name="Image 319">
          <a:extLst>
            <a:ext uri="{FF2B5EF4-FFF2-40B4-BE49-F238E27FC236}">
              <a16:creationId xmlns:a16="http://schemas.microsoft.com/office/drawing/2014/main" id="{58B64B60-A5BE-4E1B-A28F-EBE44763E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625221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321" name="Image 320">
          <a:extLst>
            <a:ext uri="{FF2B5EF4-FFF2-40B4-BE49-F238E27FC236}">
              <a16:creationId xmlns:a16="http://schemas.microsoft.com/office/drawing/2014/main" id="{66A7FF4B-A6BA-4024-9ABF-BA28DBC52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625221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135</xdr:row>
      <xdr:rowOff>0</xdr:rowOff>
    </xdr:from>
    <xdr:ext cx="927017" cy="0"/>
    <xdr:pic>
      <xdr:nvPicPr>
        <xdr:cNvPr id="322" name="Image 321">
          <a:extLst>
            <a:ext uri="{FF2B5EF4-FFF2-40B4-BE49-F238E27FC236}">
              <a16:creationId xmlns:a16="http://schemas.microsoft.com/office/drawing/2014/main" id="{E00E0FF5-01A9-4420-BDC2-D2CA92830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625221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323" name="Image 322">
          <a:extLst>
            <a:ext uri="{FF2B5EF4-FFF2-40B4-BE49-F238E27FC236}">
              <a16:creationId xmlns:a16="http://schemas.microsoft.com/office/drawing/2014/main" id="{F9817433-3AC2-4905-B3EC-5B965F5AA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293727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135</xdr:row>
      <xdr:rowOff>0</xdr:rowOff>
    </xdr:from>
    <xdr:ext cx="927017" cy="0"/>
    <xdr:pic>
      <xdr:nvPicPr>
        <xdr:cNvPr id="324" name="Image 323">
          <a:extLst>
            <a:ext uri="{FF2B5EF4-FFF2-40B4-BE49-F238E27FC236}">
              <a16:creationId xmlns:a16="http://schemas.microsoft.com/office/drawing/2014/main" id="{1AD28EBF-0A60-43B6-BAC2-0FD610947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62481503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135</xdr:row>
      <xdr:rowOff>0</xdr:rowOff>
    </xdr:from>
    <xdr:ext cx="927017" cy="0"/>
    <xdr:pic>
      <xdr:nvPicPr>
        <xdr:cNvPr id="325" name="Image 324">
          <a:extLst>
            <a:ext uri="{FF2B5EF4-FFF2-40B4-BE49-F238E27FC236}">
              <a16:creationId xmlns:a16="http://schemas.microsoft.com/office/drawing/2014/main" id="{256ECB79-57D7-4F98-ACDF-070298FB7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62424353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21364" cy="0"/>
    <xdr:pic>
      <xdr:nvPicPr>
        <xdr:cNvPr id="326" name="Image 325">
          <a:extLst>
            <a:ext uri="{FF2B5EF4-FFF2-40B4-BE49-F238E27FC236}">
              <a16:creationId xmlns:a16="http://schemas.microsoft.com/office/drawing/2014/main" id="{928297E8-D33E-40AE-82CB-F05094C21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5221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135</xdr:row>
      <xdr:rowOff>0</xdr:rowOff>
    </xdr:from>
    <xdr:ext cx="921364" cy="0"/>
    <xdr:pic>
      <xdr:nvPicPr>
        <xdr:cNvPr id="327" name="Image 326">
          <a:extLst>
            <a:ext uri="{FF2B5EF4-FFF2-40B4-BE49-F238E27FC236}">
              <a16:creationId xmlns:a16="http://schemas.microsoft.com/office/drawing/2014/main" id="{00C4776E-9500-42B9-865A-B0822E5A9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617165448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135</xdr:row>
      <xdr:rowOff>0</xdr:rowOff>
    </xdr:from>
    <xdr:ext cx="921364" cy="0"/>
    <xdr:pic>
      <xdr:nvPicPr>
        <xdr:cNvPr id="328" name="Image 327">
          <a:extLst>
            <a:ext uri="{FF2B5EF4-FFF2-40B4-BE49-F238E27FC236}">
              <a16:creationId xmlns:a16="http://schemas.microsoft.com/office/drawing/2014/main" id="{45B0ADC3-06CC-4625-BAC4-955773E37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625221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329" name="Image 328">
          <a:extLst>
            <a:ext uri="{FF2B5EF4-FFF2-40B4-BE49-F238E27FC236}">
              <a16:creationId xmlns:a16="http://schemas.microsoft.com/office/drawing/2014/main" id="{B6E34046-1609-4BF3-88EB-0A68D662A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614137364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330" name="Image 329">
          <a:extLst>
            <a:ext uri="{FF2B5EF4-FFF2-40B4-BE49-F238E27FC236}">
              <a16:creationId xmlns:a16="http://schemas.microsoft.com/office/drawing/2014/main" id="{A352EA53-F3E4-413C-9581-3115AE4EC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621064636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331" name="Image 330">
          <a:extLst>
            <a:ext uri="{FF2B5EF4-FFF2-40B4-BE49-F238E27FC236}">
              <a16:creationId xmlns:a16="http://schemas.microsoft.com/office/drawing/2014/main" id="{261B702F-3ED3-4EF1-BAD3-E69B3F3F9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61300908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32" name="Image 331">
          <a:extLst>
            <a:ext uri="{FF2B5EF4-FFF2-40B4-BE49-F238E27FC236}">
              <a16:creationId xmlns:a16="http://schemas.microsoft.com/office/drawing/2014/main" id="{BEC66987-6BA7-4E97-9B47-F9DADB3EE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1829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33" name="Image 332">
          <a:extLst>
            <a:ext uri="{FF2B5EF4-FFF2-40B4-BE49-F238E27FC236}">
              <a16:creationId xmlns:a16="http://schemas.microsoft.com/office/drawing/2014/main" id="{71DC65D8-2A8B-4941-92FE-4EFE8BD14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252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34" name="Image 333">
          <a:extLst>
            <a:ext uri="{FF2B5EF4-FFF2-40B4-BE49-F238E27FC236}">
              <a16:creationId xmlns:a16="http://schemas.microsoft.com/office/drawing/2014/main" id="{10A02C01-CD92-44D4-9780-A5D6382CB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6171654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35" name="Image 334">
          <a:extLst>
            <a:ext uri="{FF2B5EF4-FFF2-40B4-BE49-F238E27FC236}">
              <a16:creationId xmlns:a16="http://schemas.microsoft.com/office/drawing/2014/main" id="{FB41B04E-638A-4096-90CE-19C4963FB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1829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36" name="Image 335">
          <a:extLst>
            <a:ext uri="{FF2B5EF4-FFF2-40B4-BE49-F238E27FC236}">
              <a16:creationId xmlns:a16="http://schemas.microsoft.com/office/drawing/2014/main" id="{4EFBDEA0-A7B6-4859-8251-6E0E7927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252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37" name="Image 336">
          <a:extLst>
            <a:ext uri="{FF2B5EF4-FFF2-40B4-BE49-F238E27FC236}">
              <a16:creationId xmlns:a16="http://schemas.microsoft.com/office/drawing/2014/main" id="{341018BA-2008-4ACA-9B7F-C6804E512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6171654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38" name="Image 337">
          <a:extLst>
            <a:ext uri="{FF2B5EF4-FFF2-40B4-BE49-F238E27FC236}">
              <a16:creationId xmlns:a16="http://schemas.microsoft.com/office/drawing/2014/main" id="{24B8E707-AB55-4169-98C3-1FF0F4826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182937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135</xdr:row>
      <xdr:rowOff>0</xdr:rowOff>
    </xdr:from>
    <xdr:ext cx="921364" cy="0"/>
    <xdr:pic>
      <xdr:nvPicPr>
        <xdr:cNvPr id="339" name="Image 338">
          <a:extLst>
            <a:ext uri="{FF2B5EF4-FFF2-40B4-BE49-F238E27FC236}">
              <a16:creationId xmlns:a16="http://schemas.microsoft.com/office/drawing/2014/main" id="{A57FB34B-AA60-40BF-A075-EDE137629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252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135</xdr:row>
      <xdr:rowOff>0</xdr:rowOff>
    </xdr:from>
    <xdr:ext cx="921364" cy="0"/>
    <xdr:pic>
      <xdr:nvPicPr>
        <xdr:cNvPr id="340" name="Image 339">
          <a:extLst>
            <a:ext uri="{FF2B5EF4-FFF2-40B4-BE49-F238E27FC236}">
              <a16:creationId xmlns:a16="http://schemas.microsoft.com/office/drawing/2014/main" id="{88462A4E-7856-459E-865B-61327D187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617165448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109</xdr:row>
      <xdr:rowOff>0</xdr:rowOff>
    </xdr:from>
    <xdr:ext cx="927017" cy="0"/>
    <xdr:pic>
      <xdr:nvPicPr>
        <xdr:cNvPr id="341" name="Image 340">
          <a:extLst>
            <a:ext uri="{FF2B5EF4-FFF2-40B4-BE49-F238E27FC236}">
              <a16:creationId xmlns:a16="http://schemas.microsoft.com/office/drawing/2014/main" id="{A9525E2A-F1C0-4E44-BADA-7639C1D51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56287554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109</xdr:row>
      <xdr:rowOff>0</xdr:rowOff>
    </xdr:from>
    <xdr:ext cx="927017" cy="0"/>
    <xdr:pic>
      <xdr:nvPicPr>
        <xdr:cNvPr id="342" name="Image 341">
          <a:extLst>
            <a:ext uri="{FF2B5EF4-FFF2-40B4-BE49-F238E27FC236}">
              <a16:creationId xmlns:a16="http://schemas.microsoft.com/office/drawing/2014/main" id="{E977FF50-73D2-4CBA-9214-0A966D53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56287554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109</xdr:row>
      <xdr:rowOff>0</xdr:rowOff>
    </xdr:from>
    <xdr:ext cx="927017" cy="0"/>
    <xdr:pic>
      <xdr:nvPicPr>
        <xdr:cNvPr id="343" name="Image 342">
          <a:extLst>
            <a:ext uri="{FF2B5EF4-FFF2-40B4-BE49-F238E27FC236}">
              <a16:creationId xmlns:a16="http://schemas.microsoft.com/office/drawing/2014/main" id="{A7EE0645-D81A-464C-9EFF-307123A1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56287554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</xdr:row>
      <xdr:rowOff>0</xdr:rowOff>
    </xdr:from>
    <xdr:ext cx="921364" cy="0"/>
    <xdr:pic>
      <xdr:nvPicPr>
        <xdr:cNvPr id="344" name="Image 343">
          <a:extLst>
            <a:ext uri="{FF2B5EF4-FFF2-40B4-BE49-F238E27FC236}">
              <a16:creationId xmlns:a16="http://schemas.microsoft.com/office/drawing/2014/main" id="{CB9E91AB-969F-4F83-A36F-8665C9A02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5948273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108</xdr:row>
      <xdr:rowOff>976312</xdr:rowOff>
    </xdr:from>
    <xdr:ext cx="927017" cy="0"/>
    <xdr:pic>
      <xdr:nvPicPr>
        <xdr:cNvPr id="345" name="Image 344">
          <a:extLst>
            <a:ext uri="{FF2B5EF4-FFF2-40B4-BE49-F238E27FC236}">
              <a16:creationId xmlns:a16="http://schemas.microsoft.com/office/drawing/2014/main" id="{3E6D9F05-D87F-400C-959F-18A17FA40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562469578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108</xdr:row>
      <xdr:rowOff>404813</xdr:rowOff>
    </xdr:from>
    <xdr:ext cx="927017" cy="0"/>
    <xdr:pic>
      <xdr:nvPicPr>
        <xdr:cNvPr id="346" name="Image 345">
          <a:extLst>
            <a:ext uri="{FF2B5EF4-FFF2-40B4-BE49-F238E27FC236}">
              <a16:creationId xmlns:a16="http://schemas.microsoft.com/office/drawing/2014/main" id="{0E786C5E-45C9-4117-B958-8D58C86C8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561898079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</xdr:row>
      <xdr:rowOff>0</xdr:rowOff>
    </xdr:from>
    <xdr:ext cx="921364" cy="0"/>
    <xdr:pic>
      <xdr:nvPicPr>
        <xdr:cNvPr id="347" name="Image 346">
          <a:extLst>
            <a:ext uri="{FF2B5EF4-FFF2-40B4-BE49-F238E27FC236}">
              <a16:creationId xmlns:a16="http://schemas.microsoft.com/office/drawing/2014/main" id="{9C80A08C-48B9-4F24-82FA-44D06C2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287554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103</xdr:row>
      <xdr:rowOff>254000</xdr:rowOff>
    </xdr:from>
    <xdr:ext cx="921364" cy="0"/>
    <xdr:pic>
      <xdr:nvPicPr>
        <xdr:cNvPr id="348" name="Image 347">
          <a:extLst>
            <a:ext uri="{FF2B5EF4-FFF2-40B4-BE49-F238E27FC236}">
              <a16:creationId xmlns:a16="http://schemas.microsoft.com/office/drawing/2014/main" id="{75D9BABA-5C24-477F-9E89-42C911FD1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54819993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109</xdr:row>
      <xdr:rowOff>0</xdr:rowOff>
    </xdr:from>
    <xdr:ext cx="921364" cy="0"/>
    <xdr:pic>
      <xdr:nvPicPr>
        <xdr:cNvPr id="349" name="Image 348">
          <a:extLst>
            <a:ext uri="{FF2B5EF4-FFF2-40B4-BE49-F238E27FC236}">
              <a16:creationId xmlns:a16="http://schemas.microsoft.com/office/drawing/2014/main" id="{3FFD7772-152F-45B0-BA23-23A40CED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56287554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101</xdr:row>
      <xdr:rowOff>0</xdr:rowOff>
    </xdr:from>
    <xdr:ext cx="921364" cy="0"/>
    <xdr:pic>
      <xdr:nvPicPr>
        <xdr:cNvPr id="350" name="Image 349">
          <a:extLst>
            <a:ext uri="{FF2B5EF4-FFF2-40B4-BE49-F238E27FC236}">
              <a16:creationId xmlns:a16="http://schemas.microsoft.com/office/drawing/2014/main" id="{DDD13C7A-19D3-41A2-A133-A0C58C02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551791909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106</xdr:row>
      <xdr:rowOff>0</xdr:rowOff>
    </xdr:from>
    <xdr:ext cx="921364" cy="0"/>
    <xdr:pic>
      <xdr:nvPicPr>
        <xdr:cNvPr id="351" name="Image 350">
          <a:extLst>
            <a:ext uri="{FF2B5EF4-FFF2-40B4-BE49-F238E27FC236}">
              <a16:creationId xmlns:a16="http://schemas.microsoft.com/office/drawing/2014/main" id="{085D4AE8-B10B-49EA-A900-8EF2E3A0D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558719182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100</xdr:row>
      <xdr:rowOff>254000</xdr:rowOff>
    </xdr:from>
    <xdr:ext cx="921364" cy="0"/>
    <xdr:pic>
      <xdr:nvPicPr>
        <xdr:cNvPr id="352" name="Image 351">
          <a:extLst>
            <a:ext uri="{FF2B5EF4-FFF2-40B4-BE49-F238E27FC236}">
              <a16:creationId xmlns:a16="http://schemas.microsoft.com/office/drawing/2014/main" id="{481EB2C4-033A-4BFE-9B66-5F30522A8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5506636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921364" cy="0"/>
    <xdr:pic>
      <xdr:nvPicPr>
        <xdr:cNvPr id="353" name="Image 352">
          <a:extLst>
            <a:ext uri="{FF2B5EF4-FFF2-40B4-BE49-F238E27FC236}">
              <a16:creationId xmlns:a16="http://schemas.microsoft.com/office/drawing/2014/main" id="{1B1DDCB2-BA28-4D39-A31A-EF9B26563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55948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921364" cy="0"/>
    <xdr:pic>
      <xdr:nvPicPr>
        <xdr:cNvPr id="354" name="Image 353">
          <a:extLst>
            <a:ext uri="{FF2B5EF4-FFF2-40B4-BE49-F238E27FC236}">
              <a16:creationId xmlns:a16="http://schemas.microsoft.com/office/drawing/2014/main" id="{78E6580B-3B45-4A93-BEA0-ECBC9580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2875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103</xdr:row>
      <xdr:rowOff>254000</xdr:rowOff>
    </xdr:from>
    <xdr:ext cx="921364" cy="0"/>
    <xdr:pic>
      <xdr:nvPicPr>
        <xdr:cNvPr id="355" name="Image 354">
          <a:extLst>
            <a:ext uri="{FF2B5EF4-FFF2-40B4-BE49-F238E27FC236}">
              <a16:creationId xmlns:a16="http://schemas.microsoft.com/office/drawing/2014/main" id="{31318F14-666A-454E-8C4C-1FDF56EB5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5481999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921364" cy="0"/>
    <xdr:pic>
      <xdr:nvPicPr>
        <xdr:cNvPr id="356" name="Image 355">
          <a:extLst>
            <a:ext uri="{FF2B5EF4-FFF2-40B4-BE49-F238E27FC236}">
              <a16:creationId xmlns:a16="http://schemas.microsoft.com/office/drawing/2014/main" id="{32D36024-AB04-471E-B180-6FD144A49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55948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921364" cy="0"/>
    <xdr:pic>
      <xdr:nvPicPr>
        <xdr:cNvPr id="357" name="Image 356">
          <a:extLst>
            <a:ext uri="{FF2B5EF4-FFF2-40B4-BE49-F238E27FC236}">
              <a16:creationId xmlns:a16="http://schemas.microsoft.com/office/drawing/2014/main" id="{36B9C116-02AD-45E4-ABA6-C492499DD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2875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103</xdr:row>
      <xdr:rowOff>254000</xdr:rowOff>
    </xdr:from>
    <xdr:ext cx="921364" cy="0"/>
    <xdr:pic>
      <xdr:nvPicPr>
        <xdr:cNvPr id="358" name="Image 357">
          <a:extLst>
            <a:ext uri="{FF2B5EF4-FFF2-40B4-BE49-F238E27FC236}">
              <a16:creationId xmlns:a16="http://schemas.microsoft.com/office/drawing/2014/main" id="{325F7B0F-CE93-437A-B8BF-566B1783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5481999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921364" cy="0"/>
    <xdr:pic>
      <xdr:nvPicPr>
        <xdr:cNvPr id="359" name="Image 358">
          <a:extLst>
            <a:ext uri="{FF2B5EF4-FFF2-40B4-BE49-F238E27FC236}">
              <a16:creationId xmlns:a16="http://schemas.microsoft.com/office/drawing/2014/main" id="{86FD966F-EF86-4D19-8753-397FB1794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55948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921364" cy="0"/>
    <xdr:pic>
      <xdr:nvPicPr>
        <xdr:cNvPr id="360" name="Image 359">
          <a:extLst>
            <a:ext uri="{FF2B5EF4-FFF2-40B4-BE49-F238E27FC236}">
              <a16:creationId xmlns:a16="http://schemas.microsoft.com/office/drawing/2014/main" id="{0199829C-8B45-461B-A848-12F2E7C6C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2875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103</xdr:row>
      <xdr:rowOff>254000</xdr:rowOff>
    </xdr:from>
    <xdr:ext cx="921364" cy="0"/>
    <xdr:pic>
      <xdr:nvPicPr>
        <xdr:cNvPr id="361" name="Image 360">
          <a:extLst>
            <a:ext uri="{FF2B5EF4-FFF2-40B4-BE49-F238E27FC236}">
              <a16:creationId xmlns:a16="http://schemas.microsoft.com/office/drawing/2014/main" id="{A26EAAD7-4304-43D1-96DA-DAC40745C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54819993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</xdr:row>
      <xdr:rowOff>0</xdr:rowOff>
    </xdr:from>
    <xdr:ext cx="921364" cy="0"/>
    <xdr:pic>
      <xdr:nvPicPr>
        <xdr:cNvPr id="362" name="Image 361">
          <a:extLst>
            <a:ext uri="{FF2B5EF4-FFF2-40B4-BE49-F238E27FC236}">
              <a16:creationId xmlns:a16="http://schemas.microsoft.com/office/drawing/2014/main" id="{0E73CDB8-C3A1-486D-8E10-DBA444315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5948273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</xdr:row>
      <xdr:rowOff>0</xdr:rowOff>
    </xdr:from>
    <xdr:ext cx="921364" cy="0"/>
    <xdr:pic>
      <xdr:nvPicPr>
        <xdr:cNvPr id="363" name="Image 362">
          <a:extLst>
            <a:ext uri="{FF2B5EF4-FFF2-40B4-BE49-F238E27FC236}">
              <a16:creationId xmlns:a16="http://schemas.microsoft.com/office/drawing/2014/main" id="{5F304C44-2F0D-4BB1-A3D6-CF5864712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287554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103</xdr:row>
      <xdr:rowOff>254000</xdr:rowOff>
    </xdr:from>
    <xdr:ext cx="921364" cy="0"/>
    <xdr:pic>
      <xdr:nvPicPr>
        <xdr:cNvPr id="364" name="Image 363">
          <a:extLst>
            <a:ext uri="{FF2B5EF4-FFF2-40B4-BE49-F238E27FC236}">
              <a16:creationId xmlns:a16="http://schemas.microsoft.com/office/drawing/2014/main" id="{A2462D03-5D4B-46A3-9222-9C78F31E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5481999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921364" cy="0"/>
    <xdr:pic>
      <xdr:nvPicPr>
        <xdr:cNvPr id="365" name="Image 364">
          <a:extLst>
            <a:ext uri="{FF2B5EF4-FFF2-40B4-BE49-F238E27FC236}">
              <a16:creationId xmlns:a16="http://schemas.microsoft.com/office/drawing/2014/main" id="{E321EFB7-E704-4CE7-8551-1B386CFB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55948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921364" cy="0"/>
    <xdr:pic>
      <xdr:nvPicPr>
        <xdr:cNvPr id="366" name="Image 365">
          <a:extLst>
            <a:ext uri="{FF2B5EF4-FFF2-40B4-BE49-F238E27FC236}">
              <a16:creationId xmlns:a16="http://schemas.microsoft.com/office/drawing/2014/main" id="{E8AB5BF4-64FA-4169-8919-C02E431F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2875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103</xdr:row>
      <xdr:rowOff>254000</xdr:rowOff>
    </xdr:from>
    <xdr:ext cx="921364" cy="0"/>
    <xdr:pic>
      <xdr:nvPicPr>
        <xdr:cNvPr id="367" name="Image 366">
          <a:extLst>
            <a:ext uri="{FF2B5EF4-FFF2-40B4-BE49-F238E27FC236}">
              <a16:creationId xmlns:a16="http://schemas.microsoft.com/office/drawing/2014/main" id="{C8255C41-87FB-4E58-BF21-B61B1777F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5481999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921364" cy="0"/>
    <xdr:pic>
      <xdr:nvPicPr>
        <xdr:cNvPr id="368" name="Image 367">
          <a:extLst>
            <a:ext uri="{FF2B5EF4-FFF2-40B4-BE49-F238E27FC236}">
              <a16:creationId xmlns:a16="http://schemas.microsoft.com/office/drawing/2014/main" id="{CA924C73-910D-40D2-B616-74D8C353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55948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921364" cy="0"/>
    <xdr:pic>
      <xdr:nvPicPr>
        <xdr:cNvPr id="369" name="Image 368">
          <a:extLst>
            <a:ext uri="{FF2B5EF4-FFF2-40B4-BE49-F238E27FC236}">
              <a16:creationId xmlns:a16="http://schemas.microsoft.com/office/drawing/2014/main" id="{2A6F8CAA-5A06-4459-BD9C-FC3ACC024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2875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103</xdr:row>
      <xdr:rowOff>254000</xdr:rowOff>
    </xdr:from>
    <xdr:ext cx="921364" cy="0"/>
    <xdr:pic>
      <xdr:nvPicPr>
        <xdr:cNvPr id="370" name="Image 369">
          <a:extLst>
            <a:ext uri="{FF2B5EF4-FFF2-40B4-BE49-F238E27FC236}">
              <a16:creationId xmlns:a16="http://schemas.microsoft.com/office/drawing/2014/main" id="{B8309A7E-D466-4400-BCEE-FBE8E3115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54819993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76</xdr:row>
      <xdr:rowOff>0</xdr:rowOff>
    </xdr:from>
    <xdr:ext cx="927017" cy="0"/>
    <xdr:pic>
      <xdr:nvPicPr>
        <xdr:cNvPr id="371" name="Image 370">
          <a:extLst>
            <a:ext uri="{FF2B5EF4-FFF2-40B4-BE49-F238E27FC236}">
              <a16:creationId xmlns:a16="http://schemas.microsoft.com/office/drawing/2014/main" id="{0C403D52-0635-4E30-AA85-36DDE1A52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51715554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76</xdr:row>
      <xdr:rowOff>0</xdr:rowOff>
    </xdr:from>
    <xdr:ext cx="927017" cy="0"/>
    <xdr:pic>
      <xdr:nvPicPr>
        <xdr:cNvPr id="372" name="Image 371">
          <a:extLst>
            <a:ext uri="{FF2B5EF4-FFF2-40B4-BE49-F238E27FC236}">
              <a16:creationId xmlns:a16="http://schemas.microsoft.com/office/drawing/2014/main" id="{806CDECA-EDD3-4009-943C-FCCED0098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51715554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76</xdr:row>
      <xdr:rowOff>0</xdr:rowOff>
    </xdr:from>
    <xdr:ext cx="927017" cy="0"/>
    <xdr:pic>
      <xdr:nvPicPr>
        <xdr:cNvPr id="373" name="Image 372">
          <a:extLst>
            <a:ext uri="{FF2B5EF4-FFF2-40B4-BE49-F238E27FC236}">
              <a16:creationId xmlns:a16="http://schemas.microsoft.com/office/drawing/2014/main" id="{F682BC67-BC7A-4D3C-8484-3406CAB42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51715554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921364" cy="0"/>
    <xdr:pic>
      <xdr:nvPicPr>
        <xdr:cNvPr id="374" name="Image 373">
          <a:extLst>
            <a:ext uri="{FF2B5EF4-FFF2-40B4-BE49-F238E27FC236}">
              <a16:creationId xmlns:a16="http://schemas.microsoft.com/office/drawing/2014/main" id="{384643F5-E815-42BD-A785-E00208927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0228273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75</xdr:row>
      <xdr:rowOff>976312</xdr:rowOff>
    </xdr:from>
    <xdr:ext cx="927017" cy="0"/>
    <xdr:pic>
      <xdr:nvPicPr>
        <xdr:cNvPr id="375" name="Image 374">
          <a:extLst>
            <a:ext uri="{FF2B5EF4-FFF2-40B4-BE49-F238E27FC236}">
              <a16:creationId xmlns:a16="http://schemas.microsoft.com/office/drawing/2014/main" id="{3A2374DC-91A1-45F3-B385-7D7BC097F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516749578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75</xdr:row>
      <xdr:rowOff>404813</xdr:rowOff>
    </xdr:from>
    <xdr:ext cx="927017" cy="0"/>
    <xdr:pic>
      <xdr:nvPicPr>
        <xdr:cNvPr id="376" name="Image 375">
          <a:extLst>
            <a:ext uri="{FF2B5EF4-FFF2-40B4-BE49-F238E27FC236}">
              <a16:creationId xmlns:a16="http://schemas.microsoft.com/office/drawing/2014/main" id="{DF355EEE-E41C-4ED2-841C-A9B3E3C7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516178079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</xdr:row>
      <xdr:rowOff>0</xdr:rowOff>
    </xdr:from>
    <xdr:ext cx="921364" cy="0"/>
    <xdr:pic>
      <xdr:nvPicPr>
        <xdr:cNvPr id="377" name="Image 376">
          <a:extLst>
            <a:ext uri="{FF2B5EF4-FFF2-40B4-BE49-F238E27FC236}">
              <a16:creationId xmlns:a16="http://schemas.microsoft.com/office/drawing/2014/main" id="{40E535CB-55BE-4C3A-8407-3AC70A030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715554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254000</xdr:rowOff>
    </xdr:from>
    <xdr:ext cx="921364" cy="0"/>
    <xdr:pic>
      <xdr:nvPicPr>
        <xdr:cNvPr id="378" name="Image 377">
          <a:extLst>
            <a:ext uri="{FF2B5EF4-FFF2-40B4-BE49-F238E27FC236}">
              <a16:creationId xmlns:a16="http://schemas.microsoft.com/office/drawing/2014/main" id="{C9CD8183-540F-43AF-B23E-2990E3DE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09099993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76</xdr:row>
      <xdr:rowOff>0</xdr:rowOff>
    </xdr:from>
    <xdr:ext cx="921364" cy="0"/>
    <xdr:pic>
      <xdr:nvPicPr>
        <xdr:cNvPr id="379" name="Image 378">
          <a:extLst>
            <a:ext uri="{FF2B5EF4-FFF2-40B4-BE49-F238E27FC236}">
              <a16:creationId xmlns:a16="http://schemas.microsoft.com/office/drawing/2014/main" id="{F23397E8-19AD-4C95-BB20-FE15A5847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51715554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68</xdr:row>
      <xdr:rowOff>0</xdr:rowOff>
    </xdr:from>
    <xdr:ext cx="921364" cy="0"/>
    <xdr:pic>
      <xdr:nvPicPr>
        <xdr:cNvPr id="380" name="Image 379">
          <a:extLst>
            <a:ext uri="{FF2B5EF4-FFF2-40B4-BE49-F238E27FC236}">
              <a16:creationId xmlns:a16="http://schemas.microsoft.com/office/drawing/2014/main" id="{03D25A2A-AC0B-49ED-A15E-70F954B22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506071909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73</xdr:row>
      <xdr:rowOff>0</xdr:rowOff>
    </xdr:from>
    <xdr:ext cx="921364" cy="0"/>
    <xdr:pic>
      <xdr:nvPicPr>
        <xdr:cNvPr id="381" name="Image 380">
          <a:extLst>
            <a:ext uri="{FF2B5EF4-FFF2-40B4-BE49-F238E27FC236}">
              <a16:creationId xmlns:a16="http://schemas.microsoft.com/office/drawing/2014/main" id="{59F54FB0-B33F-4873-9128-BB1B33D96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512999182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67</xdr:row>
      <xdr:rowOff>254000</xdr:rowOff>
    </xdr:from>
    <xdr:ext cx="921364" cy="0"/>
    <xdr:pic>
      <xdr:nvPicPr>
        <xdr:cNvPr id="382" name="Image 381">
          <a:extLst>
            <a:ext uri="{FF2B5EF4-FFF2-40B4-BE49-F238E27FC236}">
              <a16:creationId xmlns:a16="http://schemas.microsoft.com/office/drawing/2014/main" id="{8CEAC9B1-CA98-4918-9F99-772D8FF78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5049436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921364" cy="0"/>
    <xdr:pic>
      <xdr:nvPicPr>
        <xdr:cNvPr id="383" name="Image 382">
          <a:extLst>
            <a:ext uri="{FF2B5EF4-FFF2-40B4-BE49-F238E27FC236}">
              <a16:creationId xmlns:a16="http://schemas.microsoft.com/office/drawing/2014/main" id="{26F10E70-6E3D-4DF9-ADAD-DDA3C8F74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10228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</xdr:row>
      <xdr:rowOff>0</xdr:rowOff>
    </xdr:from>
    <xdr:ext cx="921364" cy="0"/>
    <xdr:pic>
      <xdr:nvPicPr>
        <xdr:cNvPr id="384" name="Image 383">
          <a:extLst>
            <a:ext uri="{FF2B5EF4-FFF2-40B4-BE49-F238E27FC236}">
              <a16:creationId xmlns:a16="http://schemas.microsoft.com/office/drawing/2014/main" id="{891985D8-7509-4B4D-AEDD-876668DD4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17155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254000</xdr:rowOff>
    </xdr:from>
    <xdr:ext cx="921364" cy="0"/>
    <xdr:pic>
      <xdr:nvPicPr>
        <xdr:cNvPr id="385" name="Image 384">
          <a:extLst>
            <a:ext uri="{FF2B5EF4-FFF2-40B4-BE49-F238E27FC236}">
              <a16:creationId xmlns:a16="http://schemas.microsoft.com/office/drawing/2014/main" id="{BD285481-38D3-4A73-8C85-509469E7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0909999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921364" cy="0"/>
    <xdr:pic>
      <xdr:nvPicPr>
        <xdr:cNvPr id="386" name="Image 385">
          <a:extLst>
            <a:ext uri="{FF2B5EF4-FFF2-40B4-BE49-F238E27FC236}">
              <a16:creationId xmlns:a16="http://schemas.microsoft.com/office/drawing/2014/main" id="{268D4493-3E67-4B6F-BFDE-FC6AC7E9D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10228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</xdr:row>
      <xdr:rowOff>0</xdr:rowOff>
    </xdr:from>
    <xdr:ext cx="921364" cy="0"/>
    <xdr:pic>
      <xdr:nvPicPr>
        <xdr:cNvPr id="387" name="Image 386">
          <a:extLst>
            <a:ext uri="{FF2B5EF4-FFF2-40B4-BE49-F238E27FC236}">
              <a16:creationId xmlns:a16="http://schemas.microsoft.com/office/drawing/2014/main" id="{F891210E-8141-4CB7-B497-2E5C9DA8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17155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254000</xdr:rowOff>
    </xdr:from>
    <xdr:ext cx="921364" cy="0"/>
    <xdr:pic>
      <xdr:nvPicPr>
        <xdr:cNvPr id="388" name="Image 387">
          <a:extLst>
            <a:ext uri="{FF2B5EF4-FFF2-40B4-BE49-F238E27FC236}">
              <a16:creationId xmlns:a16="http://schemas.microsoft.com/office/drawing/2014/main" id="{98991FDB-D5CF-4C8F-85E4-EF223FB53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0909999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921364" cy="0"/>
    <xdr:pic>
      <xdr:nvPicPr>
        <xdr:cNvPr id="389" name="Image 388">
          <a:extLst>
            <a:ext uri="{FF2B5EF4-FFF2-40B4-BE49-F238E27FC236}">
              <a16:creationId xmlns:a16="http://schemas.microsoft.com/office/drawing/2014/main" id="{FC772657-5C96-4462-88D3-A2B75071D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10228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</xdr:row>
      <xdr:rowOff>0</xdr:rowOff>
    </xdr:from>
    <xdr:ext cx="921364" cy="0"/>
    <xdr:pic>
      <xdr:nvPicPr>
        <xdr:cNvPr id="390" name="Image 389">
          <a:extLst>
            <a:ext uri="{FF2B5EF4-FFF2-40B4-BE49-F238E27FC236}">
              <a16:creationId xmlns:a16="http://schemas.microsoft.com/office/drawing/2014/main" id="{85CDF0E5-0311-4C93-80EA-A9E8F5FC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171555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254000</xdr:rowOff>
    </xdr:from>
    <xdr:ext cx="921364" cy="0"/>
    <xdr:pic>
      <xdr:nvPicPr>
        <xdr:cNvPr id="391" name="Image 390">
          <a:extLst>
            <a:ext uri="{FF2B5EF4-FFF2-40B4-BE49-F238E27FC236}">
              <a16:creationId xmlns:a16="http://schemas.microsoft.com/office/drawing/2014/main" id="{5FD81A24-9FEF-4114-98BF-CC71805F6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09099993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927017" cy="0"/>
    <xdr:pic>
      <xdr:nvPicPr>
        <xdr:cNvPr id="392" name="Image 391">
          <a:extLst>
            <a:ext uri="{FF2B5EF4-FFF2-40B4-BE49-F238E27FC236}">
              <a16:creationId xmlns:a16="http://schemas.microsoft.com/office/drawing/2014/main" id="{F5BE57C8-6263-4D16-AF4D-681E396A3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454810091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927017" cy="0"/>
    <xdr:pic>
      <xdr:nvPicPr>
        <xdr:cNvPr id="393" name="Image 392">
          <a:extLst>
            <a:ext uri="{FF2B5EF4-FFF2-40B4-BE49-F238E27FC236}">
              <a16:creationId xmlns:a16="http://schemas.microsoft.com/office/drawing/2014/main" id="{7C40974A-CDDF-4382-8317-065A70220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454810091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927017" cy="0"/>
    <xdr:pic>
      <xdr:nvPicPr>
        <xdr:cNvPr id="394" name="Image 393">
          <a:extLst>
            <a:ext uri="{FF2B5EF4-FFF2-40B4-BE49-F238E27FC236}">
              <a16:creationId xmlns:a16="http://schemas.microsoft.com/office/drawing/2014/main" id="{2D8DEA89-6638-4F2C-ADCA-793671DF5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454810091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21364" cy="0"/>
    <xdr:pic>
      <xdr:nvPicPr>
        <xdr:cNvPr id="395" name="Image 394">
          <a:extLst>
            <a:ext uri="{FF2B5EF4-FFF2-40B4-BE49-F238E27FC236}">
              <a16:creationId xmlns:a16="http://schemas.microsoft.com/office/drawing/2014/main" id="{41A6AACC-EAD1-4B92-8215-DB105696A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7882818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30</xdr:row>
      <xdr:rowOff>976312</xdr:rowOff>
    </xdr:from>
    <xdr:ext cx="927017" cy="0"/>
    <xdr:pic>
      <xdr:nvPicPr>
        <xdr:cNvPr id="396" name="Image 395">
          <a:extLst>
            <a:ext uri="{FF2B5EF4-FFF2-40B4-BE49-F238E27FC236}">
              <a16:creationId xmlns:a16="http://schemas.microsoft.com/office/drawing/2014/main" id="{A7D3A0FB-054F-4CA9-991E-D7DD73BB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454404123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30</xdr:row>
      <xdr:rowOff>404813</xdr:rowOff>
    </xdr:from>
    <xdr:ext cx="927017" cy="0"/>
    <xdr:pic>
      <xdr:nvPicPr>
        <xdr:cNvPr id="397" name="Image 396">
          <a:extLst>
            <a:ext uri="{FF2B5EF4-FFF2-40B4-BE49-F238E27FC236}">
              <a16:creationId xmlns:a16="http://schemas.microsoft.com/office/drawing/2014/main" id="{4909B1C8-56EC-4DC5-BB20-CC5426D7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453832624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21364" cy="0"/>
    <xdr:pic>
      <xdr:nvPicPr>
        <xdr:cNvPr id="398" name="Image 397">
          <a:extLst>
            <a:ext uri="{FF2B5EF4-FFF2-40B4-BE49-F238E27FC236}">
              <a16:creationId xmlns:a16="http://schemas.microsoft.com/office/drawing/2014/main" id="{C950E6C0-972C-4145-8651-F59C8F8F1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4810091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25</xdr:row>
      <xdr:rowOff>254000</xdr:rowOff>
    </xdr:from>
    <xdr:ext cx="921364" cy="0"/>
    <xdr:pic>
      <xdr:nvPicPr>
        <xdr:cNvPr id="399" name="Image 398">
          <a:extLst>
            <a:ext uri="{FF2B5EF4-FFF2-40B4-BE49-F238E27FC236}">
              <a16:creationId xmlns:a16="http://schemas.microsoft.com/office/drawing/2014/main" id="{EF27BAB6-F20F-4AE8-9D30-06C46FBB0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46754539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31</xdr:row>
      <xdr:rowOff>0</xdr:rowOff>
    </xdr:from>
    <xdr:ext cx="921364" cy="0"/>
    <xdr:pic>
      <xdr:nvPicPr>
        <xdr:cNvPr id="400" name="Image 399">
          <a:extLst>
            <a:ext uri="{FF2B5EF4-FFF2-40B4-BE49-F238E27FC236}">
              <a16:creationId xmlns:a16="http://schemas.microsoft.com/office/drawing/2014/main" id="{752E5E0E-6AC9-4C2A-B7EE-3C553E525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454810091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23</xdr:row>
      <xdr:rowOff>0</xdr:rowOff>
    </xdr:from>
    <xdr:ext cx="921364" cy="0"/>
    <xdr:pic>
      <xdr:nvPicPr>
        <xdr:cNvPr id="401" name="Image 400">
          <a:extLst>
            <a:ext uri="{FF2B5EF4-FFF2-40B4-BE49-F238E27FC236}">
              <a16:creationId xmlns:a16="http://schemas.microsoft.com/office/drawing/2014/main" id="{C3DF8414-D7EE-4BA8-B434-C5C2C582C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44372645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28</xdr:row>
      <xdr:rowOff>0</xdr:rowOff>
    </xdr:from>
    <xdr:ext cx="921364" cy="0"/>
    <xdr:pic>
      <xdr:nvPicPr>
        <xdr:cNvPr id="402" name="Image 401">
          <a:extLst>
            <a:ext uri="{FF2B5EF4-FFF2-40B4-BE49-F238E27FC236}">
              <a16:creationId xmlns:a16="http://schemas.microsoft.com/office/drawing/2014/main" id="{8705A873-93E4-4960-8E85-3CE90944D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450653727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22</xdr:row>
      <xdr:rowOff>254000</xdr:rowOff>
    </xdr:from>
    <xdr:ext cx="921364" cy="0"/>
    <xdr:pic>
      <xdr:nvPicPr>
        <xdr:cNvPr id="403" name="Image 402">
          <a:extLst>
            <a:ext uri="{FF2B5EF4-FFF2-40B4-BE49-F238E27FC236}">
              <a16:creationId xmlns:a16="http://schemas.microsoft.com/office/drawing/2014/main" id="{C6162982-7E4E-4A58-B22F-073C57498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442598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04" name="Image 403">
          <a:extLst>
            <a:ext uri="{FF2B5EF4-FFF2-40B4-BE49-F238E27FC236}">
              <a16:creationId xmlns:a16="http://schemas.microsoft.com/office/drawing/2014/main" id="{93CB2A9A-0262-4F69-A1C6-3EC5A3B34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478828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05" name="Image 404">
          <a:extLst>
            <a:ext uri="{FF2B5EF4-FFF2-40B4-BE49-F238E27FC236}">
              <a16:creationId xmlns:a16="http://schemas.microsoft.com/office/drawing/2014/main" id="{0708B168-CA87-49BF-8F04-03EAFB8F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548100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06" name="Image 405">
          <a:extLst>
            <a:ext uri="{FF2B5EF4-FFF2-40B4-BE49-F238E27FC236}">
              <a16:creationId xmlns:a16="http://schemas.microsoft.com/office/drawing/2014/main" id="{BA0BFDD3-D7D7-415D-A45D-BA3BF191F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44675453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07" name="Image 406">
          <a:extLst>
            <a:ext uri="{FF2B5EF4-FFF2-40B4-BE49-F238E27FC236}">
              <a16:creationId xmlns:a16="http://schemas.microsoft.com/office/drawing/2014/main" id="{83885D27-181C-4458-9223-AC3B5D34D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478828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08" name="Image 407">
          <a:extLst>
            <a:ext uri="{FF2B5EF4-FFF2-40B4-BE49-F238E27FC236}">
              <a16:creationId xmlns:a16="http://schemas.microsoft.com/office/drawing/2014/main" id="{5A5AE5AE-33A3-409F-B0C5-AB9B1E5CC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548100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09" name="Image 408">
          <a:extLst>
            <a:ext uri="{FF2B5EF4-FFF2-40B4-BE49-F238E27FC236}">
              <a16:creationId xmlns:a16="http://schemas.microsoft.com/office/drawing/2014/main" id="{B8E3EA87-F046-4E6A-827D-E963634A4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44675453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10" name="Image 409">
          <a:extLst>
            <a:ext uri="{FF2B5EF4-FFF2-40B4-BE49-F238E27FC236}">
              <a16:creationId xmlns:a16="http://schemas.microsoft.com/office/drawing/2014/main" id="{99FABCE8-6AD7-462E-84BB-11AC636F5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478828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11" name="Image 410">
          <a:extLst>
            <a:ext uri="{FF2B5EF4-FFF2-40B4-BE49-F238E27FC236}">
              <a16:creationId xmlns:a16="http://schemas.microsoft.com/office/drawing/2014/main" id="{3823BC00-CFEF-47B8-A4FA-D23F9F80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548100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12" name="Image 411">
          <a:extLst>
            <a:ext uri="{FF2B5EF4-FFF2-40B4-BE49-F238E27FC236}">
              <a16:creationId xmlns:a16="http://schemas.microsoft.com/office/drawing/2014/main" id="{BD60B1CA-7B03-42CE-84DA-4BC048563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446754539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21364" cy="0"/>
    <xdr:pic>
      <xdr:nvPicPr>
        <xdr:cNvPr id="413" name="Image 412">
          <a:extLst>
            <a:ext uri="{FF2B5EF4-FFF2-40B4-BE49-F238E27FC236}">
              <a16:creationId xmlns:a16="http://schemas.microsoft.com/office/drawing/2014/main" id="{4BFC4210-D15A-46B3-82CC-45988B43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788281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21364" cy="0"/>
    <xdr:pic>
      <xdr:nvPicPr>
        <xdr:cNvPr id="414" name="Image 413">
          <a:extLst>
            <a:ext uri="{FF2B5EF4-FFF2-40B4-BE49-F238E27FC236}">
              <a16:creationId xmlns:a16="http://schemas.microsoft.com/office/drawing/2014/main" id="{30F05F3A-1F04-4C33-B8DB-C4820DB4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54810091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25</xdr:row>
      <xdr:rowOff>254000</xdr:rowOff>
    </xdr:from>
    <xdr:ext cx="921364" cy="0"/>
    <xdr:pic>
      <xdr:nvPicPr>
        <xdr:cNvPr id="415" name="Image 414">
          <a:extLst>
            <a:ext uri="{FF2B5EF4-FFF2-40B4-BE49-F238E27FC236}">
              <a16:creationId xmlns:a16="http://schemas.microsoft.com/office/drawing/2014/main" id="{15F4F7A8-8991-4319-B060-8539B914E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4675453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16" name="Image 415">
          <a:extLst>
            <a:ext uri="{FF2B5EF4-FFF2-40B4-BE49-F238E27FC236}">
              <a16:creationId xmlns:a16="http://schemas.microsoft.com/office/drawing/2014/main" id="{28D7BDC8-6E70-4D27-88DB-3544044B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478828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17" name="Image 416">
          <a:extLst>
            <a:ext uri="{FF2B5EF4-FFF2-40B4-BE49-F238E27FC236}">
              <a16:creationId xmlns:a16="http://schemas.microsoft.com/office/drawing/2014/main" id="{5361AF13-177A-401D-A68A-3E8722A7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548100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18" name="Image 417">
          <a:extLst>
            <a:ext uri="{FF2B5EF4-FFF2-40B4-BE49-F238E27FC236}">
              <a16:creationId xmlns:a16="http://schemas.microsoft.com/office/drawing/2014/main" id="{42688107-1986-406A-9AAC-686CBB707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44675453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19" name="Image 418">
          <a:extLst>
            <a:ext uri="{FF2B5EF4-FFF2-40B4-BE49-F238E27FC236}">
              <a16:creationId xmlns:a16="http://schemas.microsoft.com/office/drawing/2014/main" id="{98CEFC2A-B658-420C-8715-FB36B6C6D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478828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20" name="Image 419">
          <a:extLst>
            <a:ext uri="{FF2B5EF4-FFF2-40B4-BE49-F238E27FC236}">
              <a16:creationId xmlns:a16="http://schemas.microsoft.com/office/drawing/2014/main" id="{A65F0C69-F529-479E-9FE0-DF75F6DC9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4548100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21" name="Image 420">
          <a:extLst>
            <a:ext uri="{FF2B5EF4-FFF2-40B4-BE49-F238E27FC236}">
              <a16:creationId xmlns:a16="http://schemas.microsoft.com/office/drawing/2014/main" id="{C9C5D5CB-437F-4383-87A6-2E41AEB84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446754539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</xdr:row>
      <xdr:rowOff>0</xdr:rowOff>
    </xdr:from>
    <xdr:ext cx="921364" cy="0"/>
    <xdr:pic>
      <xdr:nvPicPr>
        <xdr:cNvPr id="422" name="Image 421">
          <a:extLst>
            <a:ext uri="{FF2B5EF4-FFF2-40B4-BE49-F238E27FC236}">
              <a16:creationId xmlns:a16="http://schemas.microsoft.com/office/drawing/2014/main" id="{8BE265E6-BE5C-45FD-A906-172AA0745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140750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0</xdr:rowOff>
    </xdr:from>
    <xdr:ext cx="921364" cy="0"/>
    <xdr:pic>
      <xdr:nvPicPr>
        <xdr:cNvPr id="423" name="Image 422">
          <a:extLst>
            <a:ext uri="{FF2B5EF4-FFF2-40B4-BE49-F238E27FC236}">
              <a16:creationId xmlns:a16="http://schemas.microsoft.com/office/drawing/2014/main" id="{473E3856-EED2-4B9E-BB1F-7FCF79925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151180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81</xdr:row>
      <xdr:rowOff>254000</xdr:rowOff>
    </xdr:from>
    <xdr:ext cx="921364" cy="0"/>
    <xdr:pic>
      <xdr:nvPicPr>
        <xdr:cNvPr id="424" name="Image 423">
          <a:extLst>
            <a:ext uri="{FF2B5EF4-FFF2-40B4-BE49-F238E27FC236}">
              <a16:creationId xmlns:a16="http://schemas.microsoft.com/office/drawing/2014/main" id="{6BFBC87A-0765-455C-BF4C-E29B00BB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138922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21364" cy="0"/>
    <xdr:pic>
      <xdr:nvPicPr>
        <xdr:cNvPr id="425" name="Image 424">
          <a:extLst>
            <a:ext uri="{FF2B5EF4-FFF2-40B4-BE49-F238E27FC236}">
              <a16:creationId xmlns:a16="http://schemas.microsoft.com/office/drawing/2014/main" id="{E1AE72FD-2E2A-4E83-B3E0-EAE1B884C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921364" cy="0"/>
    <xdr:pic>
      <xdr:nvPicPr>
        <xdr:cNvPr id="426" name="Image 425">
          <a:extLst>
            <a:ext uri="{FF2B5EF4-FFF2-40B4-BE49-F238E27FC236}">
              <a16:creationId xmlns:a16="http://schemas.microsoft.com/office/drawing/2014/main" id="{E217D1C4-8D52-4DCB-A136-7513A8A46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25</xdr:row>
      <xdr:rowOff>254000</xdr:rowOff>
    </xdr:from>
    <xdr:ext cx="921364" cy="0"/>
    <xdr:pic>
      <xdr:nvPicPr>
        <xdr:cNvPr id="427" name="Image 426">
          <a:extLst>
            <a:ext uri="{FF2B5EF4-FFF2-40B4-BE49-F238E27FC236}">
              <a16:creationId xmlns:a16="http://schemas.microsoft.com/office/drawing/2014/main" id="{178AE45D-DBC8-40C1-BA9D-BD0726ED1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</xdr:row>
      <xdr:rowOff>0</xdr:rowOff>
    </xdr:from>
    <xdr:ext cx="921364" cy="0"/>
    <xdr:pic>
      <xdr:nvPicPr>
        <xdr:cNvPr id="428" name="Image 427">
          <a:extLst>
            <a:ext uri="{FF2B5EF4-FFF2-40B4-BE49-F238E27FC236}">
              <a16:creationId xmlns:a16="http://schemas.microsoft.com/office/drawing/2014/main" id="{F6546833-FDD8-42EE-8152-9CE0978DC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140750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</xdr:row>
      <xdr:rowOff>0</xdr:rowOff>
    </xdr:from>
    <xdr:ext cx="921364" cy="0"/>
    <xdr:pic>
      <xdr:nvPicPr>
        <xdr:cNvPr id="429" name="Image 428">
          <a:extLst>
            <a:ext uri="{FF2B5EF4-FFF2-40B4-BE49-F238E27FC236}">
              <a16:creationId xmlns:a16="http://schemas.microsoft.com/office/drawing/2014/main" id="{7AC87C88-6DB9-4262-A7E5-C25CF478B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151180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81</xdr:row>
      <xdr:rowOff>254000</xdr:rowOff>
    </xdr:from>
    <xdr:ext cx="921364" cy="0"/>
    <xdr:pic>
      <xdr:nvPicPr>
        <xdr:cNvPr id="430" name="Image 429">
          <a:extLst>
            <a:ext uri="{FF2B5EF4-FFF2-40B4-BE49-F238E27FC236}">
              <a16:creationId xmlns:a16="http://schemas.microsoft.com/office/drawing/2014/main" id="{9F6789F3-E033-4ECC-9279-F76A4345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558" y="138922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</xdr:row>
      <xdr:rowOff>0</xdr:rowOff>
    </xdr:from>
    <xdr:ext cx="921364" cy="0"/>
    <xdr:pic>
      <xdr:nvPicPr>
        <xdr:cNvPr id="431" name="Image 430">
          <a:extLst>
            <a:ext uri="{FF2B5EF4-FFF2-40B4-BE49-F238E27FC236}">
              <a16:creationId xmlns:a16="http://schemas.microsoft.com/office/drawing/2014/main" id="{9033CBC3-06C2-4004-B854-6EC79D847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140750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</xdr:row>
      <xdr:rowOff>0</xdr:rowOff>
    </xdr:from>
    <xdr:ext cx="921364" cy="0"/>
    <xdr:pic>
      <xdr:nvPicPr>
        <xdr:cNvPr id="432" name="Image 431">
          <a:extLst>
            <a:ext uri="{FF2B5EF4-FFF2-40B4-BE49-F238E27FC236}">
              <a16:creationId xmlns:a16="http://schemas.microsoft.com/office/drawing/2014/main" id="{724895EB-9FC3-4003-99DE-80242DC2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151180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81</xdr:row>
      <xdr:rowOff>254000</xdr:rowOff>
    </xdr:from>
    <xdr:ext cx="921364" cy="0"/>
    <xdr:pic>
      <xdr:nvPicPr>
        <xdr:cNvPr id="433" name="Image 432">
          <a:extLst>
            <a:ext uri="{FF2B5EF4-FFF2-40B4-BE49-F238E27FC236}">
              <a16:creationId xmlns:a16="http://schemas.microsoft.com/office/drawing/2014/main" id="{1C94B474-EC4A-48FA-BCA3-9876B7CAC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558" y="138922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34" name="Image 433">
          <a:extLst>
            <a:ext uri="{FF2B5EF4-FFF2-40B4-BE49-F238E27FC236}">
              <a16:creationId xmlns:a16="http://schemas.microsoft.com/office/drawing/2014/main" id="{B2791E98-6E40-42D7-845D-9A99A43FE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35" name="Image 434">
          <a:extLst>
            <a:ext uri="{FF2B5EF4-FFF2-40B4-BE49-F238E27FC236}">
              <a16:creationId xmlns:a16="http://schemas.microsoft.com/office/drawing/2014/main" id="{A4E5B34C-876E-4993-86C8-3AF565584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36" name="Image 435">
          <a:extLst>
            <a:ext uri="{FF2B5EF4-FFF2-40B4-BE49-F238E27FC236}">
              <a16:creationId xmlns:a16="http://schemas.microsoft.com/office/drawing/2014/main" id="{FD2B2B9E-9A7A-44DC-9EF1-E8EEA67BA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37" name="Image 436">
          <a:extLst>
            <a:ext uri="{FF2B5EF4-FFF2-40B4-BE49-F238E27FC236}">
              <a16:creationId xmlns:a16="http://schemas.microsoft.com/office/drawing/2014/main" id="{3B0B2DA4-15DA-455C-AFEE-455D7FB90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38" name="Image 437">
          <a:extLst>
            <a:ext uri="{FF2B5EF4-FFF2-40B4-BE49-F238E27FC236}">
              <a16:creationId xmlns:a16="http://schemas.microsoft.com/office/drawing/2014/main" id="{C34125E2-4E95-4761-908C-ABCCBF27F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39" name="Image 438">
          <a:extLst>
            <a:ext uri="{FF2B5EF4-FFF2-40B4-BE49-F238E27FC236}">
              <a16:creationId xmlns:a16="http://schemas.microsoft.com/office/drawing/2014/main" id="{F790DEFE-8B49-4E36-AF12-58159B7D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</xdr:row>
      <xdr:rowOff>0</xdr:rowOff>
    </xdr:from>
    <xdr:ext cx="921364" cy="0"/>
    <xdr:pic>
      <xdr:nvPicPr>
        <xdr:cNvPr id="440" name="Image 439">
          <a:extLst>
            <a:ext uri="{FF2B5EF4-FFF2-40B4-BE49-F238E27FC236}">
              <a16:creationId xmlns:a16="http://schemas.microsoft.com/office/drawing/2014/main" id="{390154E0-A27A-4B4C-93C5-43138F426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140750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</xdr:row>
      <xdr:rowOff>0</xdr:rowOff>
    </xdr:from>
    <xdr:ext cx="921364" cy="0"/>
    <xdr:pic>
      <xdr:nvPicPr>
        <xdr:cNvPr id="441" name="Image 440">
          <a:extLst>
            <a:ext uri="{FF2B5EF4-FFF2-40B4-BE49-F238E27FC236}">
              <a16:creationId xmlns:a16="http://schemas.microsoft.com/office/drawing/2014/main" id="{5A233E1B-CA40-419B-92C2-74BB797C1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151180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81</xdr:row>
      <xdr:rowOff>254000</xdr:rowOff>
    </xdr:from>
    <xdr:ext cx="921364" cy="0"/>
    <xdr:pic>
      <xdr:nvPicPr>
        <xdr:cNvPr id="442" name="Image 441">
          <a:extLst>
            <a:ext uri="{FF2B5EF4-FFF2-40B4-BE49-F238E27FC236}">
              <a16:creationId xmlns:a16="http://schemas.microsoft.com/office/drawing/2014/main" id="{AD2488BF-E622-42F5-B202-A2D67026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558" y="138922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43" name="Image 442">
          <a:extLst>
            <a:ext uri="{FF2B5EF4-FFF2-40B4-BE49-F238E27FC236}">
              <a16:creationId xmlns:a16="http://schemas.microsoft.com/office/drawing/2014/main" id="{A4EA558A-C868-406F-B044-26220998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44" name="Image 443">
          <a:extLst>
            <a:ext uri="{FF2B5EF4-FFF2-40B4-BE49-F238E27FC236}">
              <a16:creationId xmlns:a16="http://schemas.microsoft.com/office/drawing/2014/main" id="{A29DB55F-BF97-488A-906A-ED277892B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45" name="Image 444">
          <a:extLst>
            <a:ext uri="{FF2B5EF4-FFF2-40B4-BE49-F238E27FC236}">
              <a16:creationId xmlns:a16="http://schemas.microsoft.com/office/drawing/2014/main" id="{5CB9D35B-6037-4B86-9D4F-976E5AEB4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921364" cy="0"/>
    <xdr:pic>
      <xdr:nvPicPr>
        <xdr:cNvPr id="446" name="Image 445">
          <a:extLst>
            <a:ext uri="{FF2B5EF4-FFF2-40B4-BE49-F238E27FC236}">
              <a16:creationId xmlns:a16="http://schemas.microsoft.com/office/drawing/2014/main" id="{F6EA6F66-78EF-4A40-B65C-DAC104D9F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70631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921364" cy="0"/>
    <xdr:pic>
      <xdr:nvPicPr>
        <xdr:cNvPr id="447" name="Image 446">
          <a:extLst>
            <a:ext uri="{FF2B5EF4-FFF2-40B4-BE49-F238E27FC236}">
              <a16:creationId xmlns:a16="http://schemas.microsoft.com/office/drawing/2014/main" id="{AF451DEA-A3B9-4C0D-81D4-1A9B8FB0F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61193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103</xdr:row>
      <xdr:rowOff>254000</xdr:rowOff>
    </xdr:from>
    <xdr:ext cx="921364" cy="0"/>
    <xdr:pic>
      <xdr:nvPicPr>
        <xdr:cNvPr id="448" name="Image 447">
          <a:extLst>
            <a:ext uri="{FF2B5EF4-FFF2-40B4-BE49-F238E27FC236}">
              <a16:creationId xmlns:a16="http://schemas.microsoft.com/office/drawing/2014/main" id="{E923DEAB-0C87-4B32-BF3F-74A8F58CE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558236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921364" cy="0"/>
    <xdr:pic>
      <xdr:nvPicPr>
        <xdr:cNvPr id="449" name="Image 448">
          <a:extLst>
            <a:ext uri="{FF2B5EF4-FFF2-40B4-BE49-F238E27FC236}">
              <a16:creationId xmlns:a16="http://schemas.microsoft.com/office/drawing/2014/main" id="{D0D2272B-CD5A-4877-AFBE-0A2C212C5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670631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921364" cy="0"/>
    <xdr:pic>
      <xdr:nvPicPr>
        <xdr:cNvPr id="450" name="Image 449">
          <a:extLst>
            <a:ext uri="{FF2B5EF4-FFF2-40B4-BE49-F238E27FC236}">
              <a16:creationId xmlns:a16="http://schemas.microsoft.com/office/drawing/2014/main" id="{CD44847C-DEDD-4D11-B4F1-C8A59E75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361193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103</xdr:row>
      <xdr:rowOff>254000</xdr:rowOff>
    </xdr:from>
    <xdr:ext cx="921364" cy="0"/>
    <xdr:pic>
      <xdr:nvPicPr>
        <xdr:cNvPr id="451" name="Image 450">
          <a:extLst>
            <a:ext uri="{FF2B5EF4-FFF2-40B4-BE49-F238E27FC236}">
              <a16:creationId xmlns:a16="http://schemas.microsoft.com/office/drawing/2014/main" id="{D3C601A3-2014-4543-8133-3C6DBFEB8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558236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71</xdr:row>
      <xdr:rowOff>0</xdr:rowOff>
    </xdr:from>
    <xdr:ext cx="921364" cy="0"/>
    <xdr:pic>
      <xdr:nvPicPr>
        <xdr:cNvPr id="452" name="Image 451">
          <a:extLst>
            <a:ext uri="{FF2B5EF4-FFF2-40B4-BE49-F238E27FC236}">
              <a16:creationId xmlns:a16="http://schemas.microsoft.com/office/drawing/2014/main" id="{05814CA3-528E-4ED2-8970-7FC5A3B45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12918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76</xdr:row>
      <xdr:rowOff>0</xdr:rowOff>
    </xdr:from>
    <xdr:ext cx="921364" cy="0"/>
    <xdr:pic>
      <xdr:nvPicPr>
        <xdr:cNvPr id="453" name="Image 452">
          <a:extLst>
            <a:ext uri="{FF2B5EF4-FFF2-40B4-BE49-F238E27FC236}">
              <a16:creationId xmlns:a16="http://schemas.microsoft.com/office/drawing/2014/main" id="{FE7F271E-EA4E-4007-AF8F-CCBDB290F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03481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254000</xdr:rowOff>
    </xdr:from>
    <xdr:ext cx="921364" cy="0"/>
    <xdr:pic>
      <xdr:nvPicPr>
        <xdr:cNvPr id="454" name="Image 453">
          <a:extLst>
            <a:ext uri="{FF2B5EF4-FFF2-40B4-BE49-F238E27FC236}">
              <a16:creationId xmlns:a16="http://schemas.microsoft.com/office/drawing/2014/main" id="{71BB70FA-1C94-46B7-A30F-FA03AC9F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8000523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55" name="Image 454">
          <a:extLst>
            <a:ext uri="{FF2B5EF4-FFF2-40B4-BE49-F238E27FC236}">
              <a16:creationId xmlns:a16="http://schemas.microsoft.com/office/drawing/2014/main" id="{EE7CFFBB-BCBA-4298-9BD7-90057B39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97856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56" name="Image 455">
          <a:extLst>
            <a:ext uri="{FF2B5EF4-FFF2-40B4-BE49-F238E27FC236}">
              <a16:creationId xmlns:a16="http://schemas.microsoft.com/office/drawing/2014/main" id="{3F969FDE-BCC4-4F09-ACB0-87788FCC1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88418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57" name="Image 456">
          <a:extLst>
            <a:ext uri="{FF2B5EF4-FFF2-40B4-BE49-F238E27FC236}">
              <a16:creationId xmlns:a16="http://schemas.microsoft.com/office/drawing/2014/main" id="{814762F0-7B21-490C-830A-8F79A35A4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85461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58" name="Image 457">
          <a:extLst>
            <a:ext uri="{FF2B5EF4-FFF2-40B4-BE49-F238E27FC236}">
              <a16:creationId xmlns:a16="http://schemas.microsoft.com/office/drawing/2014/main" id="{2DE5DF4E-C273-45FD-8F1D-96334344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97856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59" name="Image 458">
          <a:extLst>
            <a:ext uri="{FF2B5EF4-FFF2-40B4-BE49-F238E27FC236}">
              <a16:creationId xmlns:a16="http://schemas.microsoft.com/office/drawing/2014/main" id="{72522BE1-4313-4F85-AD28-59B8073B8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88418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60" name="Image 459">
          <a:extLst>
            <a:ext uri="{FF2B5EF4-FFF2-40B4-BE49-F238E27FC236}">
              <a16:creationId xmlns:a16="http://schemas.microsoft.com/office/drawing/2014/main" id="{9E6422FA-97DF-4A7A-8751-55B246C9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85461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82</xdr:row>
      <xdr:rowOff>0</xdr:rowOff>
    </xdr:from>
    <xdr:ext cx="921364" cy="0"/>
    <xdr:pic>
      <xdr:nvPicPr>
        <xdr:cNvPr id="461" name="Image 460">
          <a:extLst>
            <a:ext uri="{FF2B5EF4-FFF2-40B4-BE49-F238E27FC236}">
              <a16:creationId xmlns:a16="http://schemas.microsoft.com/office/drawing/2014/main" id="{6B11B51E-4B36-4D0B-BAC2-F002F3D07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632156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87</xdr:row>
      <xdr:rowOff>0</xdr:rowOff>
    </xdr:from>
    <xdr:ext cx="921364" cy="0"/>
    <xdr:pic>
      <xdr:nvPicPr>
        <xdr:cNvPr id="462" name="Image 461">
          <a:extLst>
            <a:ext uri="{FF2B5EF4-FFF2-40B4-BE49-F238E27FC236}">
              <a16:creationId xmlns:a16="http://schemas.microsoft.com/office/drawing/2014/main" id="{FB767C1F-772F-426F-8FF7-96D5A1A41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322718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81</xdr:row>
      <xdr:rowOff>254000</xdr:rowOff>
    </xdr:from>
    <xdr:ext cx="921364" cy="0"/>
    <xdr:pic>
      <xdr:nvPicPr>
        <xdr:cNvPr id="463" name="Image 462">
          <a:extLst>
            <a:ext uri="{FF2B5EF4-FFF2-40B4-BE49-F238E27FC236}">
              <a16:creationId xmlns:a16="http://schemas.microsoft.com/office/drawing/2014/main" id="{96E81688-73D0-4ED0-89B1-CD0A6059C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9519761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26</xdr:row>
      <xdr:rowOff>0</xdr:rowOff>
    </xdr:from>
    <xdr:ext cx="921364" cy="0"/>
    <xdr:pic>
      <xdr:nvPicPr>
        <xdr:cNvPr id="464" name="Image 463">
          <a:extLst>
            <a:ext uri="{FF2B5EF4-FFF2-40B4-BE49-F238E27FC236}">
              <a16:creationId xmlns:a16="http://schemas.microsoft.com/office/drawing/2014/main" id="{58B30C4C-FBAC-4D67-9BF4-E5F1BBA3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97856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465" name="Image 464">
          <a:extLst>
            <a:ext uri="{FF2B5EF4-FFF2-40B4-BE49-F238E27FC236}">
              <a16:creationId xmlns:a16="http://schemas.microsoft.com/office/drawing/2014/main" id="{6CA94BEA-D3AC-4939-921D-91EB12864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88418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25</xdr:row>
      <xdr:rowOff>254000</xdr:rowOff>
    </xdr:from>
    <xdr:ext cx="921364" cy="0"/>
    <xdr:pic>
      <xdr:nvPicPr>
        <xdr:cNvPr id="466" name="Image 465">
          <a:extLst>
            <a:ext uri="{FF2B5EF4-FFF2-40B4-BE49-F238E27FC236}">
              <a16:creationId xmlns:a16="http://schemas.microsoft.com/office/drawing/2014/main" id="{BA19B93C-E2CE-4348-AFD7-C47AF161D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7854613"/>
          <a:ext cx="921364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149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EDE8A187-2FFE-4FB4-BC05-960F124A5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D9B1C8EF-334F-48AE-A5F0-2D1D3BE66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D3E90FC3-1233-47D0-A7C4-268934ACA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BFF37735-BB50-4906-9FB0-98EFA2EF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0525C431-7398-4A60-90B2-DA345F46E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43A0E160-1D6E-4F69-80D5-DE7ECBC0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07033BE6-048C-42B9-8809-AEEFF31B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08029" cy="0"/>
    <xdr:pic>
      <xdr:nvPicPr>
        <xdr:cNvPr id="9" name="Image 8">
          <a:extLst>
            <a:ext uri="{FF2B5EF4-FFF2-40B4-BE49-F238E27FC236}">
              <a16:creationId xmlns:a16="http://schemas.microsoft.com/office/drawing/2014/main" id="{CA50E1C9-34BE-4C92-BFA2-0EA87CF6D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905500"/>
          <a:ext cx="908029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</xdr:row>
      <xdr:rowOff>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361CA3E9-F46A-43CD-96F2-3AA411126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50101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7C2E46FA-C227-4110-8673-CD2130479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12AD97AB-046F-4DB0-8661-5418B2A9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0A073E4D-2755-450D-A37B-04ABA0539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590550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4" name="Image 13">
          <a:extLst>
            <a:ext uri="{FF2B5EF4-FFF2-40B4-BE49-F238E27FC236}">
              <a16:creationId xmlns:a16="http://schemas.microsoft.com/office/drawing/2014/main" id="{CE359A5F-B8C0-421E-BA7C-E5FC9D38C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5" name="Image 14">
          <a:extLst>
            <a:ext uri="{FF2B5EF4-FFF2-40B4-BE49-F238E27FC236}">
              <a16:creationId xmlns:a16="http://schemas.microsoft.com/office/drawing/2014/main" id="{DCCA1275-C74B-40FD-830F-0027CFD37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6" name="Image 15">
          <a:extLst>
            <a:ext uri="{FF2B5EF4-FFF2-40B4-BE49-F238E27FC236}">
              <a16:creationId xmlns:a16="http://schemas.microsoft.com/office/drawing/2014/main" id="{F757529C-061C-4A48-953F-2189DF33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7" name="Image 16">
          <a:extLst>
            <a:ext uri="{FF2B5EF4-FFF2-40B4-BE49-F238E27FC236}">
              <a16:creationId xmlns:a16="http://schemas.microsoft.com/office/drawing/2014/main" id="{04E751E1-2D61-4EDC-A603-1CDCFD11F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8" name="Image 17">
          <a:extLst>
            <a:ext uri="{FF2B5EF4-FFF2-40B4-BE49-F238E27FC236}">
              <a16:creationId xmlns:a16="http://schemas.microsoft.com/office/drawing/2014/main" id="{A0161C36-2ECB-46BE-BFDF-91979DCC4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9" name="Image 18">
          <a:extLst>
            <a:ext uri="{FF2B5EF4-FFF2-40B4-BE49-F238E27FC236}">
              <a16:creationId xmlns:a16="http://schemas.microsoft.com/office/drawing/2014/main" id="{767B8971-3478-49F3-8045-D76BEE904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0" name="Image 19">
          <a:extLst>
            <a:ext uri="{FF2B5EF4-FFF2-40B4-BE49-F238E27FC236}">
              <a16:creationId xmlns:a16="http://schemas.microsoft.com/office/drawing/2014/main" id="{98D4AA58-9F81-40F3-8457-025075BD4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21" name="Image 20">
          <a:extLst>
            <a:ext uri="{FF2B5EF4-FFF2-40B4-BE49-F238E27FC236}">
              <a16:creationId xmlns:a16="http://schemas.microsoft.com/office/drawing/2014/main" id="{819AF451-3F0C-458D-8509-F25D278C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2" name="Image 21">
          <a:extLst>
            <a:ext uri="{FF2B5EF4-FFF2-40B4-BE49-F238E27FC236}">
              <a16:creationId xmlns:a16="http://schemas.microsoft.com/office/drawing/2014/main" id="{43098FC3-25F5-4F9D-995D-5EC42BBE7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2F8FD7B3-E339-47E5-A175-184C87A21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B3252DF0-D313-4411-AB2C-C392A8EAE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35DE7A34-1DDC-4906-9481-71B04DC91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2108BBB7-C842-40DA-B55F-D8A4C08F2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D0B4E4A5-2424-4BFE-91C4-A400D6495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4BFF984D-8254-4EBE-A1EA-2413527D7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74F069A5-22DF-487B-9A57-42E1A0A3D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2E1A08B9-3A33-4E91-B3BA-518B20A6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E6387260-EB16-41F3-BD40-C85C6DC44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04B24153-0E85-4B5E-81B9-869C61B2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0D227878-D43E-4C3E-B36A-E8A42E6E8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4" name="Image 33">
          <a:extLst>
            <a:ext uri="{FF2B5EF4-FFF2-40B4-BE49-F238E27FC236}">
              <a16:creationId xmlns:a16="http://schemas.microsoft.com/office/drawing/2014/main" id="{D42E2C9E-0F46-49D3-9417-D580883CC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35" name="Image 34">
          <a:extLst>
            <a:ext uri="{FF2B5EF4-FFF2-40B4-BE49-F238E27FC236}">
              <a16:creationId xmlns:a16="http://schemas.microsoft.com/office/drawing/2014/main" id="{EC491F11-E418-4309-BE21-496B8DA02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36" name="Image 35">
          <a:extLst>
            <a:ext uri="{FF2B5EF4-FFF2-40B4-BE49-F238E27FC236}">
              <a16:creationId xmlns:a16="http://schemas.microsoft.com/office/drawing/2014/main" id="{BC270B8C-E250-413D-B045-805F5D6B9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37" name="Image 36">
          <a:extLst>
            <a:ext uri="{FF2B5EF4-FFF2-40B4-BE49-F238E27FC236}">
              <a16:creationId xmlns:a16="http://schemas.microsoft.com/office/drawing/2014/main" id="{1F6355FE-9F87-45DA-AB9B-66BE74F66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38" name="Image 37">
          <a:extLst>
            <a:ext uri="{FF2B5EF4-FFF2-40B4-BE49-F238E27FC236}">
              <a16:creationId xmlns:a16="http://schemas.microsoft.com/office/drawing/2014/main" id="{F52B1593-EAF7-4C13-BC22-28D229C8C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39" name="Image 38">
          <a:extLst>
            <a:ext uri="{FF2B5EF4-FFF2-40B4-BE49-F238E27FC236}">
              <a16:creationId xmlns:a16="http://schemas.microsoft.com/office/drawing/2014/main" id="{D8D74F03-7819-464D-A8D9-08322889C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40" name="Image 39">
          <a:extLst>
            <a:ext uri="{FF2B5EF4-FFF2-40B4-BE49-F238E27FC236}">
              <a16:creationId xmlns:a16="http://schemas.microsoft.com/office/drawing/2014/main" id="{03DC9D39-E1BD-4359-9598-F948D9AB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41" name="Image 40">
          <a:extLst>
            <a:ext uri="{FF2B5EF4-FFF2-40B4-BE49-F238E27FC236}">
              <a16:creationId xmlns:a16="http://schemas.microsoft.com/office/drawing/2014/main" id="{2404EDFA-5345-4950-A3C7-333BCE4A3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42" name="Image 41">
          <a:extLst>
            <a:ext uri="{FF2B5EF4-FFF2-40B4-BE49-F238E27FC236}">
              <a16:creationId xmlns:a16="http://schemas.microsoft.com/office/drawing/2014/main" id="{31BC995C-D040-4823-B6D7-3204D05E9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43" name="Image 42">
          <a:extLst>
            <a:ext uri="{FF2B5EF4-FFF2-40B4-BE49-F238E27FC236}">
              <a16:creationId xmlns:a16="http://schemas.microsoft.com/office/drawing/2014/main" id="{D9EAEDCB-4992-40B7-93C9-9FA3B6A2D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44" name="Image 43">
          <a:extLst>
            <a:ext uri="{FF2B5EF4-FFF2-40B4-BE49-F238E27FC236}">
              <a16:creationId xmlns:a16="http://schemas.microsoft.com/office/drawing/2014/main" id="{344E40AF-B215-4247-BD7B-645085D1B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45" name="Image 44">
          <a:extLst>
            <a:ext uri="{FF2B5EF4-FFF2-40B4-BE49-F238E27FC236}">
              <a16:creationId xmlns:a16="http://schemas.microsoft.com/office/drawing/2014/main" id="{08897579-13D7-43D5-A61F-5E6D92945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46" name="Image 45">
          <a:extLst>
            <a:ext uri="{FF2B5EF4-FFF2-40B4-BE49-F238E27FC236}">
              <a16:creationId xmlns:a16="http://schemas.microsoft.com/office/drawing/2014/main" id="{89E5E6D3-5718-4142-A702-7754CCC11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7" name="Image 46">
          <a:extLst>
            <a:ext uri="{FF2B5EF4-FFF2-40B4-BE49-F238E27FC236}">
              <a16:creationId xmlns:a16="http://schemas.microsoft.com/office/drawing/2014/main" id="{0E186295-F037-4042-BEF5-95BEC61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8" name="Image 47">
          <a:extLst>
            <a:ext uri="{FF2B5EF4-FFF2-40B4-BE49-F238E27FC236}">
              <a16:creationId xmlns:a16="http://schemas.microsoft.com/office/drawing/2014/main" id="{7EA6E1C6-EB39-4A30-8422-225B349E9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49" name="Image 48">
          <a:extLst>
            <a:ext uri="{FF2B5EF4-FFF2-40B4-BE49-F238E27FC236}">
              <a16:creationId xmlns:a16="http://schemas.microsoft.com/office/drawing/2014/main" id="{D3612AA3-0B7F-4F1F-B918-0EBA3FB1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0" name="Image 49">
          <a:extLst>
            <a:ext uri="{FF2B5EF4-FFF2-40B4-BE49-F238E27FC236}">
              <a16:creationId xmlns:a16="http://schemas.microsoft.com/office/drawing/2014/main" id="{7509BFF9-2CD9-479D-97DC-01D58CE3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1" name="Image 50">
          <a:extLst>
            <a:ext uri="{FF2B5EF4-FFF2-40B4-BE49-F238E27FC236}">
              <a16:creationId xmlns:a16="http://schemas.microsoft.com/office/drawing/2014/main" id="{B4DB4E01-EF15-4A19-A95F-009011419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52" name="Image 51">
          <a:extLst>
            <a:ext uri="{FF2B5EF4-FFF2-40B4-BE49-F238E27FC236}">
              <a16:creationId xmlns:a16="http://schemas.microsoft.com/office/drawing/2014/main" id="{F99C999A-D02D-4C24-AF61-AC648DE86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3" name="Image 52">
          <a:extLst>
            <a:ext uri="{FF2B5EF4-FFF2-40B4-BE49-F238E27FC236}">
              <a16:creationId xmlns:a16="http://schemas.microsoft.com/office/drawing/2014/main" id="{23E6631D-1E7A-478E-AD33-B2C79D03C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4" name="Image 53">
          <a:extLst>
            <a:ext uri="{FF2B5EF4-FFF2-40B4-BE49-F238E27FC236}">
              <a16:creationId xmlns:a16="http://schemas.microsoft.com/office/drawing/2014/main" id="{9F02145F-23E2-48CD-9830-CFF31D02F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55" name="Image 54">
          <a:extLst>
            <a:ext uri="{FF2B5EF4-FFF2-40B4-BE49-F238E27FC236}">
              <a16:creationId xmlns:a16="http://schemas.microsoft.com/office/drawing/2014/main" id="{00A3CF4A-7198-44C4-8B31-8D9CC1D60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56" name="Image 55">
          <a:extLst>
            <a:ext uri="{FF2B5EF4-FFF2-40B4-BE49-F238E27FC236}">
              <a16:creationId xmlns:a16="http://schemas.microsoft.com/office/drawing/2014/main" id="{40DA4533-1238-4548-A8FA-7972EF04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57" name="Image 56">
          <a:extLst>
            <a:ext uri="{FF2B5EF4-FFF2-40B4-BE49-F238E27FC236}">
              <a16:creationId xmlns:a16="http://schemas.microsoft.com/office/drawing/2014/main" id="{41635F82-3F91-4738-91C4-656A200EF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58" name="Image 57">
          <a:extLst>
            <a:ext uri="{FF2B5EF4-FFF2-40B4-BE49-F238E27FC236}">
              <a16:creationId xmlns:a16="http://schemas.microsoft.com/office/drawing/2014/main" id="{88D0D6AB-BDDA-44CE-88D1-1D75825E0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9" name="Image 58">
          <a:extLst>
            <a:ext uri="{FF2B5EF4-FFF2-40B4-BE49-F238E27FC236}">
              <a16:creationId xmlns:a16="http://schemas.microsoft.com/office/drawing/2014/main" id="{38E4851C-852B-471E-A54A-3C4946E91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60" name="Image 59">
          <a:extLst>
            <a:ext uri="{FF2B5EF4-FFF2-40B4-BE49-F238E27FC236}">
              <a16:creationId xmlns:a16="http://schemas.microsoft.com/office/drawing/2014/main" id="{A724C8A2-D1E8-4340-ACF8-A5F55A2D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61" name="Image 60">
          <a:extLst>
            <a:ext uri="{FF2B5EF4-FFF2-40B4-BE49-F238E27FC236}">
              <a16:creationId xmlns:a16="http://schemas.microsoft.com/office/drawing/2014/main" id="{C5B41CD1-9B6C-4DC0-9057-EA4E35EEA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62" name="Image 61">
          <a:extLst>
            <a:ext uri="{FF2B5EF4-FFF2-40B4-BE49-F238E27FC236}">
              <a16:creationId xmlns:a16="http://schemas.microsoft.com/office/drawing/2014/main" id="{4E3ABAD2-B649-44C5-9CC3-9486D036C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63" name="Image 62">
          <a:extLst>
            <a:ext uri="{FF2B5EF4-FFF2-40B4-BE49-F238E27FC236}">
              <a16:creationId xmlns:a16="http://schemas.microsoft.com/office/drawing/2014/main" id="{6102CAFF-D144-4DBD-B40B-16CBEA47B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64" name="Image 63">
          <a:extLst>
            <a:ext uri="{FF2B5EF4-FFF2-40B4-BE49-F238E27FC236}">
              <a16:creationId xmlns:a16="http://schemas.microsoft.com/office/drawing/2014/main" id="{BAC077B2-C6F8-47AC-9B94-7D267B8C4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65" name="Image 64">
          <a:extLst>
            <a:ext uri="{FF2B5EF4-FFF2-40B4-BE49-F238E27FC236}">
              <a16:creationId xmlns:a16="http://schemas.microsoft.com/office/drawing/2014/main" id="{94914D77-6D21-4C30-AA52-F9B8D26B6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66" name="Image 65">
          <a:extLst>
            <a:ext uri="{FF2B5EF4-FFF2-40B4-BE49-F238E27FC236}">
              <a16:creationId xmlns:a16="http://schemas.microsoft.com/office/drawing/2014/main" id="{C2CB732D-6D01-4ACF-8276-B5AEA7BB3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67" name="Image 66">
          <a:extLst>
            <a:ext uri="{FF2B5EF4-FFF2-40B4-BE49-F238E27FC236}">
              <a16:creationId xmlns:a16="http://schemas.microsoft.com/office/drawing/2014/main" id="{14792E9E-5F0A-4CD9-97E8-7834859C0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68" name="Image 67">
          <a:extLst>
            <a:ext uri="{FF2B5EF4-FFF2-40B4-BE49-F238E27FC236}">
              <a16:creationId xmlns:a16="http://schemas.microsoft.com/office/drawing/2014/main" id="{24767A36-6DF1-42F9-983F-0B2C73995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69" name="Image 68">
          <a:extLst>
            <a:ext uri="{FF2B5EF4-FFF2-40B4-BE49-F238E27FC236}">
              <a16:creationId xmlns:a16="http://schemas.microsoft.com/office/drawing/2014/main" id="{C68D7667-193F-42F6-BDCA-C46A26F3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70" name="Image 69">
          <a:extLst>
            <a:ext uri="{FF2B5EF4-FFF2-40B4-BE49-F238E27FC236}">
              <a16:creationId xmlns:a16="http://schemas.microsoft.com/office/drawing/2014/main" id="{FB178D74-E986-4380-A3E6-B9888612F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71" name="Image 70">
          <a:extLst>
            <a:ext uri="{FF2B5EF4-FFF2-40B4-BE49-F238E27FC236}">
              <a16:creationId xmlns:a16="http://schemas.microsoft.com/office/drawing/2014/main" id="{C13FAF6C-9076-4BB0-9457-1C1C5C2BD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72" name="Image 71">
          <a:extLst>
            <a:ext uri="{FF2B5EF4-FFF2-40B4-BE49-F238E27FC236}">
              <a16:creationId xmlns:a16="http://schemas.microsoft.com/office/drawing/2014/main" id="{14385B62-029D-4EB5-872F-37BB52D4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73" name="Image 72">
          <a:extLst>
            <a:ext uri="{FF2B5EF4-FFF2-40B4-BE49-F238E27FC236}">
              <a16:creationId xmlns:a16="http://schemas.microsoft.com/office/drawing/2014/main" id="{7A00DAF7-8BF6-4308-9164-B788C2F01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74" name="Image 73">
          <a:extLst>
            <a:ext uri="{FF2B5EF4-FFF2-40B4-BE49-F238E27FC236}">
              <a16:creationId xmlns:a16="http://schemas.microsoft.com/office/drawing/2014/main" id="{2F0625B6-41C6-42B1-A78F-0F7266D2D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75" name="Image 74">
          <a:extLst>
            <a:ext uri="{FF2B5EF4-FFF2-40B4-BE49-F238E27FC236}">
              <a16:creationId xmlns:a16="http://schemas.microsoft.com/office/drawing/2014/main" id="{901BDA4F-1958-4D49-939C-5181BBBA7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76" name="Image 75">
          <a:extLst>
            <a:ext uri="{FF2B5EF4-FFF2-40B4-BE49-F238E27FC236}">
              <a16:creationId xmlns:a16="http://schemas.microsoft.com/office/drawing/2014/main" id="{0364F230-D488-4E6A-A49B-AFB74108E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77" name="Image 76">
          <a:extLst>
            <a:ext uri="{FF2B5EF4-FFF2-40B4-BE49-F238E27FC236}">
              <a16:creationId xmlns:a16="http://schemas.microsoft.com/office/drawing/2014/main" id="{3F56BAEC-171B-455F-9424-B8BB9CC36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78" name="Image 77">
          <a:extLst>
            <a:ext uri="{FF2B5EF4-FFF2-40B4-BE49-F238E27FC236}">
              <a16:creationId xmlns:a16="http://schemas.microsoft.com/office/drawing/2014/main" id="{2E17A7B7-2079-44DB-A6D5-D10382FA8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79" name="Image 78">
          <a:extLst>
            <a:ext uri="{FF2B5EF4-FFF2-40B4-BE49-F238E27FC236}">
              <a16:creationId xmlns:a16="http://schemas.microsoft.com/office/drawing/2014/main" id="{C28205C1-26AC-4945-8729-F7D7D9A21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80" name="Image 79">
          <a:extLst>
            <a:ext uri="{FF2B5EF4-FFF2-40B4-BE49-F238E27FC236}">
              <a16:creationId xmlns:a16="http://schemas.microsoft.com/office/drawing/2014/main" id="{198DCF2C-0676-406E-AA19-720D9E1C8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81" name="Image 80">
          <a:extLst>
            <a:ext uri="{FF2B5EF4-FFF2-40B4-BE49-F238E27FC236}">
              <a16:creationId xmlns:a16="http://schemas.microsoft.com/office/drawing/2014/main" id="{1885718D-A20E-4CBB-B17D-DF75A9C1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82" name="Image 81">
          <a:extLst>
            <a:ext uri="{FF2B5EF4-FFF2-40B4-BE49-F238E27FC236}">
              <a16:creationId xmlns:a16="http://schemas.microsoft.com/office/drawing/2014/main" id="{5A3EDA87-5005-44A7-864D-AC88F17AE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83" name="Image 82">
          <a:extLst>
            <a:ext uri="{FF2B5EF4-FFF2-40B4-BE49-F238E27FC236}">
              <a16:creationId xmlns:a16="http://schemas.microsoft.com/office/drawing/2014/main" id="{055D115D-0C32-4E9B-8BF8-85D2D6FB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84" name="Image 83">
          <a:extLst>
            <a:ext uri="{FF2B5EF4-FFF2-40B4-BE49-F238E27FC236}">
              <a16:creationId xmlns:a16="http://schemas.microsoft.com/office/drawing/2014/main" id="{84C79E73-CF68-41EC-9512-3B5EAA66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85" name="Image 84">
          <a:extLst>
            <a:ext uri="{FF2B5EF4-FFF2-40B4-BE49-F238E27FC236}">
              <a16:creationId xmlns:a16="http://schemas.microsoft.com/office/drawing/2014/main" id="{0A3B58FD-3792-462B-977E-6A93481E9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86" name="Image 85">
          <a:extLst>
            <a:ext uri="{FF2B5EF4-FFF2-40B4-BE49-F238E27FC236}">
              <a16:creationId xmlns:a16="http://schemas.microsoft.com/office/drawing/2014/main" id="{16C43BA3-0A2C-4BD4-BE19-B8A1C3B07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87" name="Image 86">
          <a:extLst>
            <a:ext uri="{FF2B5EF4-FFF2-40B4-BE49-F238E27FC236}">
              <a16:creationId xmlns:a16="http://schemas.microsoft.com/office/drawing/2014/main" id="{3B838257-1E7A-4FE1-A63A-1AE9DC437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88" name="Image 87">
          <a:extLst>
            <a:ext uri="{FF2B5EF4-FFF2-40B4-BE49-F238E27FC236}">
              <a16:creationId xmlns:a16="http://schemas.microsoft.com/office/drawing/2014/main" id="{0B6DFE3B-B581-400A-8C68-DA4D10533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89" name="Image 88">
          <a:extLst>
            <a:ext uri="{FF2B5EF4-FFF2-40B4-BE49-F238E27FC236}">
              <a16:creationId xmlns:a16="http://schemas.microsoft.com/office/drawing/2014/main" id="{99BC94D9-EA1B-4E19-8664-38473399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90" name="Image 89">
          <a:extLst>
            <a:ext uri="{FF2B5EF4-FFF2-40B4-BE49-F238E27FC236}">
              <a16:creationId xmlns:a16="http://schemas.microsoft.com/office/drawing/2014/main" id="{82B4FCC5-7746-44DA-9E69-26A2AAAF5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91" name="Image 90">
          <a:extLst>
            <a:ext uri="{FF2B5EF4-FFF2-40B4-BE49-F238E27FC236}">
              <a16:creationId xmlns:a16="http://schemas.microsoft.com/office/drawing/2014/main" id="{75AE73B3-5C64-4FB2-9AC1-590A4B7C5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92" name="Image 91">
          <a:extLst>
            <a:ext uri="{FF2B5EF4-FFF2-40B4-BE49-F238E27FC236}">
              <a16:creationId xmlns:a16="http://schemas.microsoft.com/office/drawing/2014/main" id="{919A91F6-498D-4CE6-9F6E-7ACB304A5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93" name="Image 92">
          <a:extLst>
            <a:ext uri="{FF2B5EF4-FFF2-40B4-BE49-F238E27FC236}">
              <a16:creationId xmlns:a16="http://schemas.microsoft.com/office/drawing/2014/main" id="{10884B77-1CC3-4795-917E-06A737583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94" name="Image 93">
          <a:extLst>
            <a:ext uri="{FF2B5EF4-FFF2-40B4-BE49-F238E27FC236}">
              <a16:creationId xmlns:a16="http://schemas.microsoft.com/office/drawing/2014/main" id="{D2B9F9D6-353B-46C3-AD6E-D0196C1B6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95" name="Image 94">
          <a:extLst>
            <a:ext uri="{FF2B5EF4-FFF2-40B4-BE49-F238E27FC236}">
              <a16:creationId xmlns:a16="http://schemas.microsoft.com/office/drawing/2014/main" id="{0A73F3C0-89B1-4DF3-A8A6-502DBD02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96" name="Image 95">
          <a:extLst>
            <a:ext uri="{FF2B5EF4-FFF2-40B4-BE49-F238E27FC236}">
              <a16:creationId xmlns:a16="http://schemas.microsoft.com/office/drawing/2014/main" id="{2D44E8EE-9C32-45A3-87A9-AA4D88D6B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97" name="Image 96">
          <a:extLst>
            <a:ext uri="{FF2B5EF4-FFF2-40B4-BE49-F238E27FC236}">
              <a16:creationId xmlns:a16="http://schemas.microsoft.com/office/drawing/2014/main" id="{20C0F7C2-321E-4ECB-828B-E0734BDB1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98" name="Image 97">
          <a:extLst>
            <a:ext uri="{FF2B5EF4-FFF2-40B4-BE49-F238E27FC236}">
              <a16:creationId xmlns:a16="http://schemas.microsoft.com/office/drawing/2014/main" id="{CBCA6511-B413-43F3-870E-A37B7D19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99" name="Image 98">
          <a:extLst>
            <a:ext uri="{FF2B5EF4-FFF2-40B4-BE49-F238E27FC236}">
              <a16:creationId xmlns:a16="http://schemas.microsoft.com/office/drawing/2014/main" id="{C829BCA7-68F6-487C-828C-18873813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00" name="Image 99">
          <a:extLst>
            <a:ext uri="{FF2B5EF4-FFF2-40B4-BE49-F238E27FC236}">
              <a16:creationId xmlns:a16="http://schemas.microsoft.com/office/drawing/2014/main" id="{AA4A0EBC-1004-464C-B81F-6B54D5692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01" name="Image 100">
          <a:extLst>
            <a:ext uri="{FF2B5EF4-FFF2-40B4-BE49-F238E27FC236}">
              <a16:creationId xmlns:a16="http://schemas.microsoft.com/office/drawing/2014/main" id="{FA4A38F1-965E-4888-8E23-E6B6D987D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02" name="Image 101">
          <a:extLst>
            <a:ext uri="{FF2B5EF4-FFF2-40B4-BE49-F238E27FC236}">
              <a16:creationId xmlns:a16="http://schemas.microsoft.com/office/drawing/2014/main" id="{98741D53-C47B-413C-9805-362C923D6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03" name="Image 102">
          <a:extLst>
            <a:ext uri="{FF2B5EF4-FFF2-40B4-BE49-F238E27FC236}">
              <a16:creationId xmlns:a16="http://schemas.microsoft.com/office/drawing/2014/main" id="{5D7E0D0D-1007-46E7-81E2-90C82723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04" name="Image 103">
          <a:extLst>
            <a:ext uri="{FF2B5EF4-FFF2-40B4-BE49-F238E27FC236}">
              <a16:creationId xmlns:a16="http://schemas.microsoft.com/office/drawing/2014/main" id="{5445C021-3E91-43F0-8312-3C2E6623D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05" name="Image 104">
          <a:extLst>
            <a:ext uri="{FF2B5EF4-FFF2-40B4-BE49-F238E27FC236}">
              <a16:creationId xmlns:a16="http://schemas.microsoft.com/office/drawing/2014/main" id="{0AE627D1-D706-4E4C-A0A7-BB7FAE2A1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06" name="Image 105">
          <a:extLst>
            <a:ext uri="{FF2B5EF4-FFF2-40B4-BE49-F238E27FC236}">
              <a16:creationId xmlns:a16="http://schemas.microsoft.com/office/drawing/2014/main" id="{97FB610D-6F14-458A-88E5-E21AD7512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07" name="Image 106">
          <a:extLst>
            <a:ext uri="{FF2B5EF4-FFF2-40B4-BE49-F238E27FC236}">
              <a16:creationId xmlns:a16="http://schemas.microsoft.com/office/drawing/2014/main" id="{263CEF3F-CC71-4BEE-821D-AD236BC8C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08" name="Image 107">
          <a:extLst>
            <a:ext uri="{FF2B5EF4-FFF2-40B4-BE49-F238E27FC236}">
              <a16:creationId xmlns:a16="http://schemas.microsoft.com/office/drawing/2014/main" id="{B68BA46E-177A-4457-A60A-397D31F38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109" name="Image 108">
          <a:extLst>
            <a:ext uri="{FF2B5EF4-FFF2-40B4-BE49-F238E27FC236}">
              <a16:creationId xmlns:a16="http://schemas.microsoft.com/office/drawing/2014/main" id="{6C4F4E2C-AD23-402A-89F4-7C559D989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10" name="Image 109">
          <a:extLst>
            <a:ext uri="{FF2B5EF4-FFF2-40B4-BE49-F238E27FC236}">
              <a16:creationId xmlns:a16="http://schemas.microsoft.com/office/drawing/2014/main" id="{6B45F807-5DE9-42DC-B92E-166E7F8C7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11" name="Image 110">
          <a:extLst>
            <a:ext uri="{FF2B5EF4-FFF2-40B4-BE49-F238E27FC236}">
              <a16:creationId xmlns:a16="http://schemas.microsoft.com/office/drawing/2014/main" id="{EE0CAB37-8A75-4CE6-8F44-2788EFEF7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12" name="Image 111">
          <a:extLst>
            <a:ext uri="{FF2B5EF4-FFF2-40B4-BE49-F238E27FC236}">
              <a16:creationId xmlns:a16="http://schemas.microsoft.com/office/drawing/2014/main" id="{73327609-8600-4D81-BA23-A0019F011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13" name="Image 112">
          <a:extLst>
            <a:ext uri="{FF2B5EF4-FFF2-40B4-BE49-F238E27FC236}">
              <a16:creationId xmlns:a16="http://schemas.microsoft.com/office/drawing/2014/main" id="{84BEDBA9-DD9F-4954-9ED4-754027E9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14" name="Image 113">
          <a:extLst>
            <a:ext uri="{FF2B5EF4-FFF2-40B4-BE49-F238E27FC236}">
              <a16:creationId xmlns:a16="http://schemas.microsoft.com/office/drawing/2014/main" id="{236EAE89-7111-4928-B9BA-09D857B81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15" name="Image 114">
          <a:extLst>
            <a:ext uri="{FF2B5EF4-FFF2-40B4-BE49-F238E27FC236}">
              <a16:creationId xmlns:a16="http://schemas.microsoft.com/office/drawing/2014/main" id="{53F6B215-84CE-4AF6-A6D6-3A4D9199B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16" name="Image 115">
          <a:extLst>
            <a:ext uri="{FF2B5EF4-FFF2-40B4-BE49-F238E27FC236}">
              <a16:creationId xmlns:a16="http://schemas.microsoft.com/office/drawing/2014/main" id="{94A9DD7A-5A8D-4F80-B678-DB7BBCE71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17" name="Image 116">
          <a:extLst>
            <a:ext uri="{FF2B5EF4-FFF2-40B4-BE49-F238E27FC236}">
              <a16:creationId xmlns:a16="http://schemas.microsoft.com/office/drawing/2014/main" id="{761CA7FD-E577-4F22-9C64-79066639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18" name="Image 117">
          <a:extLst>
            <a:ext uri="{FF2B5EF4-FFF2-40B4-BE49-F238E27FC236}">
              <a16:creationId xmlns:a16="http://schemas.microsoft.com/office/drawing/2014/main" id="{1782E9F2-00E2-4947-83AB-ABCCD3DD6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19" name="Image 118">
          <a:extLst>
            <a:ext uri="{FF2B5EF4-FFF2-40B4-BE49-F238E27FC236}">
              <a16:creationId xmlns:a16="http://schemas.microsoft.com/office/drawing/2014/main" id="{FBA163CC-108D-427E-8C68-6C67DAF5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120" name="Image 119">
          <a:extLst>
            <a:ext uri="{FF2B5EF4-FFF2-40B4-BE49-F238E27FC236}">
              <a16:creationId xmlns:a16="http://schemas.microsoft.com/office/drawing/2014/main" id="{993A56FA-87AF-46BB-BA61-11C76099A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121" name="Image 120">
          <a:extLst>
            <a:ext uri="{FF2B5EF4-FFF2-40B4-BE49-F238E27FC236}">
              <a16:creationId xmlns:a16="http://schemas.microsoft.com/office/drawing/2014/main" id="{5DE0FAAE-3821-4CDD-A106-0CB19459B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22" name="Image 121">
          <a:extLst>
            <a:ext uri="{FF2B5EF4-FFF2-40B4-BE49-F238E27FC236}">
              <a16:creationId xmlns:a16="http://schemas.microsoft.com/office/drawing/2014/main" id="{16BBEAE9-71F2-4A93-9CCC-190DBD49D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123" name="Image 122">
          <a:extLst>
            <a:ext uri="{FF2B5EF4-FFF2-40B4-BE49-F238E27FC236}">
              <a16:creationId xmlns:a16="http://schemas.microsoft.com/office/drawing/2014/main" id="{58DD5BDD-B3FE-43A7-96F5-C7D086EDA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124" name="Image 123">
          <a:extLst>
            <a:ext uri="{FF2B5EF4-FFF2-40B4-BE49-F238E27FC236}">
              <a16:creationId xmlns:a16="http://schemas.microsoft.com/office/drawing/2014/main" id="{7DEB7509-52B9-4348-9EAE-B687BEC0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25" name="Image 124">
          <a:extLst>
            <a:ext uri="{FF2B5EF4-FFF2-40B4-BE49-F238E27FC236}">
              <a16:creationId xmlns:a16="http://schemas.microsoft.com/office/drawing/2014/main" id="{662C9F6B-AA30-4748-8C9E-33DA3517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26" name="Image 125">
          <a:extLst>
            <a:ext uri="{FF2B5EF4-FFF2-40B4-BE49-F238E27FC236}">
              <a16:creationId xmlns:a16="http://schemas.microsoft.com/office/drawing/2014/main" id="{4DA06921-54FF-486C-8A69-7239E156C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27" name="Image 126">
          <a:extLst>
            <a:ext uri="{FF2B5EF4-FFF2-40B4-BE49-F238E27FC236}">
              <a16:creationId xmlns:a16="http://schemas.microsoft.com/office/drawing/2014/main" id="{B085D6B7-D5DD-4886-A7E0-742BD90D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28" name="Image 127">
          <a:extLst>
            <a:ext uri="{FF2B5EF4-FFF2-40B4-BE49-F238E27FC236}">
              <a16:creationId xmlns:a16="http://schemas.microsoft.com/office/drawing/2014/main" id="{B18EF3E7-3C1F-4E4F-9294-CD2F35A45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29" name="Image 128">
          <a:extLst>
            <a:ext uri="{FF2B5EF4-FFF2-40B4-BE49-F238E27FC236}">
              <a16:creationId xmlns:a16="http://schemas.microsoft.com/office/drawing/2014/main" id="{CF5B2711-CBCE-4501-8270-32A07F44C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30" name="Image 129">
          <a:extLst>
            <a:ext uri="{FF2B5EF4-FFF2-40B4-BE49-F238E27FC236}">
              <a16:creationId xmlns:a16="http://schemas.microsoft.com/office/drawing/2014/main" id="{0C66C521-5D37-49F3-859A-D3477A64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31" name="Image 130">
          <a:extLst>
            <a:ext uri="{FF2B5EF4-FFF2-40B4-BE49-F238E27FC236}">
              <a16:creationId xmlns:a16="http://schemas.microsoft.com/office/drawing/2014/main" id="{476861CF-567F-429B-9E72-C9F1833CE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32" name="Image 131">
          <a:extLst>
            <a:ext uri="{FF2B5EF4-FFF2-40B4-BE49-F238E27FC236}">
              <a16:creationId xmlns:a16="http://schemas.microsoft.com/office/drawing/2014/main" id="{4A94935D-E22F-434D-A3F3-F6230B52D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33" name="Image 132">
          <a:extLst>
            <a:ext uri="{FF2B5EF4-FFF2-40B4-BE49-F238E27FC236}">
              <a16:creationId xmlns:a16="http://schemas.microsoft.com/office/drawing/2014/main" id="{39DE1B84-2494-4574-8D36-E53E07C1E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34" name="Image 133">
          <a:extLst>
            <a:ext uri="{FF2B5EF4-FFF2-40B4-BE49-F238E27FC236}">
              <a16:creationId xmlns:a16="http://schemas.microsoft.com/office/drawing/2014/main" id="{2F30F344-3C04-4D3F-847B-4B0CCC668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35" name="Image 134">
          <a:extLst>
            <a:ext uri="{FF2B5EF4-FFF2-40B4-BE49-F238E27FC236}">
              <a16:creationId xmlns:a16="http://schemas.microsoft.com/office/drawing/2014/main" id="{AB59ECB6-F4F9-49EA-98BD-72D0A432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36" name="Image 135">
          <a:extLst>
            <a:ext uri="{FF2B5EF4-FFF2-40B4-BE49-F238E27FC236}">
              <a16:creationId xmlns:a16="http://schemas.microsoft.com/office/drawing/2014/main" id="{A925B06E-11DE-42B7-A308-FDCE8A848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37" name="Image 136">
          <a:extLst>
            <a:ext uri="{FF2B5EF4-FFF2-40B4-BE49-F238E27FC236}">
              <a16:creationId xmlns:a16="http://schemas.microsoft.com/office/drawing/2014/main" id="{4DEC4E1E-B68F-4088-B5F8-FA4CDF1D4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38" name="Image 137">
          <a:extLst>
            <a:ext uri="{FF2B5EF4-FFF2-40B4-BE49-F238E27FC236}">
              <a16:creationId xmlns:a16="http://schemas.microsoft.com/office/drawing/2014/main" id="{3EEA029C-CC4B-4DA8-BAE9-72BEA3CD5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39" name="Image 138">
          <a:extLst>
            <a:ext uri="{FF2B5EF4-FFF2-40B4-BE49-F238E27FC236}">
              <a16:creationId xmlns:a16="http://schemas.microsoft.com/office/drawing/2014/main" id="{B631E588-5523-4C4B-8D54-0ECB49467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40" name="Image 139">
          <a:extLst>
            <a:ext uri="{FF2B5EF4-FFF2-40B4-BE49-F238E27FC236}">
              <a16:creationId xmlns:a16="http://schemas.microsoft.com/office/drawing/2014/main" id="{0CEB551E-BC86-4171-BF4B-A21871403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141" name="Image 140">
          <a:extLst>
            <a:ext uri="{FF2B5EF4-FFF2-40B4-BE49-F238E27FC236}">
              <a16:creationId xmlns:a16="http://schemas.microsoft.com/office/drawing/2014/main" id="{F9B6219D-F367-446E-884A-35E9297DB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142" name="Image 141">
          <a:extLst>
            <a:ext uri="{FF2B5EF4-FFF2-40B4-BE49-F238E27FC236}">
              <a16:creationId xmlns:a16="http://schemas.microsoft.com/office/drawing/2014/main" id="{18E392E5-F3F9-4EBB-903E-7DDC0640E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43" name="Image 142">
          <a:extLst>
            <a:ext uri="{FF2B5EF4-FFF2-40B4-BE49-F238E27FC236}">
              <a16:creationId xmlns:a16="http://schemas.microsoft.com/office/drawing/2014/main" id="{1832C196-F3E0-4AC4-A907-F7D063444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144" name="Image 143">
          <a:extLst>
            <a:ext uri="{FF2B5EF4-FFF2-40B4-BE49-F238E27FC236}">
              <a16:creationId xmlns:a16="http://schemas.microsoft.com/office/drawing/2014/main" id="{35DF5062-1B4C-44F1-9DF3-C62C288BB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145" name="Image 144">
          <a:extLst>
            <a:ext uri="{FF2B5EF4-FFF2-40B4-BE49-F238E27FC236}">
              <a16:creationId xmlns:a16="http://schemas.microsoft.com/office/drawing/2014/main" id="{DF10AB4D-81C4-43EB-B7CF-6AE982E3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46" name="Image 145">
          <a:extLst>
            <a:ext uri="{FF2B5EF4-FFF2-40B4-BE49-F238E27FC236}">
              <a16:creationId xmlns:a16="http://schemas.microsoft.com/office/drawing/2014/main" id="{D7394C0F-C348-4750-BCE5-7C84CF15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47" name="Image 146">
          <a:extLst>
            <a:ext uri="{FF2B5EF4-FFF2-40B4-BE49-F238E27FC236}">
              <a16:creationId xmlns:a16="http://schemas.microsoft.com/office/drawing/2014/main" id="{35B209EA-202C-4B87-B892-3AA0E450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48" name="Image 147">
          <a:extLst>
            <a:ext uri="{FF2B5EF4-FFF2-40B4-BE49-F238E27FC236}">
              <a16:creationId xmlns:a16="http://schemas.microsoft.com/office/drawing/2014/main" id="{F6F7EA6D-A720-4530-9C9B-49D9D6A2D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49" name="Image 148">
          <a:extLst>
            <a:ext uri="{FF2B5EF4-FFF2-40B4-BE49-F238E27FC236}">
              <a16:creationId xmlns:a16="http://schemas.microsoft.com/office/drawing/2014/main" id="{99D0EE98-3AD9-4706-B502-2AAEC9C1C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50" name="Image 149">
          <a:extLst>
            <a:ext uri="{FF2B5EF4-FFF2-40B4-BE49-F238E27FC236}">
              <a16:creationId xmlns:a16="http://schemas.microsoft.com/office/drawing/2014/main" id="{7D80C032-D11B-44A8-A826-EAB2214CB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51" name="Image 150">
          <a:extLst>
            <a:ext uri="{FF2B5EF4-FFF2-40B4-BE49-F238E27FC236}">
              <a16:creationId xmlns:a16="http://schemas.microsoft.com/office/drawing/2014/main" id="{69A1D82F-0065-4CAE-A692-36C72F01A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52" name="Image 151">
          <a:extLst>
            <a:ext uri="{FF2B5EF4-FFF2-40B4-BE49-F238E27FC236}">
              <a16:creationId xmlns:a16="http://schemas.microsoft.com/office/drawing/2014/main" id="{8BC7EB06-B1DB-4D99-A146-A7BFD2248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53" name="Image 152">
          <a:extLst>
            <a:ext uri="{FF2B5EF4-FFF2-40B4-BE49-F238E27FC236}">
              <a16:creationId xmlns:a16="http://schemas.microsoft.com/office/drawing/2014/main" id="{8F7C1B4A-79F9-4673-86DF-907EFF264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54" name="Image 153">
          <a:extLst>
            <a:ext uri="{FF2B5EF4-FFF2-40B4-BE49-F238E27FC236}">
              <a16:creationId xmlns:a16="http://schemas.microsoft.com/office/drawing/2014/main" id="{76A54FD8-A905-4B33-8610-8E8A0C65D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55" name="Image 154">
          <a:extLst>
            <a:ext uri="{FF2B5EF4-FFF2-40B4-BE49-F238E27FC236}">
              <a16:creationId xmlns:a16="http://schemas.microsoft.com/office/drawing/2014/main" id="{45C7C99C-8B59-485F-A05B-616703AD8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56" name="Image 155">
          <a:extLst>
            <a:ext uri="{FF2B5EF4-FFF2-40B4-BE49-F238E27FC236}">
              <a16:creationId xmlns:a16="http://schemas.microsoft.com/office/drawing/2014/main" id="{76D792B5-51B1-497E-A99D-2843FF065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57" name="Image 156">
          <a:extLst>
            <a:ext uri="{FF2B5EF4-FFF2-40B4-BE49-F238E27FC236}">
              <a16:creationId xmlns:a16="http://schemas.microsoft.com/office/drawing/2014/main" id="{320FFC05-86FA-4A33-93E3-A674C965A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58" name="Image 157">
          <a:extLst>
            <a:ext uri="{FF2B5EF4-FFF2-40B4-BE49-F238E27FC236}">
              <a16:creationId xmlns:a16="http://schemas.microsoft.com/office/drawing/2014/main" id="{115ABC00-F95E-4E93-AB97-054970025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59" name="Image 158">
          <a:extLst>
            <a:ext uri="{FF2B5EF4-FFF2-40B4-BE49-F238E27FC236}">
              <a16:creationId xmlns:a16="http://schemas.microsoft.com/office/drawing/2014/main" id="{59A7B2FE-09CD-4719-9721-45329640F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160" name="Image 159">
          <a:extLst>
            <a:ext uri="{FF2B5EF4-FFF2-40B4-BE49-F238E27FC236}">
              <a16:creationId xmlns:a16="http://schemas.microsoft.com/office/drawing/2014/main" id="{599EB773-3EB2-4CA2-AEB6-459E1EBC1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61" name="Image 160">
          <a:extLst>
            <a:ext uri="{FF2B5EF4-FFF2-40B4-BE49-F238E27FC236}">
              <a16:creationId xmlns:a16="http://schemas.microsoft.com/office/drawing/2014/main" id="{042699EA-FC99-43D9-A0FC-38F7C6E3B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62" name="Image 161">
          <a:extLst>
            <a:ext uri="{FF2B5EF4-FFF2-40B4-BE49-F238E27FC236}">
              <a16:creationId xmlns:a16="http://schemas.microsoft.com/office/drawing/2014/main" id="{E7BC016B-5D21-4F03-952C-EC5443D3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63" name="Image 162">
          <a:extLst>
            <a:ext uri="{FF2B5EF4-FFF2-40B4-BE49-F238E27FC236}">
              <a16:creationId xmlns:a16="http://schemas.microsoft.com/office/drawing/2014/main" id="{40A49EBF-32BF-46D8-93A9-D11A1ECD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64" name="Image 163">
          <a:extLst>
            <a:ext uri="{FF2B5EF4-FFF2-40B4-BE49-F238E27FC236}">
              <a16:creationId xmlns:a16="http://schemas.microsoft.com/office/drawing/2014/main" id="{37A968F7-37DF-42D7-B549-98AD4AB33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65" name="Image 164">
          <a:extLst>
            <a:ext uri="{FF2B5EF4-FFF2-40B4-BE49-F238E27FC236}">
              <a16:creationId xmlns:a16="http://schemas.microsoft.com/office/drawing/2014/main" id="{552CC90C-683A-4AA6-9E72-DE816329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66" name="Image 165">
          <a:extLst>
            <a:ext uri="{FF2B5EF4-FFF2-40B4-BE49-F238E27FC236}">
              <a16:creationId xmlns:a16="http://schemas.microsoft.com/office/drawing/2014/main" id="{5C7C7678-EA8E-4127-89AF-A9142DB21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67" name="Image 166">
          <a:extLst>
            <a:ext uri="{FF2B5EF4-FFF2-40B4-BE49-F238E27FC236}">
              <a16:creationId xmlns:a16="http://schemas.microsoft.com/office/drawing/2014/main" id="{77BD369C-B798-48E8-8BD1-E0EDF01C2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68" name="Image 167">
          <a:extLst>
            <a:ext uri="{FF2B5EF4-FFF2-40B4-BE49-F238E27FC236}">
              <a16:creationId xmlns:a16="http://schemas.microsoft.com/office/drawing/2014/main" id="{D2A6F0C4-4312-46B6-A6E2-83DC50B5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69" name="Image 168">
          <a:extLst>
            <a:ext uri="{FF2B5EF4-FFF2-40B4-BE49-F238E27FC236}">
              <a16:creationId xmlns:a16="http://schemas.microsoft.com/office/drawing/2014/main" id="{4220ED4B-F1BE-45C4-B7D8-01540BE5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70" name="Image 169">
          <a:extLst>
            <a:ext uri="{FF2B5EF4-FFF2-40B4-BE49-F238E27FC236}">
              <a16:creationId xmlns:a16="http://schemas.microsoft.com/office/drawing/2014/main" id="{8235C5B5-48D9-42B8-9582-858803B6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171" name="Image 170">
          <a:extLst>
            <a:ext uri="{FF2B5EF4-FFF2-40B4-BE49-F238E27FC236}">
              <a16:creationId xmlns:a16="http://schemas.microsoft.com/office/drawing/2014/main" id="{BE86CADC-0EA6-4CC8-98FA-9974F9764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172" name="Image 171">
          <a:extLst>
            <a:ext uri="{FF2B5EF4-FFF2-40B4-BE49-F238E27FC236}">
              <a16:creationId xmlns:a16="http://schemas.microsoft.com/office/drawing/2014/main" id="{A3AF3164-CBCB-4B04-9624-779A8E55C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73" name="Image 172">
          <a:extLst>
            <a:ext uri="{FF2B5EF4-FFF2-40B4-BE49-F238E27FC236}">
              <a16:creationId xmlns:a16="http://schemas.microsoft.com/office/drawing/2014/main" id="{A3086DEF-608A-413E-A62F-2D2B1589B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174" name="Image 173">
          <a:extLst>
            <a:ext uri="{FF2B5EF4-FFF2-40B4-BE49-F238E27FC236}">
              <a16:creationId xmlns:a16="http://schemas.microsoft.com/office/drawing/2014/main" id="{7DD06AFD-A319-4F12-86E2-50E79DB07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175" name="Image 174">
          <a:extLst>
            <a:ext uri="{FF2B5EF4-FFF2-40B4-BE49-F238E27FC236}">
              <a16:creationId xmlns:a16="http://schemas.microsoft.com/office/drawing/2014/main" id="{4E30E23C-2F3B-4107-832B-B17EA0C94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76" name="Image 175">
          <a:extLst>
            <a:ext uri="{FF2B5EF4-FFF2-40B4-BE49-F238E27FC236}">
              <a16:creationId xmlns:a16="http://schemas.microsoft.com/office/drawing/2014/main" id="{2D042816-8796-4BF6-8F5E-16ABEB13E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77" name="Image 176">
          <a:extLst>
            <a:ext uri="{FF2B5EF4-FFF2-40B4-BE49-F238E27FC236}">
              <a16:creationId xmlns:a16="http://schemas.microsoft.com/office/drawing/2014/main" id="{36C2A2FC-288C-4223-9C09-D1F1F0FB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78" name="Image 177">
          <a:extLst>
            <a:ext uri="{FF2B5EF4-FFF2-40B4-BE49-F238E27FC236}">
              <a16:creationId xmlns:a16="http://schemas.microsoft.com/office/drawing/2014/main" id="{E3C731BD-F93E-450D-A54C-BEA2AAC91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79" name="Image 178">
          <a:extLst>
            <a:ext uri="{FF2B5EF4-FFF2-40B4-BE49-F238E27FC236}">
              <a16:creationId xmlns:a16="http://schemas.microsoft.com/office/drawing/2014/main" id="{03410F1E-8392-4DB7-A71A-7C6682F5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80" name="Image 179">
          <a:extLst>
            <a:ext uri="{FF2B5EF4-FFF2-40B4-BE49-F238E27FC236}">
              <a16:creationId xmlns:a16="http://schemas.microsoft.com/office/drawing/2014/main" id="{63B56097-76BB-4FA3-A8F5-DFB8D83B1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81" name="Image 180">
          <a:extLst>
            <a:ext uri="{FF2B5EF4-FFF2-40B4-BE49-F238E27FC236}">
              <a16:creationId xmlns:a16="http://schemas.microsoft.com/office/drawing/2014/main" id="{702A446F-E5BC-4685-B77E-1620349DD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82" name="Image 181">
          <a:extLst>
            <a:ext uri="{FF2B5EF4-FFF2-40B4-BE49-F238E27FC236}">
              <a16:creationId xmlns:a16="http://schemas.microsoft.com/office/drawing/2014/main" id="{7C6C20AC-ED27-48C9-885B-C9845EE1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83" name="Image 182">
          <a:extLst>
            <a:ext uri="{FF2B5EF4-FFF2-40B4-BE49-F238E27FC236}">
              <a16:creationId xmlns:a16="http://schemas.microsoft.com/office/drawing/2014/main" id="{0703B08D-EE84-4B4D-9344-BFFB61E5C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84" name="Image 183">
          <a:extLst>
            <a:ext uri="{FF2B5EF4-FFF2-40B4-BE49-F238E27FC236}">
              <a16:creationId xmlns:a16="http://schemas.microsoft.com/office/drawing/2014/main" id="{98C78DB3-BB6A-4279-A4C9-0DED8F325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85" name="Image 184">
          <a:extLst>
            <a:ext uri="{FF2B5EF4-FFF2-40B4-BE49-F238E27FC236}">
              <a16:creationId xmlns:a16="http://schemas.microsoft.com/office/drawing/2014/main" id="{DFCB9586-40AB-4F6B-848D-FF842F1A0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186" name="Image 185">
          <a:extLst>
            <a:ext uri="{FF2B5EF4-FFF2-40B4-BE49-F238E27FC236}">
              <a16:creationId xmlns:a16="http://schemas.microsoft.com/office/drawing/2014/main" id="{B04B38E3-3ADB-4B5C-915A-E3A0131B9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187" name="Image 186">
          <a:extLst>
            <a:ext uri="{FF2B5EF4-FFF2-40B4-BE49-F238E27FC236}">
              <a16:creationId xmlns:a16="http://schemas.microsoft.com/office/drawing/2014/main" id="{FEA72691-8695-45CA-B3CB-4639090A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88" name="Image 187">
          <a:extLst>
            <a:ext uri="{FF2B5EF4-FFF2-40B4-BE49-F238E27FC236}">
              <a16:creationId xmlns:a16="http://schemas.microsoft.com/office/drawing/2014/main" id="{400FF199-502B-4881-8160-9496A23E7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89" name="Image 188">
          <a:extLst>
            <a:ext uri="{FF2B5EF4-FFF2-40B4-BE49-F238E27FC236}">
              <a16:creationId xmlns:a16="http://schemas.microsoft.com/office/drawing/2014/main" id="{E241B2EC-D162-4C1E-B271-DB282A35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190" name="Image 189">
          <a:extLst>
            <a:ext uri="{FF2B5EF4-FFF2-40B4-BE49-F238E27FC236}">
              <a16:creationId xmlns:a16="http://schemas.microsoft.com/office/drawing/2014/main" id="{63405527-B945-4CB0-B732-B98EE1DEB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91" name="Image 190">
          <a:extLst>
            <a:ext uri="{FF2B5EF4-FFF2-40B4-BE49-F238E27FC236}">
              <a16:creationId xmlns:a16="http://schemas.microsoft.com/office/drawing/2014/main" id="{6747BF2C-8E89-41EC-BDC2-95B6A34E8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192" name="Image 191">
          <a:extLst>
            <a:ext uri="{FF2B5EF4-FFF2-40B4-BE49-F238E27FC236}">
              <a16:creationId xmlns:a16="http://schemas.microsoft.com/office/drawing/2014/main" id="{5D9A2B77-AA1E-47AB-8643-E76773B50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193" name="Image 192">
          <a:extLst>
            <a:ext uri="{FF2B5EF4-FFF2-40B4-BE49-F238E27FC236}">
              <a16:creationId xmlns:a16="http://schemas.microsoft.com/office/drawing/2014/main" id="{DF15D664-EA59-44B9-85F2-54C4B1973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194" name="Image 193">
          <a:extLst>
            <a:ext uri="{FF2B5EF4-FFF2-40B4-BE49-F238E27FC236}">
              <a16:creationId xmlns:a16="http://schemas.microsoft.com/office/drawing/2014/main" id="{0EB49A1D-9423-4EA3-94D5-DDAF6849E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195" name="Image 194">
          <a:extLst>
            <a:ext uri="{FF2B5EF4-FFF2-40B4-BE49-F238E27FC236}">
              <a16:creationId xmlns:a16="http://schemas.microsoft.com/office/drawing/2014/main" id="{0ADD075B-B781-4EC7-8CD3-9D83B5CB9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196" name="Image 195">
          <a:extLst>
            <a:ext uri="{FF2B5EF4-FFF2-40B4-BE49-F238E27FC236}">
              <a16:creationId xmlns:a16="http://schemas.microsoft.com/office/drawing/2014/main" id="{AD3058D6-F49D-4772-B8CE-54B20B732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97" name="Image 196">
          <a:extLst>
            <a:ext uri="{FF2B5EF4-FFF2-40B4-BE49-F238E27FC236}">
              <a16:creationId xmlns:a16="http://schemas.microsoft.com/office/drawing/2014/main" id="{545B893B-9CB8-497C-9663-32B91CD8A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98" name="Image 197">
          <a:extLst>
            <a:ext uri="{FF2B5EF4-FFF2-40B4-BE49-F238E27FC236}">
              <a16:creationId xmlns:a16="http://schemas.microsoft.com/office/drawing/2014/main" id="{69087B4E-CCFD-49F0-A013-0021CD90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199" name="Image 198">
          <a:extLst>
            <a:ext uri="{FF2B5EF4-FFF2-40B4-BE49-F238E27FC236}">
              <a16:creationId xmlns:a16="http://schemas.microsoft.com/office/drawing/2014/main" id="{49D3BB3C-D1CA-40A3-995B-4578DE580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00" name="Image 199">
          <a:extLst>
            <a:ext uri="{FF2B5EF4-FFF2-40B4-BE49-F238E27FC236}">
              <a16:creationId xmlns:a16="http://schemas.microsoft.com/office/drawing/2014/main" id="{F8453160-9C25-4FB5-AD49-7B3773920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01" name="Image 200">
          <a:extLst>
            <a:ext uri="{FF2B5EF4-FFF2-40B4-BE49-F238E27FC236}">
              <a16:creationId xmlns:a16="http://schemas.microsoft.com/office/drawing/2014/main" id="{E7EBDE4F-8214-4767-95CA-5EA7340FA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02" name="Image 201">
          <a:extLst>
            <a:ext uri="{FF2B5EF4-FFF2-40B4-BE49-F238E27FC236}">
              <a16:creationId xmlns:a16="http://schemas.microsoft.com/office/drawing/2014/main" id="{9083E55F-32DF-4072-87A2-705D9BE5E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03" name="Image 202">
          <a:extLst>
            <a:ext uri="{FF2B5EF4-FFF2-40B4-BE49-F238E27FC236}">
              <a16:creationId xmlns:a16="http://schemas.microsoft.com/office/drawing/2014/main" id="{CC7BD52C-9D76-4090-B612-EAC99F2EB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04" name="Image 203">
          <a:extLst>
            <a:ext uri="{FF2B5EF4-FFF2-40B4-BE49-F238E27FC236}">
              <a16:creationId xmlns:a16="http://schemas.microsoft.com/office/drawing/2014/main" id="{C557D8A8-76D6-435A-AC74-AFC54FCF0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05" name="Image 204">
          <a:extLst>
            <a:ext uri="{FF2B5EF4-FFF2-40B4-BE49-F238E27FC236}">
              <a16:creationId xmlns:a16="http://schemas.microsoft.com/office/drawing/2014/main" id="{852BB6FB-A4CE-4E7E-B8B7-656BF8704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06" name="Image 205">
          <a:extLst>
            <a:ext uri="{FF2B5EF4-FFF2-40B4-BE49-F238E27FC236}">
              <a16:creationId xmlns:a16="http://schemas.microsoft.com/office/drawing/2014/main" id="{1E1AFE8C-ABC2-4FFD-92B5-EB91460F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07" name="Image 206">
          <a:extLst>
            <a:ext uri="{FF2B5EF4-FFF2-40B4-BE49-F238E27FC236}">
              <a16:creationId xmlns:a16="http://schemas.microsoft.com/office/drawing/2014/main" id="{AFFDC432-15F9-4B41-AB7D-051E7013E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08" name="Image 207">
          <a:extLst>
            <a:ext uri="{FF2B5EF4-FFF2-40B4-BE49-F238E27FC236}">
              <a16:creationId xmlns:a16="http://schemas.microsoft.com/office/drawing/2014/main" id="{B8713A7A-E398-4047-8038-4C77A5E2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09" name="Image 208">
          <a:extLst>
            <a:ext uri="{FF2B5EF4-FFF2-40B4-BE49-F238E27FC236}">
              <a16:creationId xmlns:a16="http://schemas.microsoft.com/office/drawing/2014/main" id="{CFC573EB-8838-458F-95D8-B19771FED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10" name="Image 209">
          <a:extLst>
            <a:ext uri="{FF2B5EF4-FFF2-40B4-BE49-F238E27FC236}">
              <a16:creationId xmlns:a16="http://schemas.microsoft.com/office/drawing/2014/main" id="{7F4FED3E-4C02-40CA-B19A-604F140D6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211" name="Image 210">
          <a:extLst>
            <a:ext uri="{FF2B5EF4-FFF2-40B4-BE49-F238E27FC236}">
              <a16:creationId xmlns:a16="http://schemas.microsoft.com/office/drawing/2014/main" id="{076F0B0F-C3B2-47AB-84F6-A23DC465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12" name="Image 211">
          <a:extLst>
            <a:ext uri="{FF2B5EF4-FFF2-40B4-BE49-F238E27FC236}">
              <a16:creationId xmlns:a16="http://schemas.microsoft.com/office/drawing/2014/main" id="{C91F633A-98FE-4E57-8FB6-0367E06C9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13" name="Image 212">
          <a:extLst>
            <a:ext uri="{FF2B5EF4-FFF2-40B4-BE49-F238E27FC236}">
              <a16:creationId xmlns:a16="http://schemas.microsoft.com/office/drawing/2014/main" id="{4F52D831-E605-45CF-AA6F-F71603BCA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14" name="Image 213">
          <a:extLst>
            <a:ext uri="{FF2B5EF4-FFF2-40B4-BE49-F238E27FC236}">
              <a16:creationId xmlns:a16="http://schemas.microsoft.com/office/drawing/2014/main" id="{4531695D-95AB-4CCC-BB30-8A7A21886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15" name="Image 214">
          <a:extLst>
            <a:ext uri="{FF2B5EF4-FFF2-40B4-BE49-F238E27FC236}">
              <a16:creationId xmlns:a16="http://schemas.microsoft.com/office/drawing/2014/main" id="{2FDD4304-553B-4A01-85DF-9170961CB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16" name="Image 215">
          <a:extLst>
            <a:ext uri="{FF2B5EF4-FFF2-40B4-BE49-F238E27FC236}">
              <a16:creationId xmlns:a16="http://schemas.microsoft.com/office/drawing/2014/main" id="{924F8A35-A58E-47A0-AD80-E4BCC1E2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17" name="Image 216">
          <a:extLst>
            <a:ext uri="{FF2B5EF4-FFF2-40B4-BE49-F238E27FC236}">
              <a16:creationId xmlns:a16="http://schemas.microsoft.com/office/drawing/2014/main" id="{61A250F5-A98B-456C-A9DB-F2DB1EC9C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18" name="Image 217">
          <a:extLst>
            <a:ext uri="{FF2B5EF4-FFF2-40B4-BE49-F238E27FC236}">
              <a16:creationId xmlns:a16="http://schemas.microsoft.com/office/drawing/2014/main" id="{D17AA088-D9FE-4F5F-8199-4725AD0F4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19" name="Image 218">
          <a:extLst>
            <a:ext uri="{FF2B5EF4-FFF2-40B4-BE49-F238E27FC236}">
              <a16:creationId xmlns:a16="http://schemas.microsoft.com/office/drawing/2014/main" id="{6D15BF94-0530-470D-B7F1-61E4F7DD9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20" name="Image 219">
          <a:extLst>
            <a:ext uri="{FF2B5EF4-FFF2-40B4-BE49-F238E27FC236}">
              <a16:creationId xmlns:a16="http://schemas.microsoft.com/office/drawing/2014/main" id="{4279A63B-8949-45BC-9549-7BBA91D07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21" name="Image 220">
          <a:extLst>
            <a:ext uri="{FF2B5EF4-FFF2-40B4-BE49-F238E27FC236}">
              <a16:creationId xmlns:a16="http://schemas.microsoft.com/office/drawing/2014/main" id="{D1169588-2ED1-473D-8A23-5987F822B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222" name="Image 221">
          <a:extLst>
            <a:ext uri="{FF2B5EF4-FFF2-40B4-BE49-F238E27FC236}">
              <a16:creationId xmlns:a16="http://schemas.microsoft.com/office/drawing/2014/main" id="{F3C29126-D6D3-413C-B8E6-CE0F22EA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223" name="Image 222">
          <a:extLst>
            <a:ext uri="{FF2B5EF4-FFF2-40B4-BE49-F238E27FC236}">
              <a16:creationId xmlns:a16="http://schemas.microsoft.com/office/drawing/2014/main" id="{02F30C59-DCB1-452A-AD11-E1304097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24" name="Image 223">
          <a:extLst>
            <a:ext uri="{FF2B5EF4-FFF2-40B4-BE49-F238E27FC236}">
              <a16:creationId xmlns:a16="http://schemas.microsoft.com/office/drawing/2014/main" id="{A77D5309-5D4D-4878-886C-618F64FC0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225" name="Image 224">
          <a:extLst>
            <a:ext uri="{FF2B5EF4-FFF2-40B4-BE49-F238E27FC236}">
              <a16:creationId xmlns:a16="http://schemas.microsoft.com/office/drawing/2014/main" id="{A2D1AFF2-3D06-4583-ABA5-21E9471D2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226" name="Image 225">
          <a:extLst>
            <a:ext uri="{FF2B5EF4-FFF2-40B4-BE49-F238E27FC236}">
              <a16:creationId xmlns:a16="http://schemas.microsoft.com/office/drawing/2014/main" id="{95179850-AC25-40D4-9DD1-535A51E6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27" name="Image 226">
          <a:extLst>
            <a:ext uri="{FF2B5EF4-FFF2-40B4-BE49-F238E27FC236}">
              <a16:creationId xmlns:a16="http://schemas.microsoft.com/office/drawing/2014/main" id="{ED186489-56CB-4184-9994-3981E3DF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28" name="Image 227">
          <a:extLst>
            <a:ext uri="{FF2B5EF4-FFF2-40B4-BE49-F238E27FC236}">
              <a16:creationId xmlns:a16="http://schemas.microsoft.com/office/drawing/2014/main" id="{7A96D2EE-71C3-49D3-A859-70A211112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29" name="Image 228">
          <a:extLst>
            <a:ext uri="{FF2B5EF4-FFF2-40B4-BE49-F238E27FC236}">
              <a16:creationId xmlns:a16="http://schemas.microsoft.com/office/drawing/2014/main" id="{8AEAC1D0-765F-49B0-BF26-17F5B9F01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30" name="Image 229">
          <a:extLst>
            <a:ext uri="{FF2B5EF4-FFF2-40B4-BE49-F238E27FC236}">
              <a16:creationId xmlns:a16="http://schemas.microsoft.com/office/drawing/2014/main" id="{C07307C8-F997-4E9F-BC42-377298375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31" name="Image 230">
          <a:extLst>
            <a:ext uri="{FF2B5EF4-FFF2-40B4-BE49-F238E27FC236}">
              <a16:creationId xmlns:a16="http://schemas.microsoft.com/office/drawing/2014/main" id="{AD16B822-C036-4398-AE16-A7F91491E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32" name="Image 231">
          <a:extLst>
            <a:ext uri="{FF2B5EF4-FFF2-40B4-BE49-F238E27FC236}">
              <a16:creationId xmlns:a16="http://schemas.microsoft.com/office/drawing/2014/main" id="{5E7C2E66-93C5-4837-BE36-98D37010B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33" name="Image 232">
          <a:extLst>
            <a:ext uri="{FF2B5EF4-FFF2-40B4-BE49-F238E27FC236}">
              <a16:creationId xmlns:a16="http://schemas.microsoft.com/office/drawing/2014/main" id="{4245B644-AA7A-450B-95B2-8DDE43278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34" name="Image 233">
          <a:extLst>
            <a:ext uri="{FF2B5EF4-FFF2-40B4-BE49-F238E27FC236}">
              <a16:creationId xmlns:a16="http://schemas.microsoft.com/office/drawing/2014/main" id="{930AA27C-C133-49CD-8310-E744E359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35" name="Image 234">
          <a:extLst>
            <a:ext uri="{FF2B5EF4-FFF2-40B4-BE49-F238E27FC236}">
              <a16:creationId xmlns:a16="http://schemas.microsoft.com/office/drawing/2014/main" id="{B369B0A6-3C40-4904-BC70-B0D3E143A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36" name="Image 235">
          <a:extLst>
            <a:ext uri="{FF2B5EF4-FFF2-40B4-BE49-F238E27FC236}">
              <a16:creationId xmlns:a16="http://schemas.microsoft.com/office/drawing/2014/main" id="{B16484D5-FF5F-4FB5-BDB5-E17ED861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37" name="Image 236">
          <a:extLst>
            <a:ext uri="{FF2B5EF4-FFF2-40B4-BE49-F238E27FC236}">
              <a16:creationId xmlns:a16="http://schemas.microsoft.com/office/drawing/2014/main" id="{0C495C42-4A8C-45B4-B4DE-2DDA62666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38" name="Image 237">
          <a:extLst>
            <a:ext uri="{FF2B5EF4-FFF2-40B4-BE49-F238E27FC236}">
              <a16:creationId xmlns:a16="http://schemas.microsoft.com/office/drawing/2014/main" id="{88282117-C99B-482C-8E83-ADB075865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39" name="Image 238">
          <a:extLst>
            <a:ext uri="{FF2B5EF4-FFF2-40B4-BE49-F238E27FC236}">
              <a16:creationId xmlns:a16="http://schemas.microsoft.com/office/drawing/2014/main" id="{31BC2DCA-D5FC-406C-9E60-DE45E9E10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40" name="Image 239">
          <a:extLst>
            <a:ext uri="{FF2B5EF4-FFF2-40B4-BE49-F238E27FC236}">
              <a16:creationId xmlns:a16="http://schemas.microsoft.com/office/drawing/2014/main" id="{67A27122-69AB-4DB7-880F-A51CD576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41" name="Image 240">
          <a:extLst>
            <a:ext uri="{FF2B5EF4-FFF2-40B4-BE49-F238E27FC236}">
              <a16:creationId xmlns:a16="http://schemas.microsoft.com/office/drawing/2014/main" id="{BB5E3B9A-1F1E-43FE-A5A6-A666B8D21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42" name="Image 241">
          <a:extLst>
            <a:ext uri="{FF2B5EF4-FFF2-40B4-BE49-F238E27FC236}">
              <a16:creationId xmlns:a16="http://schemas.microsoft.com/office/drawing/2014/main" id="{C7E90156-E390-44BC-8173-DC72E9F3E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243" name="Image 242">
          <a:extLst>
            <a:ext uri="{FF2B5EF4-FFF2-40B4-BE49-F238E27FC236}">
              <a16:creationId xmlns:a16="http://schemas.microsoft.com/office/drawing/2014/main" id="{E6E60257-DC75-42AD-B420-91DB55E3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244" name="Image 243">
          <a:extLst>
            <a:ext uri="{FF2B5EF4-FFF2-40B4-BE49-F238E27FC236}">
              <a16:creationId xmlns:a16="http://schemas.microsoft.com/office/drawing/2014/main" id="{A9B7D60D-CBC9-4A77-BFB0-BA31A035A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45" name="Image 244">
          <a:extLst>
            <a:ext uri="{FF2B5EF4-FFF2-40B4-BE49-F238E27FC236}">
              <a16:creationId xmlns:a16="http://schemas.microsoft.com/office/drawing/2014/main" id="{7AC54604-313F-4120-AD1C-0E144001F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246" name="Image 245">
          <a:extLst>
            <a:ext uri="{FF2B5EF4-FFF2-40B4-BE49-F238E27FC236}">
              <a16:creationId xmlns:a16="http://schemas.microsoft.com/office/drawing/2014/main" id="{555CAD66-AEF1-4143-925C-A51DD9CB5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247" name="Image 246">
          <a:extLst>
            <a:ext uri="{FF2B5EF4-FFF2-40B4-BE49-F238E27FC236}">
              <a16:creationId xmlns:a16="http://schemas.microsoft.com/office/drawing/2014/main" id="{18A87D0B-9A7F-4E4D-8069-3F6E5472A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48" name="Image 247">
          <a:extLst>
            <a:ext uri="{FF2B5EF4-FFF2-40B4-BE49-F238E27FC236}">
              <a16:creationId xmlns:a16="http://schemas.microsoft.com/office/drawing/2014/main" id="{8D182424-5A8E-42B2-9BA8-C56CE7A8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49" name="Image 248">
          <a:extLst>
            <a:ext uri="{FF2B5EF4-FFF2-40B4-BE49-F238E27FC236}">
              <a16:creationId xmlns:a16="http://schemas.microsoft.com/office/drawing/2014/main" id="{53EF89E5-8E25-4E62-BA7E-D93195BF4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50" name="Image 249">
          <a:extLst>
            <a:ext uri="{FF2B5EF4-FFF2-40B4-BE49-F238E27FC236}">
              <a16:creationId xmlns:a16="http://schemas.microsoft.com/office/drawing/2014/main" id="{394A07E1-3769-4961-89C3-8B45A8AB8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51" name="Image 250">
          <a:extLst>
            <a:ext uri="{FF2B5EF4-FFF2-40B4-BE49-F238E27FC236}">
              <a16:creationId xmlns:a16="http://schemas.microsoft.com/office/drawing/2014/main" id="{AFB555E4-32B5-4A26-80A2-03CC2C8AA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52" name="Image 251">
          <a:extLst>
            <a:ext uri="{FF2B5EF4-FFF2-40B4-BE49-F238E27FC236}">
              <a16:creationId xmlns:a16="http://schemas.microsoft.com/office/drawing/2014/main" id="{6F8BE954-4D84-4EFB-84D1-045419EC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53" name="Image 252">
          <a:extLst>
            <a:ext uri="{FF2B5EF4-FFF2-40B4-BE49-F238E27FC236}">
              <a16:creationId xmlns:a16="http://schemas.microsoft.com/office/drawing/2014/main" id="{B57CD12E-C76C-4FD1-B47C-EDF211159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54" name="Image 253">
          <a:extLst>
            <a:ext uri="{FF2B5EF4-FFF2-40B4-BE49-F238E27FC236}">
              <a16:creationId xmlns:a16="http://schemas.microsoft.com/office/drawing/2014/main" id="{3A546951-A537-41E5-91F7-7F82F690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55" name="Image 254">
          <a:extLst>
            <a:ext uri="{FF2B5EF4-FFF2-40B4-BE49-F238E27FC236}">
              <a16:creationId xmlns:a16="http://schemas.microsoft.com/office/drawing/2014/main" id="{CB87AA0E-D95D-4B60-ADE9-5E2516CCB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56" name="Image 255">
          <a:extLst>
            <a:ext uri="{FF2B5EF4-FFF2-40B4-BE49-F238E27FC236}">
              <a16:creationId xmlns:a16="http://schemas.microsoft.com/office/drawing/2014/main" id="{0BE9C33F-3C8B-45F1-8CBE-C908A6EA2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57" name="Image 256">
          <a:extLst>
            <a:ext uri="{FF2B5EF4-FFF2-40B4-BE49-F238E27FC236}">
              <a16:creationId xmlns:a16="http://schemas.microsoft.com/office/drawing/2014/main" id="{B5E72D01-4ED6-4E54-A116-0D3301BD4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58" name="Image 257">
          <a:extLst>
            <a:ext uri="{FF2B5EF4-FFF2-40B4-BE49-F238E27FC236}">
              <a16:creationId xmlns:a16="http://schemas.microsoft.com/office/drawing/2014/main" id="{068A0018-9156-4A32-AB5E-C6003288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59" name="Image 258">
          <a:extLst>
            <a:ext uri="{FF2B5EF4-FFF2-40B4-BE49-F238E27FC236}">
              <a16:creationId xmlns:a16="http://schemas.microsoft.com/office/drawing/2014/main" id="{58627313-7116-4420-9B3F-74C9168D1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60" name="Image 259">
          <a:extLst>
            <a:ext uri="{FF2B5EF4-FFF2-40B4-BE49-F238E27FC236}">
              <a16:creationId xmlns:a16="http://schemas.microsoft.com/office/drawing/2014/main" id="{06D9F974-6544-42AF-8E25-25F2FCD85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61" name="Image 260">
          <a:extLst>
            <a:ext uri="{FF2B5EF4-FFF2-40B4-BE49-F238E27FC236}">
              <a16:creationId xmlns:a16="http://schemas.microsoft.com/office/drawing/2014/main" id="{B95D0D16-3D3D-445D-8F48-C83C6FB7F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262" name="Image 261">
          <a:extLst>
            <a:ext uri="{FF2B5EF4-FFF2-40B4-BE49-F238E27FC236}">
              <a16:creationId xmlns:a16="http://schemas.microsoft.com/office/drawing/2014/main" id="{C429BA37-FED7-40B4-A287-FB6435A8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63" name="Image 262">
          <a:extLst>
            <a:ext uri="{FF2B5EF4-FFF2-40B4-BE49-F238E27FC236}">
              <a16:creationId xmlns:a16="http://schemas.microsoft.com/office/drawing/2014/main" id="{62BF60E0-F250-4002-822B-C86AFA4B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64" name="Image 263">
          <a:extLst>
            <a:ext uri="{FF2B5EF4-FFF2-40B4-BE49-F238E27FC236}">
              <a16:creationId xmlns:a16="http://schemas.microsoft.com/office/drawing/2014/main" id="{297DB30F-4F73-4AE2-BCF4-D6ADDEBD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65" name="Image 264">
          <a:extLst>
            <a:ext uri="{FF2B5EF4-FFF2-40B4-BE49-F238E27FC236}">
              <a16:creationId xmlns:a16="http://schemas.microsoft.com/office/drawing/2014/main" id="{A093EC4E-711E-4FFA-8189-01181A05F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66" name="Image 265">
          <a:extLst>
            <a:ext uri="{FF2B5EF4-FFF2-40B4-BE49-F238E27FC236}">
              <a16:creationId xmlns:a16="http://schemas.microsoft.com/office/drawing/2014/main" id="{9C552573-9FFD-49D3-B8F2-84E39EB7C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67" name="Image 266">
          <a:extLst>
            <a:ext uri="{FF2B5EF4-FFF2-40B4-BE49-F238E27FC236}">
              <a16:creationId xmlns:a16="http://schemas.microsoft.com/office/drawing/2014/main" id="{18D0FA9F-E754-4325-B4A7-0F045A6AE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68" name="Image 267">
          <a:extLst>
            <a:ext uri="{FF2B5EF4-FFF2-40B4-BE49-F238E27FC236}">
              <a16:creationId xmlns:a16="http://schemas.microsoft.com/office/drawing/2014/main" id="{1C49CF70-1FAA-4150-A54E-45DC3C5BB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69" name="Image 268">
          <a:extLst>
            <a:ext uri="{FF2B5EF4-FFF2-40B4-BE49-F238E27FC236}">
              <a16:creationId xmlns:a16="http://schemas.microsoft.com/office/drawing/2014/main" id="{707838A7-9E7A-4385-86AD-9D2800EB1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70" name="Image 269">
          <a:extLst>
            <a:ext uri="{FF2B5EF4-FFF2-40B4-BE49-F238E27FC236}">
              <a16:creationId xmlns:a16="http://schemas.microsoft.com/office/drawing/2014/main" id="{CD3471B8-2FEE-4096-9B3D-5D037B18D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71" name="Image 270">
          <a:extLst>
            <a:ext uri="{FF2B5EF4-FFF2-40B4-BE49-F238E27FC236}">
              <a16:creationId xmlns:a16="http://schemas.microsoft.com/office/drawing/2014/main" id="{9B427EF9-B82E-4376-BD47-7CE87E1D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72" name="Image 271">
          <a:extLst>
            <a:ext uri="{FF2B5EF4-FFF2-40B4-BE49-F238E27FC236}">
              <a16:creationId xmlns:a16="http://schemas.microsoft.com/office/drawing/2014/main" id="{778A8221-8DE8-42AF-871E-2E4D7C8D7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273" name="Image 272">
          <a:extLst>
            <a:ext uri="{FF2B5EF4-FFF2-40B4-BE49-F238E27FC236}">
              <a16:creationId xmlns:a16="http://schemas.microsoft.com/office/drawing/2014/main" id="{7AE740DF-D527-4277-B4B8-AC45E1B21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274" name="Image 273">
          <a:extLst>
            <a:ext uri="{FF2B5EF4-FFF2-40B4-BE49-F238E27FC236}">
              <a16:creationId xmlns:a16="http://schemas.microsoft.com/office/drawing/2014/main" id="{C7C77539-A55A-437E-BF31-4895B48E7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75" name="Image 274">
          <a:extLst>
            <a:ext uri="{FF2B5EF4-FFF2-40B4-BE49-F238E27FC236}">
              <a16:creationId xmlns:a16="http://schemas.microsoft.com/office/drawing/2014/main" id="{AD9D5245-AB02-4DB3-A0D0-616D96AA9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276" name="Image 275">
          <a:extLst>
            <a:ext uri="{FF2B5EF4-FFF2-40B4-BE49-F238E27FC236}">
              <a16:creationId xmlns:a16="http://schemas.microsoft.com/office/drawing/2014/main" id="{52229D21-104B-4D52-8530-34C72FE8F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277" name="Image 276">
          <a:extLst>
            <a:ext uri="{FF2B5EF4-FFF2-40B4-BE49-F238E27FC236}">
              <a16:creationId xmlns:a16="http://schemas.microsoft.com/office/drawing/2014/main" id="{D2D1132E-A733-487B-A53B-4DA709F60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78" name="Image 277">
          <a:extLst>
            <a:ext uri="{FF2B5EF4-FFF2-40B4-BE49-F238E27FC236}">
              <a16:creationId xmlns:a16="http://schemas.microsoft.com/office/drawing/2014/main" id="{F07722F9-DE18-464F-9BF9-7E01873C0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79" name="Image 278">
          <a:extLst>
            <a:ext uri="{FF2B5EF4-FFF2-40B4-BE49-F238E27FC236}">
              <a16:creationId xmlns:a16="http://schemas.microsoft.com/office/drawing/2014/main" id="{E8137D47-ABCA-4F46-81FF-4DAFBD3CA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80" name="Image 279">
          <a:extLst>
            <a:ext uri="{FF2B5EF4-FFF2-40B4-BE49-F238E27FC236}">
              <a16:creationId xmlns:a16="http://schemas.microsoft.com/office/drawing/2014/main" id="{CD635C61-00EE-4E4C-A3CF-28ACB3033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81" name="Image 280">
          <a:extLst>
            <a:ext uri="{FF2B5EF4-FFF2-40B4-BE49-F238E27FC236}">
              <a16:creationId xmlns:a16="http://schemas.microsoft.com/office/drawing/2014/main" id="{EE911A0D-DE54-4B11-86EA-6EA094527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82" name="Image 281">
          <a:extLst>
            <a:ext uri="{FF2B5EF4-FFF2-40B4-BE49-F238E27FC236}">
              <a16:creationId xmlns:a16="http://schemas.microsoft.com/office/drawing/2014/main" id="{24A87F21-00C1-4A37-B7CF-3204DEE70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83" name="Image 282">
          <a:extLst>
            <a:ext uri="{FF2B5EF4-FFF2-40B4-BE49-F238E27FC236}">
              <a16:creationId xmlns:a16="http://schemas.microsoft.com/office/drawing/2014/main" id="{BB2260D7-95BC-4635-B5E1-93E8D023F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84" name="Image 283">
          <a:extLst>
            <a:ext uri="{FF2B5EF4-FFF2-40B4-BE49-F238E27FC236}">
              <a16:creationId xmlns:a16="http://schemas.microsoft.com/office/drawing/2014/main" id="{A9AF7255-3FF5-494E-B65A-8077F831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85" name="Image 284">
          <a:extLst>
            <a:ext uri="{FF2B5EF4-FFF2-40B4-BE49-F238E27FC236}">
              <a16:creationId xmlns:a16="http://schemas.microsoft.com/office/drawing/2014/main" id="{26B11603-8272-415A-9943-F0F3B744E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86" name="Image 285">
          <a:extLst>
            <a:ext uri="{FF2B5EF4-FFF2-40B4-BE49-F238E27FC236}">
              <a16:creationId xmlns:a16="http://schemas.microsoft.com/office/drawing/2014/main" id="{7B1157C2-417B-4DB4-962A-302C5B9F7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87" name="Image 286">
          <a:extLst>
            <a:ext uri="{FF2B5EF4-FFF2-40B4-BE49-F238E27FC236}">
              <a16:creationId xmlns:a16="http://schemas.microsoft.com/office/drawing/2014/main" id="{44BA7E45-352B-41F4-B8D0-E8D603BDE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288" name="Image 287">
          <a:extLst>
            <a:ext uri="{FF2B5EF4-FFF2-40B4-BE49-F238E27FC236}">
              <a16:creationId xmlns:a16="http://schemas.microsoft.com/office/drawing/2014/main" id="{514B421B-6C0B-4DC4-8A63-C07E27D95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289" name="Image 288">
          <a:extLst>
            <a:ext uri="{FF2B5EF4-FFF2-40B4-BE49-F238E27FC236}">
              <a16:creationId xmlns:a16="http://schemas.microsoft.com/office/drawing/2014/main" id="{5DBD74BB-2BFC-4D8C-962C-258846C61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90" name="Image 289">
          <a:extLst>
            <a:ext uri="{FF2B5EF4-FFF2-40B4-BE49-F238E27FC236}">
              <a16:creationId xmlns:a16="http://schemas.microsoft.com/office/drawing/2014/main" id="{780BFA0A-7080-467C-9994-624D40B10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91" name="Image 290">
          <a:extLst>
            <a:ext uri="{FF2B5EF4-FFF2-40B4-BE49-F238E27FC236}">
              <a16:creationId xmlns:a16="http://schemas.microsoft.com/office/drawing/2014/main" id="{20DD686D-3AA4-4D37-99C8-BF19A43C4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292" name="Image 291">
          <a:extLst>
            <a:ext uri="{FF2B5EF4-FFF2-40B4-BE49-F238E27FC236}">
              <a16:creationId xmlns:a16="http://schemas.microsoft.com/office/drawing/2014/main" id="{A1365CD4-0321-4920-88A8-2DE05A96A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93" name="Image 292">
          <a:extLst>
            <a:ext uri="{FF2B5EF4-FFF2-40B4-BE49-F238E27FC236}">
              <a16:creationId xmlns:a16="http://schemas.microsoft.com/office/drawing/2014/main" id="{C17309AF-CEB0-43C7-8166-FF5D428F0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294" name="Image 293">
          <a:extLst>
            <a:ext uri="{FF2B5EF4-FFF2-40B4-BE49-F238E27FC236}">
              <a16:creationId xmlns:a16="http://schemas.microsoft.com/office/drawing/2014/main" id="{B7CADAF7-664F-4377-82FA-EB1CD80A0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295" name="Image 294">
          <a:extLst>
            <a:ext uri="{FF2B5EF4-FFF2-40B4-BE49-F238E27FC236}">
              <a16:creationId xmlns:a16="http://schemas.microsoft.com/office/drawing/2014/main" id="{1FBBA5F5-8811-4BCF-86B0-78C8E4430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296" name="Image 295">
          <a:extLst>
            <a:ext uri="{FF2B5EF4-FFF2-40B4-BE49-F238E27FC236}">
              <a16:creationId xmlns:a16="http://schemas.microsoft.com/office/drawing/2014/main" id="{2420E21F-DA84-4400-A354-EF986C05C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297" name="Image 296">
          <a:extLst>
            <a:ext uri="{FF2B5EF4-FFF2-40B4-BE49-F238E27FC236}">
              <a16:creationId xmlns:a16="http://schemas.microsoft.com/office/drawing/2014/main" id="{FF6A76A6-A669-409F-BEBD-6A040AAEA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298" name="Image 297">
          <a:extLst>
            <a:ext uri="{FF2B5EF4-FFF2-40B4-BE49-F238E27FC236}">
              <a16:creationId xmlns:a16="http://schemas.microsoft.com/office/drawing/2014/main" id="{0070E059-EF1E-4E58-AD72-8A8CB1DDB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299" name="Image 298">
          <a:extLst>
            <a:ext uri="{FF2B5EF4-FFF2-40B4-BE49-F238E27FC236}">
              <a16:creationId xmlns:a16="http://schemas.microsoft.com/office/drawing/2014/main" id="{669533D2-2D87-40DA-AD86-960F902D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300" name="Image 299">
          <a:extLst>
            <a:ext uri="{FF2B5EF4-FFF2-40B4-BE49-F238E27FC236}">
              <a16:creationId xmlns:a16="http://schemas.microsoft.com/office/drawing/2014/main" id="{068AFEE7-BDDB-4408-BE02-68E2642E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301" name="Image 300">
          <a:extLst>
            <a:ext uri="{FF2B5EF4-FFF2-40B4-BE49-F238E27FC236}">
              <a16:creationId xmlns:a16="http://schemas.microsoft.com/office/drawing/2014/main" id="{96CA0771-EFBE-49A0-A49E-A2A587958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02" name="Image 301">
          <a:extLst>
            <a:ext uri="{FF2B5EF4-FFF2-40B4-BE49-F238E27FC236}">
              <a16:creationId xmlns:a16="http://schemas.microsoft.com/office/drawing/2014/main" id="{37336339-2F5F-4249-9E4C-2ED7C03F1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03" name="Image 302">
          <a:extLst>
            <a:ext uri="{FF2B5EF4-FFF2-40B4-BE49-F238E27FC236}">
              <a16:creationId xmlns:a16="http://schemas.microsoft.com/office/drawing/2014/main" id="{9F8A10AE-CFD3-4320-95A5-B0DFA750F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04" name="Image 303">
          <a:extLst>
            <a:ext uri="{FF2B5EF4-FFF2-40B4-BE49-F238E27FC236}">
              <a16:creationId xmlns:a16="http://schemas.microsoft.com/office/drawing/2014/main" id="{284D4FD9-71DA-424D-ACEA-D853D325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05" name="Image 304">
          <a:extLst>
            <a:ext uri="{FF2B5EF4-FFF2-40B4-BE49-F238E27FC236}">
              <a16:creationId xmlns:a16="http://schemas.microsoft.com/office/drawing/2014/main" id="{A291629F-7654-4236-88E9-9E480CB44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06" name="Image 305">
          <a:extLst>
            <a:ext uri="{FF2B5EF4-FFF2-40B4-BE49-F238E27FC236}">
              <a16:creationId xmlns:a16="http://schemas.microsoft.com/office/drawing/2014/main" id="{06DAA857-FB99-4126-91BB-6C5A57A7C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07" name="Image 306">
          <a:extLst>
            <a:ext uri="{FF2B5EF4-FFF2-40B4-BE49-F238E27FC236}">
              <a16:creationId xmlns:a16="http://schemas.microsoft.com/office/drawing/2014/main" id="{BA2596A0-136F-4CBB-834B-529ABF219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08" name="Image 307">
          <a:extLst>
            <a:ext uri="{FF2B5EF4-FFF2-40B4-BE49-F238E27FC236}">
              <a16:creationId xmlns:a16="http://schemas.microsoft.com/office/drawing/2014/main" id="{BF44C5EF-2317-428D-B9EA-D02154C8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09" name="Image 308">
          <a:extLst>
            <a:ext uri="{FF2B5EF4-FFF2-40B4-BE49-F238E27FC236}">
              <a16:creationId xmlns:a16="http://schemas.microsoft.com/office/drawing/2014/main" id="{03763499-7E0E-4606-BA5E-FB70CB953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10" name="Image 309">
          <a:extLst>
            <a:ext uri="{FF2B5EF4-FFF2-40B4-BE49-F238E27FC236}">
              <a16:creationId xmlns:a16="http://schemas.microsoft.com/office/drawing/2014/main" id="{F8107A3D-3CAB-459A-9415-B39B9AEED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311" name="Image 310">
          <a:extLst>
            <a:ext uri="{FF2B5EF4-FFF2-40B4-BE49-F238E27FC236}">
              <a16:creationId xmlns:a16="http://schemas.microsoft.com/office/drawing/2014/main" id="{3E80E5F1-F048-4DDF-AFF8-457A5F9F8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312" name="Image 311">
          <a:extLst>
            <a:ext uri="{FF2B5EF4-FFF2-40B4-BE49-F238E27FC236}">
              <a16:creationId xmlns:a16="http://schemas.microsoft.com/office/drawing/2014/main" id="{EC29E2CF-054B-4B26-A39E-82EE11BC7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313" name="Image 312">
          <a:extLst>
            <a:ext uri="{FF2B5EF4-FFF2-40B4-BE49-F238E27FC236}">
              <a16:creationId xmlns:a16="http://schemas.microsoft.com/office/drawing/2014/main" id="{3B93E18E-C181-48B5-A729-45F72911C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14" name="Image 313">
          <a:extLst>
            <a:ext uri="{FF2B5EF4-FFF2-40B4-BE49-F238E27FC236}">
              <a16:creationId xmlns:a16="http://schemas.microsoft.com/office/drawing/2014/main" id="{9A5227DC-FD94-469C-A5E9-FBDCFC034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15" name="Image 314">
          <a:extLst>
            <a:ext uri="{FF2B5EF4-FFF2-40B4-BE49-F238E27FC236}">
              <a16:creationId xmlns:a16="http://schemas.microsoft.com/office/drawing/2014/main" id="{9B4318E3-685D-4478-8EC9-3C74670B7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16" name="Image 315">
          <a:extLst>
            <a:ext uri="{FF2B5EF4-FFF2-40B4-BE49-F238E27FC236}">
              <a16:creationId xmlns:a16="http://schemas.microsoft.com/office/drawing/2014/main" id="{37B1A430-104C-4F09-A31E-3CCAD8369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17" name="Image 316">
          <a:extLst>
            <a:ext uri="{FF2B5EF4-FFF2-40B4-BE49-F238E27FC236}">
              <a16:creationId xmlns:a16="http://schemas.microsoft.com/office/drawing/2014/main" id="{DC8922B3-FCD9-4D2D-8C9D-4C832287E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18" name="Image 317">
          <a:extLst>
            <a:ext uri="{FF2B5EF4-FFF2-40B4-BE49-F238E27FC236}">
              <a16:creationId xmlns:a16="http://schemas.microsoft.com/office/drawing/2014/main" id="{58383BCC-3B6E-4011-B1CD-76A26D68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19" name="Image 318">
          <a:extLst>
            <a:ext uri="{FF2B5EF4-FFF2-40B4-BE49-F238E27FC236}">
              <a16:creationId xmlns:a16="http://schemas.microsoft.com/office/drawing/2014/main" id="{FA958CD7-8443-4676-B024-D83A98D6C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320" name="Image 319">
          <a:extLst>
            <a:ext uri="{FF2B5EF4-FFF2-40B4-BE49-F238E27FC236}">
              <a16:creationId xmlns:a16="http://schemas.microsoft.com/office/drawing/2014/main" id="{1341CE5E-602C-43A8-B2F8-13237A6C6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321" name="Image 320">
          <a:extLst>
            <a:ext uri="{FF2B5EF4-FFF2-40B4-BE49-F238E27FC236}">
              <a16:creationId xmlns:a16="http://schemas.microsoft.com/office/drawing/2014/main" id="{B12EDB9B-8A45-4B19-BAF3-CC969D31E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322" name="Image 321">
          <a:extLst>
            <a:ext uri="{FF2B5EF4-FFF2-40B4-BE49-F238E27FC236}">
              <a16:creationId xmlns:a16="http://schemas.microsoft.com/office/drawing/2014/main" id="{0903D339-C715-417D-9B88-172DC167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323" name="Image 322">
          <a:extLst>
            <a:ext uri="{FF2B5EF4-FFF2-40B4-BE49-F238E27FC236}">
              <a16:creationId xmlns:a16="http://schemas.microsoft.com/office/drawing/2014/main" id="{4E0790C6-5A7A-42B5-899D-66B79E5C9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324" name="Image 323">
          <a:extLst>
            <a:ext uri="{FF2B5EF4-FFF2-40B4-BE49-F238E27FC236}">
              <a16:creationId xmlns:a16="http://schemas.microsoft.com/office/drawing/2014/main" id="{6B4352FB-D273-4F55-8D53-C7CCA6D36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325" name="Image 324">
          <a:extLst>
            <a:ext uri="{FF2B5EF4-FFF2-40B4-BE49-F238E27FC236}">
              <a16:creationId xmlns:a16="http://schemas.microsoft.com/office/drawing/2014/main" id="{FB59078C-D7B3-410E-B9E7-D3C5D51B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66116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326" name="Image 325">
          <a:extLst>
            <a:ext uri="{FF2B5EF4-FFF2-40B4-BE49-F238E27FC236}">
              <a16:creationId xmlns:a16="http://schemas.microsoft.com/office/drawing/2014/main" id="{A88A688D-D8C3-40F4-8A24-68C03D6EA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327" name="Image 326">
          <a:extLst>
            <a:ext uri="{FF2B5EF4-FFF2-40B4-BE49-F238E27FC236}">
              <a16:creationId xmlns:a16="http://schemas.microsoft.com/office/drawing/2014/main" id="{01C28B0D-9CE6-49DD-A008-31FB74550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328" name="Image 327">
          <a:extLst>
            <a:ext uri="{FF2B5EF4-FFF2-40B4-BE49-F238E27FC236}">
              <a16:creationId xmlns:a16="http://schemas.microsoft.com/office/drawing/2014/main" id="{5BE2B2FA-C1E4-4BE4-80D1-EB0465A10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329" name="Image 328">
          <a:extLst>
            <a:ext uri="{FF2B5EF4-FFF2-40B4-BE49-F238E27FC236}">
              <a16:creationId xmlns:a16="http://schemas.microsoft.com/office/drawing/2014/main" id="{89ACDA79-FC41-4837-B237-20A3CF62F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330" name="Image 329">
          <a:extLst>
            <a:ext uri="{FF2B5EF4-FFF2-40B4-BE49-F238E27FC236}">
              <a16:creationId xmlns:a16="http://schemas.microsoft.com/office/drawing/2014/main" id="{7AA68C68-60D2-4643-92A0-D80751B7E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331" name="Image 330">
          <a:extLst>
            <a:ext uri="{FF2B5EF4-FFF2-40B4-BE49-F238E27FC236}">
              <a16:creationId xmlns:a16="http://schemas.microsoft.com/office/drawing/2014/main" id="{7C346633-C537-441C-AD4E-D72F08C9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32" name="Image 331">
          <a:extLst>
            <a:ext uri="{FF2B5EF4-FFF2-40B4-BE49-F238E27FC236}">
              <a16:creationId xmlns:a16="http://schemas.microsoft.com/office/drawing/2014/main" id="{DA4F3AF1-4F69-4D96-934D-0B8DEC6FF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33" name="Image 332">
          <a:extLst>
            <a:ext uri="{FF2B5EF4-FFF2-40B4-BE49-F238E27FC236}">
              <a16:creationId xmlns:a16="http://schemas.microsoft.com/office/drawing/2014/main" id="{00F61AC7-A316-45B6-B22E-B3F27C025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34" name="Image 333">
          <a:extLst>
            <a:ext uri="{FF2B5EF4-FFF2-40B4-BE49-F238E27FC236}">
              <a16:creationId xmlns:a16="http://schemas.microsoft.com/office/drawing/2014/main" id="{14948A8B-CA07-4ED9-83DA-B2B48D3F5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35" name="Image 334">
          <a:extLst>
            <a:ext uri="{FF2B5EF4-FFF2-40B4-BE49-F238E27FC236}">
              <a16:creationId xmlns:a16="http://schemas.microsoft.com/office/drawing/2014/main" id="{6DE5A092-88D3-4E70-A6D0-04DAD60DE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36" name="Image 335">
          <a:extLst>
            <a:ext uri="{FF2B5EF4-FFF2-40B4-BE49-F238E27FC236}">
              <a16:creationId xmlns:a16="http://schemas.microsoft.com/office/drawing/2014/main" id="{E3BF8FBD-4F65-48AC-9664-E5A80177E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37" name="Image 336">
          <a:extLst>
            <a:ext uri="{FF2B5EF4-FFF2-40B4-BE49-F238E27FC236}">
              <a16:creationId xmlns:a16="http://schemas.microsoft.com/office/drawing/2014/main" id="{3E90B91B-FFED-4AD4-A1FA-A7561318C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38" name="Image 337">
          <a:extLst>
            <a:ext uri="{FF2B5EF4-FFF2-40B4-BE49-F238E27FC236}">
              <a16:creationId xmlns:a16="http://schemas.microsoft.com/office/drawing/2014/main" id="{E3F9F63A-3808-461D-8421-B247ABB0E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339" name="Image 338">
          <a:extLst>
            <a:ext uri="{FF2B5EF4-FFF2-40B4-BE49-F238E27FC236}">
              <a16:creationId xmlns:a16="http://schemas.microsoft.com/office/drawing/2014/main" id="{D90E88A2-1F35-460B-8361-189489BB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340" name="Image 339">
          <a:extLst>
            <a:ext uri="{FF2B5EF4-FFF2-40B4-BE49-F238E27FC236}">
              <a16:creationId xmlns:a16="http://schemas.microsoft.com/office/drawing/2014/main" id="{3AA38CC6-820F-4018-AFC8-A23141810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6116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108</xdr:row>
      <xdr:rowOff>0</xdr:rowOff>
    </xdr:from>
    <xdr:ext cx="927017" cy="0"/>
    <xdr:pic>
      <xdr:nvPicPr>
        <xdr:cNvPr id="341" name="Image 340">
          <a:extLst>
            <a:ext uri="{FF2B5EF4-FFF2-40B4-BE49-F238E27FC236}">
              <a16:creationId xmlns:a16="http://schemas.microsoft.com/office/drawing/2014/main" id="{5EEDA4C6-19DD-4613-9109-84D84A647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3020675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108</xdr:row>
      <xdr:rowOff>0</xdr:rowOff>
    </xdr:from>
    <xdr:ext cx="927017" cy="0"/>
    <xdr:pic>
      <xdr:nvPicPr>
        <xdr:cNvPr id="342" name="Image 341">
          <a:extLst>
            <a:ext uri="{FF2B5EF4-FFF2-40B4-BE49-F238E27FC236}">
              <a16:creationId xmlns:a16="http://schemas.microsoft.com/office/drawing/2014/main" id="{FC5BCA6C-35C6-4378-9662-E1F444383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3020675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108</xdr:row>
      <xdr:rowOff>0</xdr:rowOff>
    </xdr:from>
    <xdr:ext cx="927017" cy="0"/>
    <xdr:pic>
      <xdr:nvPicPr>
        <xdr:cNvPr id="343" name="Image 342">
          <a:extLst>
            <a:ext uri="{FF2B5EF4-FFF2-40B4-BE49-F238E27FC236}">
              <a16:creationId xmlns:a16="http://schemas.microsoft.com/office/drawing/2014/main" id="{54B99406-C0F7-4BFE-93C8-4CCEE5296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3020675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</xdr:row>
      <xdr:rowOff>0</xdr:rowOff>
    </xdr:from>
    <xdr:ext cx="921364" cy="0"/>
    <xdr:pic>
      <xdr:nvPicPr>
        <xdr:cNvPr id="344" name="Image 343">
          <a:extLst>
            <a:ext uri="{FF2B5EF4-FFF2-40B4-BE49-F238E27FC236}">
              <a16:creationId xmlns:a16="http://schemas.microsoft.com/office/drawing/2014/main" id="{DC3D9729-C64A-498F-BD62-F6E5344AE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3011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107</xdr:row>
      <xdr:rowOff>976312</xdr:rowOff>
    </xdr:from>
    <xdr:ext cx="927017" cy="0"/>
    <xdr:pic>
      <xdr:nvPicPr>
        <xdr:cNvPr id="345" name="Image 344">
          <a:extLst>
            <a:ext uri="{FF2B5EF4-FFF2-40B4-BE49-F238E27FC236}">
              <a16:creationId xmlns:a16="http://schemas.microsoft.com/office/drawing/2014/main" id="{9452A7DB-DF44-4141-AD1C-D7F03256F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2980511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107</xdr:row>
      <xdr:rowOff>404813</xdr:rowOff>
    </xdr:from>
    <xdr:ext cx="927017" cy="0"/>
    <xdr:pic>
      <xdr:nvPicPr>
        <xdr:cNvPr id="346" name="Image 345">
          <a:extLst>
            <a:ext uri="{FF2B5EF4-FFF2-40B4-BE49-F238E27FC236}">
              <a16:creationId xmlns:a16="http://schemas.microsoft.com/office/drawing/2014/main" id="{ED62B831-BC7C-455C-9FE6-F5982F24C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2923361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</xdr:row>
      <xdr:rowOff>0</xdr:rowOff>
    </xdr:from>
    <xdr:ext cx="921364" cy="0"/>
    <xdr:pic>
      <xdr:nvPicPr>
        <xdr:cNvPr id="347" name="Image 346">
          <a:extLst>
            <a:ext uri="{FF2B5EF4-FFF2-40B4-BE49-F238E27FC236}">
              <a16:creationId xmlns:a16="http://schemas.microsoft.com/office/drawing/2014/main" id="{4D4D78BC-79C9-480B-B8A5-90BBF8EF7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2067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102</xdr:row>
      <xdr:rowOff>254000</xdr:rowOff>
    </xdr:from>
    <xdr:ext cx="921364" cy="0"/>
    <xdr:pic>
      <xdr:nvPicPr>
        <xdr:cNvPr id="348" name="Image 347">
          <a:extLst>
            <a:ext uri="{FF2B5EF4-FFF2-40B4-BE49-F238E27FC236}">
              <a16:creationId xmlns:a16="http://schemas.microsoft.com/office/drawing/2014/main" id="{E9C51860-169E-4424-A12A-934259A29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21771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108</xdr:row>
      <xdr:rowOff>0</xdr:rowOff>
    </xdr:from>
    <xdr:ext cx="921364" cy="0"/>
    <xdr:pic>
      <xdr:nvPicPr>
        <xdr:cNvPr id="349" name="Image 348">
          <a:extLst>
            <a:ext uri="{FF2B5EF4-FFF2-40B4-BE49-F238E27FC236}">
              <a16:creationId xmlns:a16="http://schemas.microsoft.com/office/drawing/2014/main" id="{2EAB8570-45E4-44A8-B80E-1133E0F94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302067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100</xdr:row>
      <xdr:rowOff>0</xdr:rowOff>
    </xdr:from>
    <xdr:ext cx="921364" cy="0"/>
    <xdr:pic>
      <xdr:nvPicPr>
        <xdr:cNvPr id="350" name="Image 349">
          <a:extLst>
            <a:ext uri="{FF2B5EF4-FFF2-40B4-BE49-F238E27FC236}">
              <a16:creationId xmlns:a16="http://schemas.microsoft.com/office/drawing/2014/main" id="{23A24DD2-86B6-499C-AD52-D0D728CB5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91577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105</xdr:row>
      <xdr:rowOff>0</xdr:rowOff>
    </xdr:from>
    <xdr:ext cx="921364" cy="0"/>
    <xdr:pic>
      <xdr:nvPicPr>
        <xdr:cNvPr id="351" name="Image 350">
          <a:extLst>
            <a:ext uri="{FF2B5EF4-FFF2-40B4-BE49-F238E27FC236}">
              <a16:creationId xmlns:a16="http://schemas.microsoft.com/office/drawing/2014/main" id="{7F7E2749-D4D9-4556-9A2B-291078160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260633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99</xdr:row>
      <xdr:rowOff>254000</xdr:rowOff>
    </xdr:from>
    <xdr:ext cx="921364" cy="0"/>
    <xdr:pic>
      <xdr:nvPicPr>
        <xdr:cNvPr id="352" name="Image 351">
          <a:extLst>
            <a:ext uri="{FF2B5EF4-FFF2-40B4-BE49-F238E27FC236}">
              <a16:creationId xmlns:a16="http://schemas.microsoft.com/office/drawing/2014/main" id="{EFE26916-56B3-41AA-86EA-2F5198E5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8033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53" name="Image 352">
          <a:extLst>
            <a:ext uri="{FF2B5EF4-FFF2-40B4-BE49-F238E27FC236}">
              <a16:creationId xmlns:a16="http://schemas.microsoft.com/office/drawing/2014/main" id="{8BC7CBB2-28A2-4BBC-B8A2-E1F6DECB0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301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54" name="Image 353">
          <a:extLst>
            <a:ext uri="{FF2B5EF4-FFF2-40B4-BE49-F238E27FC236}">
              <a16:creationId xmlns:a16="http://schemas.microsoft.com/office/drawing/2014/main" id="{70080FC2-3099-482B-96A5-6094811A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302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55" name="Image 354">
          <a:extLst>
            <a:ext uri="{FF2B5EF4-FFF2-40B4-BE49-F238E27FC236}">
              <a16:creationId xmlns:a16="http://schemas.microsoft.com/office/drawing/2014/main" id="{203F1A0B-D25D-45DA-A4A9-C55EA58B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2177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56" name="Image 355">
          <a:extLst>
            <a:ext uri="{FF2B5EF4-FFF2-40B4-BE49-F238E27FC236}">
              <a16:creationId xmlns:a16="http://schemas.microsoft.com/office/drawing/2014/main" id="{46E27CE5-421E-4F92-BAC0-EDE088BC1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301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57" name="Image 356">
          <a:extLst>
            <a:ext uri="{FF2B5EF4-FFF2-40B4-BE49-F238E27FC236}">
              <a16:creationId xmlns:a16="http://schemas.microsoft.com/office/drawing/2014/main" id="{46882401-38B1-4BC9-9660-B51B2F3D7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302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58" name="Image 357">
          <a:extLst>
            <a:ext uri="{FF2B5EF4-FFF2-40B4-BE49-F238E27FC236}">
              <a16:creationId xmlns:a16="http://schemas.microsoft.com/office/drawing/2014/main" id="{82F5942F-981D-4D7A-A4AD-E6C81FEA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2177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59" name="Image 358">
          <a:extLst>
            <a:ext uri="{FF2B5EF4-FFF2-40B4-BE49-F238E27FC236}">
              <a16:creationId xmlns:a16="http://schemas.microsoft.com/office/drawing/2014/main" id="{433779FC-49A9-4DB4-B753-8F618F0FF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301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60" name="Image 359">
          <a:extLst>
            <a:ext uri="{FF2B5EF4-FFF2-40B4-BE49-F238E27FC236}">
              <a16:creationId xmlns:a16="http://schemas.microsoft.com/office/drawing/2014/main" id="{E30CC316-6C11-4BF4-A6C7-C990C0DA1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302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61" name="Image 360">
          <a:extLst>
            <a:ext uri="{FF2B5EF4-FFF2-40B4-BE49-F238E27FC236}">
              <a16:creationId xmlns:a16="http://schemas.microsoft.com/office/drawing/2014/main" id="{687CC7A5-4185-4034-A706-942FFA91C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21771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</xdr:row>
      <xdr:rowOff>0</xdr:rowOff>
    </xdr:from>
    <xdr:ext cx="921364" cy="0"/>
    <xdr:pic>
      <xdr:nvPicPr>
        <xdr:cNvPr id="362" name="Image 361">
          <a:extLst>
            <a:ext uri="{FF2B5EF4-FFF2-40B4-BE49-F238E27FC236}">
              <a16:creationId xmlns:a16="http://schemas.microsoft.com/office/drawing/2014/main" id="{5227691F-7BCB-4554-9524-319C1319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301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</xdr:row>
      <xdr:rowOff>0</xdr:rowOff>
    </xdr:from>
    <xdr:ext cx="921364" cy="0"/>
    <xdr:pic>
      <xdr:nvPicPr>
        <xdr:cNvPr id="363" name="Image 362">
          <a:extLst>
            <a:ext uri="{FF2B5EF4-FFF2-40B4-BE49-F238E27FC236}">
              <a16:creationId xmlns:a16="http://schemas.microsoft.com/office/drawing/2014/main" id="{CA6F0AEC-524D-4CC3-B563-AD41F3519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2067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102</xdr:row>
      <xdr:rowOff>254000</xdr:rowOff>
    </xdr:from>
    <xdr:ext cx="921364" cy="0"/>
    <xdr:pic>
      <xdr:nvPicPr>
        <xdr:cNvPr id="364" name="Image 363">
          <a:extLst>
            <a:ext uri="{FF2B5EF4-FFF2-40B4-BE49-F238E27FC236}">
              <a16:creationId xmlns:a16="http://schemas.microsoft.com/office/drawing/2014/main" id="{01FCD95B-4956-4FA1-AD26-FFFEAB25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2177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65" name="Image 364">
          <a:extLst>
            <a:ext uri="{FF2B5EF4-FFF2-40B4-BE49-F238E27FC236}">
              <a16:creationId xmlns:a16="http://schemas.microsoft.com/office/drawing/2014/main" id="{3871E4B6-AD76-48C7-A2AB-0C77D7288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301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66" name="Image 365">
          <a:extLst>
            <a:ext uri="{FF2B5EF4-FFF2-40B4-BE49-F238E27FC236}">
              <a16:creationId xmlns:a16="http://schemas.microsoft.com/office/drawing/2014/main" id="{0A505B14-2810-4676-B7FB-138E412F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302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67" name="Image 366">
          <a:extLst>
            <a:ext uri="{FF2B5EF4-FFF2-40B4-BE49-F238E27FC236}">
              <a16:creationId xmlns:a16="http://schemas.microsoft.com/office/drawing/2014/main" id="{77809376-D509-433F-8EE5-7FE65634F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2177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68" name="Image 367">
          <a:extLst>
            <a:ext uri="{FF2B5EF4-FFF2-40B4-BE49-F238E27FC236}">
              <a16:creationId xmlns:a16="http://schemas.microsoft.com/office/drawing/2014/main" id="{5ADD6C33-DDA7-4E19-AC56-9E4AC8AD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301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69" name="Image 368">
          <a:extLst>
            <a:ext uri="{FF2B5EF4-FFF2-40B4-BE49-F238E27FC236}">
              <a16:creationId xmlns:a16="http://schemas.microsoft.com/office/drawing/2014/main" id="{4E71ADBD-1977-4694-913F-3BB343F7A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302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70" name="Image 369">
          <a:extLst>
            <a:ext uri="{FF2B5EF4-FFF2-40B4-BE49-F238E27FC236}">
              <a16:creationId xmlns:a16="http://schemas.microsoft.com/office/drawing/2014/main" id="{C9A47B8F-1BC1-4718-8648-9DB496F70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21771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75</xdr:row>
      <xdr:rowOff>0</xdr:rowOff>
    </xdr:from>
    <xdr:ext cx="927017" cy="0"/>
    <xdr:pic>
      <xdr:nvPicPr>
        <xdr:cNvPr id="371" name="Image 370">
          <a:extLst>
            <a:ext uri="{FF2B5EF4-FFF2-40B4-BE49-F238E27FC236}">
              <a16:creationId xmlns:a16="http://schemas.microsoft.com/office/drawing/2014/main" id="{CB815A1C-1998-4AE1-BA88-845E0ABD2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6296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75</xdr:row>
      <xdr:rowOff>0</xdr:rowOff>
    </xdr:from>
    <xdr:ext cx="927017" cy="0"/>
    <xdr:pic>
      <xdr:nvPicPr>
        <xdr:cNvPr id="372" name="Image 371">
          <a:extLst>
            <a:ext uri="{FF2B5EF4-FFF2-40B4-BE49-F238E27FC236}">
              <a16:creationId xmlns:a16="http://schemas.microsoft.com/office/drawing/2014/main" id="{72046043-9C67-4A0F-84F0-DB048F09D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6296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75</xdr:row>
      <xdr:rowOff>0</xdr:rowOff>
    </xdr:from>
    <xdr:ext cx="927017" cy="0"/>
    <xdr:pic>
      <xdr:nvPicPr>
        <xdr:cNvPr id="373" name="Image 372">
          <a:extLst>
            <a:ext uri="{FF2B5EF4-FFF2-40B4-BE49-F238E27FC236}">
              <a16:creationId xmlns:a16="http://schemas.microsoft.com/office/drawing/2014/main" id="{076B664B-4435-4612-930E-7384923A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6296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74" name="Image 373">
          <a:extLst>
            <a:ext uri="{FF2B5EF4-FFF2-40B4-BE49-F238E27FC236}">
              <a16:creationId xmlns:a16="http://schemas.microsoft.com/office/drawing/2014/main" id="{DDF963DE-C560-4054-846C-37523DB52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7240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74</xdr:row>
      <xdr:rowOff>976312</xdr:rowOff>
    </xdr:from>
    <xdr:ext cx="927017" cy="0"/>
    <xdr:pic>
      <xdr:nvPicPr>
        <xdr:cNvPr id="375" name="Image 374">
          <a:extLst>
            <a:ext uri="{FF2B5EF4-FFF2-40B4-BE49-F238E27FC236}">
              <a16:creationId xmlns:a16="http://schemas.microsoft.com/office/drawing/2014/main" id="{7956890E-5875-4C9E-BC5B-303B27825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842279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74</xdr:row>
      <xdr:rowOff>404813</xdr:rowOff>
    </xdr:from>
    <xdr:ext cx="927017" cy="0"/>
    <xdr:pic>
      <xdr:nvPicPr>
        <xdr:cNvPr id="376" name="Image 375">
          <a:extLst>
            <a:ext uri="{FF2B5EF4-FFF2-40B4-BE49-F238E27FC236}">
              <a16:creationId xmlns:a16="http://schemas.microsoft.com/office/drawing/2014/main" id="{1CF8122E-B6CB-46BA-BCF2-0F14F7038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8365648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0</xdr:rowOff>
    </xdr:from>
    <xdr:ext cx="921364" cy="0"/>
    <xdr:pic>
      <xdr:nvPicPr>
        <xdr:cNvPr id="377" name="Image 376">
          <a:extLst>
            <a:ext uri="{FF2B5EF4-FFF2-40B4-BE49-F238E27FC236}">
              <a16:creationId xmlns:a16="http://schemas.microsoft.com/office/drawing/2014/main" id="{589E6E6B-8116-4943-8C2E-0A3965529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629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69</xdr:row>
      <xdr:rowOff>254000</xdr:rowOff>
    </xdr:from>
    <xdr:ext cx="921364" cy="0"/>
    <xdr:pic>
      <xdr:nvPicPr>
        <xdr:cNvPr id="378" name="Image 377">
          <a:extLst>
            <a:ext uri="{FF2B5EF4-FFF2-40B4-BE49-F238E27FC236}">
              <a16:creationId xmlns:a16="http://schemas.microsoft.com/office/drawing/2014/main" id="{F3A6DF51-8DCB-4100-B9C3-9A1E4DE6D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660005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75</xdr:row>
      <xdr:rowOff>0</xdr:rowOff>
    </xdr:from>
    <xdr:ext cx="921364" cy="0"/>
    <xdr:pic>
      <xdr:nvPicPr>
        <xdr:cNvPr id="379" name="Image 378">
          <a:extLst>
            <a:ext uri="{FF2B5EF4-FFF2-40B4-BE49-F238E27FC236}">
              <a16:creationId xmlns:a16="http://schemas.microsoft.com/office/drawing/2014/main" id="{07F7F4CC-B4DB-4174-A035-B27462D98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846296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67</xdr:row>
      <xdr:rowOff>0</xdr:rowOff>
    </xdr:from>
    <xdr:ext cx="921364" cy="0"/>
    <xdr:pic>
      <xdr:nvPicPr>
        <xdr:cNvPr id="380" name="Image 379">
          <a:extLst>
            <a:ext uri="{FF2B5EF4-FFF2-40B4-BE49-F238E27FC236}">
              <a16:creationId xmlns:a16="http://schemas.microsoft.com/office/drawing/2014/main" id="{28CD3BF0-6F93-47F5-AA3F-F6B67D9E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5806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72</xdr:row>
      <xdr:rowOff>0</xdr:rowOff>
    </xdr:from>
    <xdr:ext cx="921364" cy="0"/>
    <xdr:pic>
      <xdr:nvPicPr>
        <xdr:cNvPr id="381" name="Image 380">
          <a:extLst>
            <a:ext uri="{FF2B5EF4-FFF2-40B4-BE49-F238E27FC236}">
              <a16:creationId xmlns:a16="http://schemas.microsoft.com/office/drawing/2014/main" id="{D540EF12-3656-46E4-8853-AB9E10558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804862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254000</xdr:rowOff>
    </xdr:from>
    <xdr:ext cx="921364" cy="0"/>
    <xdr:pic>
      <xdr:nvPicPr>
        <xdr:cNvPr id="382" name="Image 381">
          <a:extLst>
            <a:ext uri="{FF2B5EF4-FFF2-40B4-BE49-F238E27FC236}">
              <a16:creationId xmlns:a16="http://schemas.microsoft.com/office/drawing/2014/main" id="{6EEEBE50-67EB-4253-8C52-B414F3D24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2456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83" name="Image 382">
          <a:extLst>
            <a:ext uri="{FF2B5EF4-FFF2-40B4-BE49-F238E27FC236}">
              <a16:creationId xmlns:a16="http://schemas.microsoft.com/office/drawing/2014/main" id="{0299B3CB-A688-4064-A56D-098D26AC3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724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921364" cy="0"/>
    <xdr:pic>
      <xdr:nvPicPr>
        <xdr:cNvPr id="384" name="Image 383">
          <a:extLst>
            <a:ext uri="{FF2B5EF4-FFF2-40B4-BE49-F238E27FC236}">
              <a16:creationId xmlns:a16="http://schemas.microsoft.com/office/drawing/2014/main" id="{2029BFA6-9FC0-403F-994B-DA22F470F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629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69</xdr:row>
      <xdr:rowOff>254000</xdr:rowOff>
    </xdr:from>
    <xdr:ext cx="921364" cy="0"/>
    <xdr:pic>
      <xdr:nvPicPr>
        <xdr:cNvPr id="385" name="Image 384">
          <a:extLst>
            <a:ext uri="{FF2B5EF4-FFF2-40B4-BE49-F238E27FC236}">
              <a16:creationId xmlns:a16="http://schemas.microsoft.com/office/drawing/2014/main" id="{B1D15A26-1107-4962-9BBA-066761AE6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6000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86" name="Image 385">
          <a:extLst>
            <a:ext uri="{FF2B5EF4-FFF2-40B4-BE49-F238E27FC236}">
              <a16:creationId xmlns:a16="http://schemas.microsoft.com/office/drawing/2014/main" id="{2A0B97CB-3024-44A7-8C76-55FB17837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724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921364" cy="0"/>
    <xdr:pic>
      <xdr:nvPicPr>
        <xdr:cNvPr id="387" name="Image 386">
          <a:extLst>
            <a:ext uri="{FF2B5EF4-FFF2-40B4-BE49-F238E27FC236}">
              <a16:creationId xmlns:a16="http://schemas.microsoft.com/office/drawing/2014/main" id="{8C099B7B-2F44-4C8D-8B32-9B0BEF09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629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69</xdr:row>
      <xdr:rowOff>254000</xdr:rowOff>
    </xdr:from>
    <xdr:ext cx="921364" cy="0"/>
    <xdr:pic>
      <xdr:nvPicPr>
        <xdr:cNvPr id="388" name="Image 387">
          <a:extLst>
            <a:ext uri="{FF2B5EF4-FFF2-40B4-BE49-F238E27FC236}">
              <a16:creationId xmlns:a16="http://schemas.microsoft.com/office/drawing/2014/main" id="{8F8C5C2B-53C9-479E-9F92-92B989C99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6000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89" name="Image 388">
          <a:extLst>
            <a:ext uri="{FF2B5EF4-FFF2-40B4-BE49-F238E27FC236}">
              <a16:creationId xmlns:a16="http://schemas.microsoft.com/office/drawing/2014/main" id="{C453A1A9-F31C-4EBE-8C93-DDD3D7F78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724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921364" cy="0"/>
    <xdr:pic>
      <xdr:nvPicPr>
        <xdr:cNvPr id="390" name="Image 389">
          <a:extLst>
            <a:ext uri="{FF2B5EF4-FFF2-40B4-BE49-F238E27FC236}">
              <a16:creationId xmlns:a16="http://schemas.microsoft.com/office/drawing/2014/main" id="{FBD665B9-8EC6-4C8C-A6F5-A479DE7B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629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69</xdr:row>
      <xdr:rowOff>254000</xdr:rowOff>
    </xdr:from>
    <xdr:ext cx="921364" cy="0"/>
    <xdr:pic>
      <xdr:nvPicPr>
        <xdr:cNvPr id="391" name="Image 390">
          <a:extLst>
            <a:ext uri="{FF2B5EF4-FFF2-40B4-BE49-F238E27FC236}">
              <a16:creationId xmlns:a16="http://schemas.microsoft.com/office/drawing/2014/main" id="{9D689D84-1088-402D-BE35-486D54258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60005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2" name="Image 391">
          <a:extLst>
            <a:ext uri="{FF2B5EF4-FFF2-40B4-BE49-F238E27FC236}">
              <a16:creationId xmlns:a16="http://schemas.microsoft.com/office/drawing/2014/main" id="{9F0A7539-A1E6-404F-B90D-DFAF149A4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479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3" name="Image 392">
          <a:extLst>
            <a:ext uri="{FF2B5EF4-FFF2-40B4-BE49-F238E27FC236}">
              <a16:creationId xmlns:a16="http://schemas.microsoft.com/office/drawing/2014/main" id="{150B3D10-35CC-4BC4-951C-502E0259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479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4" name="Image 393">
          <a:extLst>
            <a:ext uri="{FF2B5EF4-FFF2-40B4-BE49-F238E27FC236}">
              <a16:creationId xmlns:a16="http://schemas.microsoft.com/office/drawing/2014/main" id="{CA9E5FFD-58C1-4BAC-88CC-95B7E396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479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395" name="Image 394">
          <a:extLst>
            <a:ext uri="{FF2B5EF4-FFF2-40B4-BE49-F238E27FC236}">
              <a16:creationId xmlns:a16="http://schemas.microsoft.com/office/drawing/2014/main" id="{92551B86-7E0C-425A-A526-0BEC61920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33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29</xdr:row>
      <xdr:rowOff>976312</xdr:rowOff>
    </xdr:from>
    <xdr:ext cx="927017" cy="0"/>
    <xdr:pic>
      <xdr:nvPicPr>
        <xdr:cNvPr id="396" name="Image 395">
          <a:extLst>
            <a:ext uri="{FF2B5EF4-FFF2-40B4-BE49-F238E27FC236}">
              <a16:creationId xmlns:a16="http://schemas.microsoft.com/office/drawing/2014/main" id="{15323924-A7A9-48F7-89C3-29C08A487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2207736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29</xdr:row>
      <xdr:rowOff>404813</xdr:rowOff>
    </xdr:from>
    <xdr:ext cx="927017" cy="0"/>
    <xdr:pic>
      <xdr:nvPicPr>
        <xdr:cNvPr id="397" name="Image 396">
          <a:extLst>
            <a:ext uri="{FF2B5EF4-FFF2-40B4-BE49-F238E27FC236}">
              <a16:creationId xmlns:a16="http://schemas.microsoft.com/office/drawing/2014/main" id="{887A1095-3113-4C3D-9428-FA04FEB0D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2150586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398" name="Image 397">
          <a:extLst>
            <a:ext uri="{FF2B5EF4-FFF2-40B4-BE49-F238E27FC236}">
              <a16:creationId xmlns:a16="http://schemas.microsoft.com/office/drawing/2014/main" id="{96DD8A4F-65A0-4661-8F93-5816D3F34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79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399" name="Image 398">
          <a:extLst>
            <a:ext uri="{FF2B5EF4-FFF2-40B4-BE49-F238E27FC236}">
              <a16:creationId xmlns:a16="http://schemas.microsoft.com/office/drawing/2014/main" id="{7E82FBF0-6ADD-467D-BEC2-7242628BD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4494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</xdr:row>
      <xdr:rowOff>0</xdr:rowOff>
    </xdr:from>
    <xdr:ext cx="921364" cy="0"/>
    <xdr:pic>
      <xdr:nvPicPr>
        <xdr:cNvPr id="400" name="Image 399">
          <a:extLst>
            <a:ext uri="{FF2B5EF4-FFF2-40B4-BE49-F238E27FC236}">
              <a16:creationId xmlns:a16="http://schemas.microsoft.com/office/drawing/2014/main" id="{52E2B1A3-C0BC-4CE9-BD2D-DFCB5027E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22479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22</xdr:row>
      <xdr:rowOff>0</xdr:rowOff>
    </xdr:from>
    <xdr:ext cx="921364" cy="0"/>
    <xdr:pic>
      <xdr:nvPicPr>
        <xdr:cNvPr id="401" name="Image 400">
          <a:extLst>
            <a:ext uri="{FF2B5EF4-FFF2-40B4-BE49-F238E27FC236}">
              <a16:creationId xmlns:a16="http://schemas.microsoft.com/office/drawing/2014/main" id="{DC0050A6-666B-4836-AA98-2E5C51D0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430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27</xdr:row>
      <xdr:rowOff>0</xdr:rowOff>
    </xdr:from>
    <xdr:ext cx="921364" cy="0"/>
    <xdr:pic>
      <xdr:nvPicPr>
        <xdr:cNvPr id="402" name="Image 401">
          <a:extLst>
            <a:ext uri="{FF2B5EF4-FFF2-40B4-BE49-F238E27FC236}">
              <a16:creationId xmlns:a16="http://schemas.microsoft.com/office/drawing/2014/main" id="{3DA33CED-6DD5-4578-ABA8-C6D4B48E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83356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21</xdr:row>
      <xdr:rowOff>254000</xdr:rowOff>
    </xdr:from>
    <xdr:ext cx="921364" cy="0"/>
    <xdr:pic>
      <xdr:nvPicPr>
        <xdr:cNvPr id="403" name="Image 402">
          <a:extLst>
            <a:ext uri="{FF2B5EF4-FFF2-40B4-BE49-F238E27FC236}">
              <a16:creationId xmlns:a16="http://schemas.microsoft.com/office/drawing/2014/main" id="{74C3C308-1A71-49A9-BB36-072F2218C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03060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4" name="Image 403">
          <a:extLst>
            <a:ext uri="{FF2B5EF4-FFF2-40B4-BE49-F238E27FC236}">
              <a16:creationId xmlns:a16="http://schemas.microsoft.com/office/drawing/2014/main" id="{FA6348CA-5013-4106-AE6F-FAC986D6E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5" name="Image 404">
          <a:extLst>
            <a:ext uri="{FF2B5EF4-FFF2-40B4-BE49-F238E27FC236}">
              <a16:creationId xmlns:a16="http://schemas.microsoft.com/office/drawing/2014/main" id="{76AE79E6-6A85-49DF-9480-DD6E3772B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6" name="Image 405">
          <a:extLst>
            <a:ext uri="{FF2B5EF4-FFF2-40B4-BE49-F238E27FC236}">
              <a16:creationId xmlns:a16="http://schemas.microsoft.com/office/drawing/2014/main" id="{512D625A-E71B-4418-957A-C31FCB6E0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7" name="Image 406">
          <a:extLst>
            <a:ext uri="{FF2B5EF4-FFF2-40B4-BE49-F238E27FC236}">
              <a16:creationId xmlns:a16="http://schemas.microsoft.com/office/drawing/2014/main" id="{C76DA6B6-C92C-4EC2-AE27-45FC676C2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8" name="Image 407">
          <a:extLst>
            <a:ext uri="{FF2B5EF4-FFF2-40B4-BE49-F238E27FC236}">
              <a16:creationId xmlns:a16="http://schemas.microsoft.com/office/drawing/2014/main" id="{9DB53EA6-222D-413E-8118-4FACD6FA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9" name="Image 408">
          <a:extLst>
            <a:ext uri="{FF2B5EF4-FFF2-40B4-BE49-F238E27FC236}">
              <a16:creationId xmlns:a16="http://schemas.microsoft.com/office/drawing/2014/main" id="{CA35783B-265B-4C79-B899-3AD82331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0" name="Image 409">
          <a:extLst>
            <a:ext uri="{FF2B5EF4-FFF2-40B4-BE49-F238E27FC236}">
              <a16:creationId xmlns:a16="http://schemas.microsoft.com/office/drawing/2014/main" id="{9D047FAF-FD77-4636-BC19-B8F2F580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1" name="Image 410">
          <a:extLst>
            <a:ext uri="{FF2B5EF4-FFF2-40B4-BE49-F238E27FC236}">
              <a16:creationId xmlns:a16="http://schemas.microsoft.com/office/drawing/2014/main" id="{579D3112-0012-413A-8414-98EAE81FD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2" name="Image 411">
          <a:extLst>
            <a:ext uri="{FF2B5EF4-FFF2-40B4-BE49-F238E27FC236}">
              <a16:creationId xmlns:a16="http://schemas.microsoft.com/office/drawing/2014/main" id="{0E9B4365-1301-4BC5-8CBE-4AE6EDEED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13" name="Image 412">
          <a:extLst>
            <a:ext uri="{FF2B5EF4-FFF2-40B4-BE49-F238E27FC236}">
              <a16:creationId xmlns:a16="http://schemas.microsoft.com/office/drawing/2014/main" id="{295464AC-0441-4811-BD92-1ECD9E1C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33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14" name="Image 413">
          <a:extLst>
            <a:ext uri="{FF2B5EF4-FFF2-40B4-BE49-F238E27FC236}">
              <a16:creationId xmlns:a16="http://schemas.microsoft.com/office/drawing/2014/main" id="{8E642630-7CD2-4BF7-A273-2716E410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79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15" name="Image 414">
          <a:extLst>
            <a:ext uri="{FF2B5EF4-FFF2-40B4-BE49-F238E27FC236}">
              <a16:creationId xmlns:a16="http://schemas.microsoft.com/office/drawing/2014/main" id="{07691546-7F95-47F0-9CB9-C8F3C9693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6" name="Image 415">
          <a:extLst>
            <a:ext uri="{FF2B5EF4-FFF2-40B4-BE49-F238E27FC236}">
              <a16:creationId xmlns:a16="http://schemas.microsoft.com/office/drawing/2014/main" id="{ACF04055-2138-4779-A053-1699F61F8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7" name="Image 416">
          <a:extLst>
            <a:ext uri="{FF2B5EF4-FFF2-40B4-BE49-F238E27FC236}">
              <a16:creationId xmlns:a16="http://schemas.microsoft.com/office/drawing/2014/main" id="{C1A91153-4FF3-43F4-957C-57DC22FC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8" name="Image 417">
          <a:extLst>
            <a:ext uri="{FF2B5EF4-FFF2-40B4-BE49-F238E27FC236}">
              <a16:creationId xmlns:a16="http://schemas.microsoft.com/office/drawing/2014/main" id="{93906F05-A185-4FA1-91A0-9F9B4E151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9" name="Image 418">
          <a:extLst>
            <a:ext uri="{FF2B5EF4-FFF2-40B4-BE49-F238E27FC236}">
              <a16:creationId xmlns:a16="http://schemas.microsoft.com/office/drawing/2014/main" id="{668DA574-68B1-41B6-8037-D02DA03D9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20" name="Image 419">
          <a:extLst>
            <a:ext uri="{FF2B5EF4-FFF2-40B4-BE49-F238E27FC236}">
              <a16:creationId xmlns:a16="http://schemas.microsoft.com/office/drawing/2014/main" id="{3CA5F1F8-C256-4E78-AF30-A60EDB77D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21" name="Image 420">
          <a:extLst>
            <a:ext uri="{FF2B5EF4-FFF2-40B4-BE49-F238E27FC236}">
              <a16:creationId xmlns:a16="http://schemas.microsoft.com/office/drawing/2014/main" id="{C065DD74-6D22-4BD3-A016-3663F8759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921364" cy="0"/>
    <xdr:pic>
      <xdr:nvPicPr>
        <xdr:cNvPr id="422" name="Image 421">
          <a:extLst>
            <a:ext uri="{FF2B5EF4-FFF2-40B4-BE49-F238E27FC236}">
              <a16:creationId xmlns:a16="http://schemas.microsoft.com/office/drawing/2014/main" id="{6749B2D4-66C6-4D9D-907B-638662330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9163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</xdr:row>
      <xdr:rowOff>0</xdr:rowOff>
    </xdr:from>
    <xdr:ext cx="921364" cy="0"/>
    <xdr:pic>
      <xdr:nvPicPr>
        <xdr:cNvPr id="423" name="Image 422">
          <a:extLst>
            <a:ext uri="{FF2B5EF4-FFF2-40B4-BE49-F238E27FC236}">
              <a16:creationId xmlns:a16="http://schemas.microsoft.com/office/drawing/2014/main" id="{00ED7919-142B-4291-AB3A-2A758FC4D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822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80</xdr:row>
      <xdr:rowOff>254000</xdr:rowOff>
    </xdr:from>
    <xdr:ext cx="921364" cy="0"/>
    <xdr:pic>
      <xdr:nvPicPr>
        <xdr:cNvPr id="424" name="Image 423">
          <a:extLst>
            <a:ext uri="{FF2B5EF4-FFF2-40B4-BE49-F238E27FC236}">
              <a16:creationId xmlns:a16="http://schemas.microsoft.com/office/drawing/2014/main" id="{811202E5-478B-4180-B70E-56D9F517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917924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25" name="Image 424">
          <a:extLst>
            <a:ext uri="{FF2B5EF4-FFF2-40B4-BE49-F238E27FC236}">
              <a16:creationId xmlns:a16="http://schemas.microsoft.com/office/drawing/2014/main" id="{D52AFAD0-1EB2-41C3-A153-BB094A046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33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26" name="Image 425">
          <a:extLst>
            <a:ext uri="{FF2B5EF4-FFF2-40B4-BE49-F238E27FC236}">
              <a16:creationId xmlns:a16="http://schemas.microsoft.com/office/drawing/2014/main" id="{D0490741-FF69-4E22-A401-9B3E1BFF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479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27" name="Image 426">
          <a:extLst>
            <a:ext uri="{FF2B5EF4-FFF2-40B4-BE49-F238E27FC236}">
              <a16:creationId xmlns:a16="http://schemas.microsoft.com/office/drawing/2014/main" id="{6BE10A4E-9FD6-489D-84C8-1F40D28AF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921364" cy="0"/>
    <xdr:pic>
      <xdr:nvPicPr>
        <xdr:cNvPr id="428" name="Image 427">
          <a:extLst>
            <a:ext uri="{FF2B5EF4-FFF2-40B4-BE49-F238E27FC236}">
              <a16:creationId xmlns:a16="http://schemas.microsoft.com/office/drawing/2014/main" id="{DD7ABA97-DA9B-4047-80DE-CA4F09CC9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2916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</xdr:row>
      <xdr:rowOff>0</xdr:rowOff>
    </xdr:from>
    <xdr:ext cx="921364" cy="0"/>
    <xdr:pic>
      <xdr:nvPicPr>
        <xdr:cNvPr id="429" name="Image 428">
          <a:extLst>
            <a:ext uri="{FF2B5EF4-FFF2-40B4-BE49-F238E27FC236}">
              <a16:creationId xmlns:a16="http://schemas.microsoft.com/office/drawing/2014/main" id="{3D79716C-7CE1-479A-837F-9232304B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9822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80</xdr:row>
      <xdr:rowOff>254000</xdr:rowOff>
    </xdr:from>
    <xdr:ext cx="921364" cy="0"/>
    <xdr:pic>
      <xdr:nvPicPr>
        <xdr:cNvPr id="430" name="Image 429">
          <a:extLst>
            <a:ext uri="{FF2B5EF4-FFF2-40B4-BE49-F238E27FC236}">
              <a16:creationId xmlns:a16="http://schemas.microsoft.com/office/drawing/2014/main" id="{E1962C17-5611-408E-8D6C-45C29DDC1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91792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921364" cy="0"/>
    <xdr:pic>
      <xdr:nvPicPr>
        <xdr:cNvPr id="431" name="Image 430">
          <a:extLst>
            <a:ext uri="{FF2B5EF4-FFF2-40B4-BE49-F238E27FC236}">
              <a16:creationId xmlns:a16="http://schemas.microsoft.com/office/drawing/2014/main" id="{18988407-40E2-4EEB-8B24-5E1706FDA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2916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</xdr:row>
      <xdr:rowOff>0</xdr:rowOff>
    </xdr:from>
    <xdr:ext cx="921364" cy="0"/>
    <xdr:pic>
      <xdr:nvPicPr>
        <xdr:cNvPr id="432" name="Image 431">
          <a:extLst>
            <a:ext uri="{FF2B5EF4-FFF2-40B4-BE49-F238E27FC236}">
              <a16:creationId xmlns:a16="http://schemas.microsoft.com/office/drawing/2014/main" id="{8A64FAF0-674A-4DDE-82A1-F36DFE6CA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9822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80</xdr:row>
      <xdr:rowOff>254000</xdr:rowOff>
    </xdr:from>
    <xdr:ext cx="921364" cy="0"/>
    <xdr:pic>
      <xdr:nvPicPr>
        <xdr:cNvPr id="433" name="Image 432">
          <a:extLst>
            <a:ext uri="{FF2B5EF4-FFF2-40B4-BE49-F238E27FC236}">
              <a16:creationId xmlns:a16="http://schemas.microsoft.com/office/drawing/2014/main" id="{9D03AAD1-2E96-4613-B5CA-A028D051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91792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4" name="Image 433">
          <a:extLst>
            <a:ext uri="{FF2B5EF4-FFF2-40B4-BE49-F238E27FC236}">
              <a16:creationId xmlns:a16="http://schemas.microsoft.com/office/drawing/2014/main" id="{F5F011DC-AB62-4670-9E5C-833B59C77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5" name="Image 434">
          <a:extLst>
            <a:ext uri="{FF2B5EF4-FFF2-40B4-BE49-F238E27FC236}">
              <a16:creationId xmlns:a16="http://schemas.microsoft.com/office/drawing/2014/main" id="{9D093D91-04B0-4606-869B-EDEC5F3AF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6" name="Image 435">
          <a:extLst>
            <a:ext uri="{FF2B5EF4-FFF2-40B4-BE49-F238E27FC236}">
              <a16:creationId xmlns:a16="http://schemas.microsoft.com/office/drawing/2014/main" id="{EDF20B14-05F4-48ED-A307-BD40AF761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7" name="Image 436">
          <a:extLst>
            <a:ext uri="{FF2B5EF4-FFF2-40B4-BE49-F238E27FC236}">
              <a16:creationId xmlns:a16="http://schemas.microsoft.com/office/drawing/2014/main" id="{8D1E61A1-5A64-4C20-AF30-41E812915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8" name="Image 437">
          <a:extLst>
            <a:ext uri="{FF2B5EF4-FFF2-40B4-BE49-F238E27FC236}">
              <a16:creationId xmlns:a16="http://schemas.microsoft.com/office/drawing/2014/main" id="{72E463BF-4D7A-432A-95DA-88265045D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9" name="Image 438">
          <a:extLst>
            <a:ext uri="{FF2B5EF4-FFF2-40B4-BE49-F238E27FC236}">
              <a16:creationId xmlns:a16="http://schemas.microsoft.com/office/drawing/2014/main" id="{B5D31357-A15D-4B73-B08D-C2E6020DD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921364" cy="0"/>
    <xdr:pic>
      <xdr:nvPicPr>
        <xdr:cNvPr id="440" name="Image 439">
          <a:extLst>
            <a:ext uri="{FF2B5EF4-FFF2-40B4-BE49-F238E27FC236}">
              <a16:creationId xmlns:a16="http://schemas.microsoft.com/office/drawing/2014/main" id="{65D61614-E3B5-4349-8FC7-101969363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2916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</xdr:row>
      <xdr:rowOff>0</xdr:rowOff>
    </xdr:from>
    <xdr:ext cx="921364" cy="0"/>
    <xdr:pic>
      <xdr:nvPicPr>
        <xdr:cNvPr id="441" name="Image 440">
          <a:extLst>
            <a:ext uri="{FF2B5EF4-FFF2-40B4-BE49-F238E27FC236}">
              <a16:creationId xmlns:a16="http://schemas.microsoft.com/office/drawing/2014/main" id="{A30F8D96-55C2-4186-A2F7-EA3DE546D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9822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80</xdr:row>
      <xdr:rowOff>254000</xdr:rowOff>
    </xdr:from>
    <xdr:ext cx="921364" cy="0"/>
    <xdr:pic>
      <xdr:nvPicPr>
        <xdr:cNvPr id="442" name="Image 441">
          <a:extLst>
            <a:ext uri="{FF2B5EF4-FFF2-40B4-BE49-F238E27FC236}">
              <a16:creationId xmlns:a16="http://schemas.microsoft.com/office/drawing/2014/main" id="{EA9DB9D7-6F02-4DF7-A32E-4816C1214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91792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43" name="Image 442">
          <a:extLst>
            <a:ext uri="{FF2B5EF4-FFF2-40B4-BE49-F238E27FC236}">
              <a16:creationId xmlns:a16="http://schemas.microsoft.com/office/drawing/2014/main" id="{C993C292-101A-43E9-BF7E-AB480B64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44" name="Image 443">
          <a:extLst>
            <a:ext uri="{FF2B5EF4-FFF2-40B4-BE49-F238E27FC236}">
              <a16:creationId xmlns:a16="http://schemas.microsoft.com/office/drawing/2014/main" id="{33740119-D955-406C-8122-4024C26BD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479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45" name="Image 444">
          <a:extLst>
            <a:ext uri="{FF2B5EF4-FFF2-40B4-BE49-F238E27FC236}">
              <a16:creationId xmlns:a16="http://schemas.microsoft.com/office/drawing/2014/main" id="{66AD126F-5FA9-4153-8EF1-417054DCB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4494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446" name="Image 445">
          <a:extLst>
            <a:ext uri="{FF2B5EF4-FFF2-40B4-BE49-F238E27FC236}">
              <a16:creationId xmlns:a16="http://schemas.microsoft.com/office/drawing/2014/main" id="{1D8AAF53-CF6B-4095-97E8-5505EC6A7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130319318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447" name="Image 446">
          <a:extLst>
            <a:ext uri="{FF2B5EF4-FFF2-40B4-BE49-F238E27FC236}">
              <a16:creationId xmlns:a16="http://schemas.microsoft.com/office/drawing/2014/main" id="{AC9F78F0-20F6-4B15-A697-9A24EB94D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130319318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448" name="Image 447">
          <a:extLst>
            <a:ext uri="{FF2B5EF4-FFF2-40B4-BE49-F238E27FC236}">
              <a16:creationId xmlns:a16="http://schemas.microsoft.com/office/drawing/2014/main" id="{A434901B-5847-44D1-963B-269B2DB0F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13031931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449" name="Image 448">
          <a:extLst>
            <a:ext uri="{FF2B5EF4-FFF2-40B4-BE49-F238E27FC236}">
              <a16:creationId xmlns:a16="http://schemas.microsoft.com/office/drawing/2014/main" id="{6D22AF66-58E2-453B-97C0-FB3DFAB09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39204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450" name="Image 449">
          <a:extLst>
            <a:ext uri="{FF2B5EF4-FFF2-40B4-BE49-F238E27FC236}">
              <a16:creationId xmlns:a16="http://schemas.microsoft.com/office/drawing/2014/main" id="{B681E875-8087-4BB0-847D-289E121E2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129913351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451" name="Image 450">
          <a:extLst>
            <a:ext uri="{FF2B5EF4-FFF2-40B4-BE49-F238E27FC236}">
              <a16:creationId xmlns:a16="http://schemas.microsoft.com/office/drawing/2014/main" id="{57DE023B-E96C-4D7A-B32C-BBD909118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129341852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452" name="Image 451">
          <a:extLst>
            <a:ext uri="{FF2B5EF4-FFF2-40B4-BE49-F238E27FC236}">
              <a16:creationId xmlns:a16="http://schemas.microsoft.com/office/drawing/2014/main" id="{2ED5BAF6-0B72-414C-81F8-354885363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31931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453" name="Image 452">
          <a:extLst>
            <a:ext uri="{FF2B5EF4-FFF2-40B4-BE49-F238E27FC236}">
              <a16:creationId xmlns:a16="http://schemas.microsoft.com/office/drawing/2014/main" id="{FF9A6D5F-0CFD-48D5-97A1-4FF3FAC88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2263766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454" name="Image 453">
          <a:extLst>
            <a:ext uri="{FF2B5EF4-FFF2-40B4-BE49-F238E27FC236}">
              <a16:creationId xmlns:a16="http://schemas.microsoft.com/office/drawing/2014/main" id="{8C4C22A4-EDDB-4C22-9E57-D9CEDF458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130319318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455" name="Image 454">
          <a:extLst>
            <a:ext uri="{FF2B5EF4-FFF2-40B4-BE49-F238E27FC236}">
              <a16:creationId xmlns:a16="http://schemas.microsoft.com/office/drawing/2014/main" id="{1CFF841E-258A-49AB-8A44-94AC4D71A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19235682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456" name="Image 455">
          <a:extLst>
            <a:ext uri="{FF2B5EF4-FFF2-40B4-BE49-F238E27FC236}">
              <a16:creationId xmlns:a16="http://schemas.microsoft.com/office/drawing/2014/main" id="{948705F4-1D49-4144-A917-0A539F3F3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2616295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457" name="Image 456">
          <a:extLst>
            <a:ext uri="{FF2B5EF4-FFF2-40B4-BE49-F238E27FC236}">
              <a16:creationId xmlns:a16="http://schemas.microsoft.com/office/drawing/2014/main" id="{5350B45A-8A14-4AF8-AFCF-F0934558A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1810740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58" name="Image 457">
          <a:extLst>
            <a:ext uri="{FF2B5EF4-FFF2-40B4-BE49-F238E27FC236}">
              <a16:creationId xmlns:a16="http://schemas.microsoft.com/office/drawing/2014/main" id="{2886370F-CBD7-4950-8F63-01F0511AD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39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59" name="Image 458">
          <a:extLst>
            <a:ext uri="{FF2B5EF4-FFF2-40B4-BE49-F238E27FC236}">
              <a16:creationId xmlns:a16="http://schemas.microsoft.com/office/drawing/2014/main" id="{5E47C650-BBDA-48D6-8180-916AE3BD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31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460" name="Image 459">
          <a:extLst>
            <a:ext uri="{FF2B5EF4-FFF2-40B4-BE49-F238E27FC236}">
              <a16:creationId xmlns:a16="http://schemas.microsoft.com/office/drawing/2014/main" id="{0F15AD34-BF1F-45D3-B0AA-2B6C90ADD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2637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61" name="Image 460">
          <a:extLst>
            <a:ext uri="{FF2B5EF4-FFF2-40B4-BE49-F238E27FC236}">
              <a16:creationId xmlns:a16="http://schemas.microsoft.com/office/drawing/2014/main" id="{544106E5-D6C8-45E9-9547-20F503CB8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39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62" name="Image 461">
          <a:extLst>
            <a:ext uri="{FF2B5EF4-FFF2-40B4-BE49-F238E27FC236}">
              <a16:creationId xmlns:a16="http://schemas.microsoft.com/office/drawing/2014/main" id="{76071E85-1FD6-46DA-8136-96F9C9874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31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463" name="Image 462">
          <a:extLst>
            <a:ext uri="{FF2B5EF4-FFF2-40B4-BE49-F238E27FC236}">
              <a16:creationId xmlns:a16="http://schemas.microsoft.com/office/drawing/2014/main" id="{7760E33B-0F6C-4D4D-B2DE-DA355A227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2637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64" name="Image 463">
          <a:extLst>
            <a:ext uri="{FF2B5EF4-FFF2-40B4-BE49-F238E27FC236}">
              <a16:creationId xmlns:a16="http://schemas.microsoft.com/office/drawing/2014/main" id="{FA044421-AB6E-49BD-B822-926AA9D3B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39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65" name="Image 464">
          <a:extLst>
            <a:ext uri="{FF2B5EF4-FFF2-40B4-BE49-F238E27FC236}">
              <a16:creationId xmlns:a16="http://schemas.microsoft.com/office/drawing/2014/main" id="{BF3DA5C3-35A8-4659-A932-4FD1427E6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31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466" name="Image 465">
          <a:extLst>
            <a:ext uri="{FF2B5EF4-FFF2-40B4-BE49-F238E27FC236}">
              <a16:creationId xmlns:a16="http://schemas.microsoft.com/office/drawing/2014/main" id="{9CAC5E99-2937-4682-8B55-420EFECBC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263766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467" name="Image 466">
          <a:extLst>
            <a:ext uri="{FF2B5EF4-FFF2-40B4-BE49-F238E27FC236}">
              <a16:creationId xmlns:a16="http://schemas.microsoft.com/office/drawing/2014/main" id="{2DFC6DD0-0357-4399-8C8D-94A3CBB19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39204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468" name="Image 467">
          <a:extLst>
            <a:ext uri="{FF2B5EF4-FFF2-40B4-BE49-F238E27FC236}">
              <a16:creationId xmlns:a16="http://schemas.microsoft.com/office/drawing/2014/main" id="{F1491CC0-BC8E-42F1-B04A-B99F56B2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031931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469" name="Image 468">
          <a:extLst>
            <a:ext uri="{FF2B5EF4-FFF2-40B4-BE49-F238E27FC236}">
              <a16:creationId xmlns:a16="http://schemas.microsoft.com/office/drawing/2014/main" id="{717F81B8-3364-44B4-8686-DE184D1FF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22637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70" name="Image 469">
          <a:extLst>
            <a:ext uri="{FF2B5EF4-FFF2-40B4-BE49-F238E27FC236}">
              <a16:creationId xmlns:a16="http://schemas.microsoft.com/office/drawing/2014/main" id="{422D21AE-3412-426F-B864-F8EEB4B2C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39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71" name="Image 470">
          <a:extLst>
            <a:ext uri="{FF2B5EF4-FFF2-40B4-BE49-F238E27FC236}">
              <a16:creationId xmlns:a16="http://schemas.microsoft.com/office/drawing/2014/main" id="{C8831973-D93A-492F-A4A8-FFF9E4976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31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472" name="Image 471">
          <a:extLst>
            <a:ext uri="{FF2B5EF4-FFF2-40B4-BE49-F238E27FC236}">
              <a16:creationId xmlns:a16="http://schemas.microsoft.com/office/drawing/2014/main" id="{7298D94E-87AC-4F6A-8C29-D01DF2EF5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2637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73" name="Image 472">
          <a:extLst>
            <a:ext uri="{FF2B5EF4-FFF2-40B4-BE49-F238E27FC236}">
              <a16:creationId xmlns:a16="http://schemas.microsoft.com/office/drawing/2014/main" id="{A0CFF915-FC83-4A3E-ADA1-B4DAFD160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2339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74" name="Image 473">
          <a:extLst>
            <a:ext uri="{FF2B5EF4-FFF2-40B4-BE49-F238E27FC236}">
              <a16:creationId xmlns:a16="http://schemas.microsoft.com/office/drawing/2014/main" id="{7BF3F6E7-52D6-45BB-9292-E3ED0E255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3031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475" name="Image 474">
          <a:extLst>
            <a:ext uri="{FF2B5EF4-FFF2-40B4-BE49-F238E27FC236}">
              <a16:creationId xmlns:a16="http://schemas.microsoft.com/office/drawing/2014/main" id="{CDFC9746-8360-490B-AE6A-1DE2C5448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22263766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476" name="Image 475">
          <a:extLst>
            <a:ext uri="{FF2B5EF4-FFF2-40B4-BE49-F238E27FC236}">
              <a16:creationId xmlns:a16="http://schemas.microsoft.com/office/drawing/2014/main" id="{CEF382DB-7B9D-4F8D-AC33-F6C9A02E1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4599318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149</xdr:row>
      <xdr:rowOff>0</xdr:rowOff>
    </xdr:from>
    <xdr:ext cx="927017" cy="0"/>
    <xdr:pic>
      <xdr:nvPicPr>
        <xdr:cNvPr id="477" name="Image 476">
          <a:extLst>
            <a:ext uri="{FF2B5EF4-FFF2-40B4-BE49-F238E27FC236}">
              <a16:creationId xmlns:a16="http://schemas.microsoft.com/office/drawing/2014/main" id="{2C669320-9719-4BEF-A45E-F87A65ACC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4599318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1575956</xdr:colOff>
      <xdr:row>146</xdr:row>
      <xdr:rowOff>1091045</xdr:rowOff>
    </xdr:from>
    <xdr:ext cx="927017" cy="0"/>
    <xdr:pic>
      <xdr:nvPicPr>
        <xdr:cNvPr id="478" name="Image 477">
          <a:extLst>
            <a:ext uri="{FF2B5EF4-FFF2-40B4-BE49-F238E27FC236}">
              <a16:creationId xmlns:a16="http://schemas.microsoft.com/office/drawing/2014/main" id="{18B9BF34-B526-49E6-AB8A-276B9319B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01" y="188214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479" name="Image 478">
          <a:extLst>
            <a:ext uri="{FF2B5EF4-FFF2-40B4-BE49-F238E27FC236}">
              <a16:creationId xmlns:a16="http://schemas.microsoft.com/office/drawing/2014/main" id="{E65F6F30-69B8-4B72-BF80-C2247FC4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67204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149</xdr:row>
      <xdr:rowOff>0</xdr:rowOff>
    </xdr:from>
    <xdr:ext cx="927017" cy="0"/>
    <xdr:pic>
      <xdr:nvPicPr>
        <xdr:cNvPr id="480" name="Image 479">
          <a:extLst>
            <a:ext uri="{FF2B5EF4-FFF2-40B4-BE49-F238E27FC236}">
              <a16:creationId xmlns:a16="http://schemas.microsoft.com/office/drawing/2014/main" id="{74DA8991-2872-41EC-B602-B5BEE7B9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84193351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149</xdr:row>
      <xdr:rowOff>0</xdr:rowOff>
    </xdr:from>
    <xdr:ext cx="927017" cy="0"/>
    <xdr:pic>
      <xdr:nvPicPr>
        <xdr:cNvPr id="481" name="Image 480">
          <a:extLst>
            <a:ext uri="{FF2B5EF4-FFF2-40B4-BE49-F238E27FC236}">
              <a16:creationId xmlns:a16="http://schemas.microsoft.com/office/drawing/2014/main" id="{C283302E-6DAA-4D0E-9070-0061F1D2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83621852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482" name="Image 481">
          <a:extLst>
            <a:ext uri="{FF2B5EF4-FFF2-40B4-BE49-F238E27FC236}">
              <a16:creationId xmlns:a16="http://schemas.microsoft.com/office/drawing/2014/main" id="{C8D04310-CF1E-479E-B061-932BDAA61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59931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483" name="Image 482">
          <a:extLst>
            <a:ext uri="{FF2B5EF4-FFF2-40B4-BE49-F238E27FC236}">
              <a16:creationId xmlns:a16="http://schemas.microsoft.com/office/drawing/2014/main" id="{1E7182EF-FE66-4942-B22A-EF4F24FC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6543766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149</xdr:row>
      <xdr:rowOff>0</xdr:rowOff>
    </xdr:from>
    <xdr:ext cx="921364" cy="0"/>
    <xdr:pic>
      <xdr:nvPicPr>
        <xdr:cNvPr id="484" name="Image 483">
          <a:extLst>
            <a:ext uri="{FF2B5EF4-FFF2-40B4-BE49-F238E27FC236}">
              <a16:creationId xmlns:a16="http://schemas.microsoft.com/office/drawing/2014/main" id="{D605ADB0-1CDD-44FB-830C-ABA5099A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84599318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485" name="Image 484">
          <a:extLst>
            <a:ext uri="{FF2B5EF4-FFF2-40B4-BE49-F238E27FC236}">
              <a16:creationId xmlns:a16="http://schemas.microsoft.com/office/drawing/2014/main" id="{5C25E34D-BD37-48B5-95B0-7AE2A86DD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3515682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486" name="Image 485">
          <a:extLst>
            <a:ext uri="{FF2B5EF4-FFF2-40B4-BE49-F238E27FC236}">
              <a16:creationId xmlns:a16="http://schemas.microsoft.com/office/drawing/2014/main" id="{F552869A-2906-4F9E-A853-8704EA863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8044295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149</xdr:row>
      <xdr:rowOff>0</xdr:rowOff>
    </xdr:from>
    <xdr:ext cx="921364" cy="0"/>
    <xdr:pic>
      <xdr:nvPicPr>
        <xdr:cNvPr id="487" name="Image 486">
          <a:extLst>
            <a:ext uri="{FF2B5EF4-FFF2-40B4-BE49-F238E27FC236}">
              <a16:creationId xmlns:a16="http://schemas.microsoft.com/office/drawing/2014/main" id="{3D7ECB3C-2C09-4BE6-BEF8-6A12CD80F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7238740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88" name="Image 487">
          <a:extLst>
            <a:ext uri="{FF2B5EF4-FFF2-40B4-BE49-F238E27FC236}">
              <a16:creationId xmlns:a16="http://schemas.microsoft.com/office/drawing/2014/main" id="{48196C2C-E9C7-4D7B-A1FB-B78E23DBC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67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89" name="Image 488">
          <a:extLst>
            <a:ext uri="{FF2B5EF4-FFF2-40B4-BE49-F238E27FC236}">
              <a16:creationId xmlns:a16="http://schemas.microsoft.com/office/drawing/2014/main" id="{A86ADB73-A911-4882-97DE-72FF5238A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459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490" name="Image 489">
          <a:extLst>
            <a:ext uri="{FF2B5EF4-FFF2-40B4-BE49-F238E27FC236}">
              <a16:creationId xmlns:a16="http://schemas.microsoft.com/office/drawing/2014/main" id="{E25286A7-A381-41C8-BDCE-DD8D4E304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65437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91" name="Image 490">
          <a:extLst>
            <a:ext uri="{FF2B5EF4-FFF2-40B4-BE49-F238E27FC236}">
              <a16:creationId xmlns:a16="http://schemas.microsoft.com/office/drawing/2014/main" id="{E6FCD909-90F3-4248-85F4-544CFED4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67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92" name="Image 491">
          <a:extLst>
            <a:ext uri="{FF2B5EF4-FFF2-40B4-BE49-F238E27FC236}">
              <a16:creationId xmlns:a16="http://schemas.microsoft.com/office/drawing/2014/main" id="{4A0837BC-930E-4C1E-905D-166EC269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459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493" name="Image 492">
          <a:extLst>
            <a:ext uri="{FF2B5EF4-FFF2-40B4-BE49-F238E27FC236}">
              <a16:creationId xmlns:a16="http://schemas.microsoft.com/office/drawing/2014/main" id="{D78D2C23-E57C-476F-9669-93B73F0A6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65437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94" name="Image 493">
          <a:extLst>
            <a:ext uri="{FF2B5EF4-FFF2-40B4-BE49-F238E27FC236}">
              <a16:creationId xmlns:a16="http://schemas.microsoft.com/office/drawing/2014/main" id="{31E13B8C-A490-47B3-B180-3D8A6B235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7767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495" name="Image 494">
          <a:extLst>
            <a:ext uri="{FF2B5EF4-FFF2-40B4-BE49-F238E27FC236}">
              <a16:creationId xmlns:a16="http://schemas.microsoft.com/office/drawing/2014/main" id="{FA89C668-D209-43C8-9DBA-E29D19FF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459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496" name="Image 495">
          <a:extLst>
            <a:ext uri="{FF2B5EF4-FFF2-40B4-BE49-F238E27FC236}">
              <a16:creationId xmlns:a16="http://schemas.microsoft.com/office/drawing/2014/main" id="{0E619596-5188-4F4E-BD07-8A96E1E5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6543766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138</xdr:row>
      <xdr:rowOff>0</xdr:rowOff>
    </xdr:from>
    <xdr:ext cx="927017" cy="0"/>
    <xdr:pic>
      <xdr:nvPicPr>
        <xdr:cNvPr id="497" name="Image 496">
          <a:extLst>
            <a:ext uri="{FF2B5EF4-FFF2-40B4-BE49-F238E27FC236}">
              <a16:creationId xmlns:a16="http://schemas.microsoft.com/office/drawing/2014/main" id="{7F2A089C-D04C-439E-B338-C41359B36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22253864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138</xdr:row>
      <xdr:rowOff>0</xdr:rowOff>
    </xdr:from>
    <xdr:ext cx="927017" cy="0"/>
    <xdr:pic>
      <xdr:nvPicPr>
        <xdr:cNvPr id="498" name="Image 497">
          <a:extLst>
            <a:ext uri="{FF2B5EF4-FFF2-40B4-BE49-F238E27FC236}">
              <a16:creationId xmlns:a16="http://schemas.microsoft.com/office/drawing/2014/main" id="{F5217A41-600C-4B03-9E12-D574EEFF5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22253864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138</xdr:row>
      <xdr:rowOff>0</xdr:rowOff>
    </xdr:from>
    <xdr:ext cx="927017" cy="0"/>
    <xdr:pic>
      <xdr:nvPicPr>
        <xdr:cNvPr id="499" name="Image 498">
          <a:extLst>
            <a:ext uri="{FF2B5EF4-FFF2-40B4-BE49-F238E27FC236}">
              <a16:creationId xmlns:a16="http://schemas.microsoft.com/office/drawing/2014/main" id="{C1BE4991-4298-4C3A-A8CC-C5712427D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22253864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133</xdr:row>
      <xdr:rowOff>0</xdr:rowOff>
    </xdr:from>
    <xdr:ext cx="921364" cy="0"/>
    <xdr:pic>
      <xdr:nvPicPr>
        <xdr:cNvPr id="500" name="Image 499">
          <a:extLst>
            <a:ext uri="{FF2B5EF4-FFF2-40B4-BE49-F238E27FC236}">
              <a16:creationId xmlns:a16="http://schemas.microsoft.com/office/drawing/2014/main" id="{627A766C-045F-427C-9F2B-21177B2E2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26591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137</xdr:row>
      <xdr:rowOff>976312</xdr:rowOff>
    </xdr:from>
    <xdr:ext cx="927017" cy="0"/>
    <xdr:pic>
      <xdr:nvPicPr>
        <xdr:cNvPr id="501" name="Image 500">
          <a:extLst>
            <a:ext uri="{FF2B5EF4-FFF2-40B4-BE49-F238E27FC236}">
              <a16:creationId xmlns:a16="http://schemas.microsoft.com/office/drawing/2014/main" id="{95ACD9B7-5B26-471B-9317-36329052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21847896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137</xdr:row>
      <xdr:rowOff>404813</xdr:rowOff>
    </xdr:from>
    <xdr:ext cx="927017" cy="0"/>
    <xdr:pic>
      <xdr:nvPicPr>
        <xdr:cNvPr id="502" name="Image 501">
          <a:extLst>
            <a:ext uri="{FF2B5EF4-FFF2-40B4-BE49-F238E27FC236}">
              <a16:creationId xmlns:a16="http://schemas.microsoft.com/office/drawing/2014/main" id="{1AE0FDA4-AD07-4A5F-8ADB-9119B03CE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21276397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138</xdr:row>
      <xdr:rowOff>0</xdr:rowOff>
    </xdr:from>
    <xdr:ext cx="921364" cy="0"/>
    <xdr:pic>
      <xdr:nvPicPr>
        <xdr:cNvPr id="503" name="Image 502">
          <a:extLst>
            <a:ext uri="{FF2B5EF4-FFF2-40B4-BE49-F238E27FC236}">
              <a16:creationId xmlns:a16="http://schemas.microsoft.com/office/drawing/2014/main" id="{EC57864B-B029-4DD0-A004-28F42B97A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253864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132</xdr:row>
      <xdr:rowOff>254000</xdr:rowOff>
    </xdr:from>
    <xdr:ext cx="921364" cy="0"/>
    <xdr:pic>
      <xdr:nvPicPr>
        <xdr:cNvPr id="504" name="Image 503">
          <a:extLst>
            <a:ext uri="{FF2B5EF4-FFF2-40B4-BE49-F238E27FC236}">
              <a16:creationId xmlns:a16="http://schemas.microsoft.com/office/drawing/2014/main" id="{F6B4E993-7023-48F4-B960-4031028B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98311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138</xdr:row>
      <xdr:rowOff>0</xdr:rowOff>
    </xdr:from>
    <xdr:ext cx="921364" cy="0"/>
    <xdr:pic>
      <xdr:nvPicPr>
        <xdr:cNvPr id="505" name="Image 504">
          <a:extLst>
            <a:ext uri="{FF2B5EF4-FFF2-40B4-BE49-F238E27FC236}">
              <a16:creationId xmlns:a16="http://schemas.microsoft.com/office/drawing/2014/main" id="{A6040ABC-3172-41D0-AA37-DEAED7B8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22253864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130</xdr:row>
      <xdr:rowOff>0</xdr:rowOff>
    </xdr:from>
    <xdr:ext cx="921364" cy="0"/>
    <xdr:pic>
      <xdr:nvPicPr>
        <xdr:cNvPr id="506" name="Image 505">
          <a:extLst>
            <a:ext uri="{FF2B5EF4-FFF2-40B4-BE49-F238E27FC236}">
              <a16:creationId xmlns:a16="http://schemas.microsoft.com/office/drawing/2014/main" id="{6D4AA047-BB4C-4F61-81AD-F0D7D6563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1170227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135</xdr:row>
      <xdr:rowOff>0</xdr:rowOff>
    </xdr:from>
    <xdr:ext cx="921364" cy="0"/>
    <xdr:pic>
      <xdr:nvPicPr>
        <xdr:cNvPr id="507" name="Image 506">
          <a:extLst>
            <a:ext uri="{FF2B5EF4-FFF2-40B4-BE49-F238E27FC236}">
              <a16:creationId xmlns:a16="http://schemas.microsoft.com/office/drawing/2014/main" id="{944C1647-0F3D-481D-8DE9-D4C232291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8097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129</xdr:row>
      <xdr:rowOff>254000</xdr:rowOff>
    </xdr:from>
    <xdr:ext cx="921364" cy="0"/>
    <xdr:pic>
      <xdr:nvPicPr>
        <xdr:cNvPr id="508" name="Image 507">
          <a:extLst>
            <a:ext uri="{FF2B5EF4-FFF2-40B4-BE49-F238E27FC236}">
              <a16:creationId xmlns:a16="http://schemas.microsoft.com/office/drawing/2014/main" id="{537981BC-FB14-4CFA-AF73-7259ED824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10041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921364" cy="0"/>
    <xdr:pic>
      <xdr:nvPicPr>
        <xdr:cNvPr id="509" name="Image 508">
          <a:extLst>
            <a:ext uri="{FF2B5EF4-FFF2-40B4-BE49-F238E27FC236}">
              <a16:creationId xmlns:a16="http://schemas.microsoft.com/office/drawing/2014/main" id="{BDBC37B1-67D4-4FC8-9523-B40302C10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53265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138</xdr:row>
      <xdr:rowOff>0</xdr:rowOff>
    </xdr:from>
    <xdr:ext cx="921364" cy="0"/>
    <xdr:pic>
      <xdr:nvPicPr>
        <xdr:cNvPr id="510" name="Image 509">
          <a:extLst>
            <a:ext uri="{FF2B5EF4-FFF2-40B4-BE49-F238E27FC236}">
              <a16:creationId xmlns:a16="http://schemas.microsoft.com/office/drawing/2014/main" id="{EC093A39-B9A5-4658-9998-FC6D777D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22538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132</xdr:row>
      <xdr:rowOff>254000</xdr:rowOff>
    </xdr:from>
    <xdr:ext cx="921364" cy="0"/>
    <xdr:pic>
      <xdr:nvPicPr>
        <xdr:cNvPr id="511" name="Image 510">
          <a:extLst>
            <a:ext uri="{FF2B5EF4-FFF2-40B4-BE49-F238E27FC236}">
              <a16:creationId xmlns:a16="http://schemas.microsoft.com/office/drawing/2014/main" id="{9D296028-7FAD-4DFF-9623-40B69489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419831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921364" cy="0"/>
    <xdr:pic>
      <xdr:nvPicPr>
        <xdr:cNvPr id="512" name="Image 511">
          <a:extLst>
            <a:ext uri="{FF2B5EF4-FFF2-40B4-BE49-F238E27FC236}">
              <a16:creationId xmlns:a16="http://schemas.microsoft.com/office/drawing/2014/main" id="{EB492C6C-79F0-4075-A499-2BB856E94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53265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138</xdr:row>
      <xdr:rowOff>0</xdr:rowOff>
    </xdr:from>
    <xdr:ext cx="921364" cy="0"/>
    <xdr:pic>
      <xdr:nvPicPr>
        <xdr:cNvPr id="513" name="Image 512">
          <a:extLst>
            <a:ext uri="{FF2B5EF4-FFF2-40B4-BE49-F238E27FC236}">
              <a16:creationId xmlns:a16="http://schemas.microsoft.com/office/drawing/2014/main" id="{FC107756-E1E9-498E-A3CF-EB798040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22538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132</xdr:row>
      <xdr:rowOff>254000</xdr:rowOff>
    </xdr:from>
    <xdr:ext cx="921364" cy="0"/>
    <xdr:pic>
      <xdr:nvPicPr>
        <xdr:cNvPr id="514" name="Image 513">
          <a:extLst>
            <a:ext uri="{FF2B5EF4-FFF2-40B4-BE49-F238E27FC236}">
              <a16:creationId xmlns:a16="http://schemas.microsoft.com/office/drawing/2014/main" id="{8F8A1402-3C6F-47DC-AD12-9AF89C8F9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419831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921364" cy="0"/>
    <xdr:pic>
      <xdr:nvPicPr>
        <xdr:cNvPr id="515" name="Image 514">
          <a:extLst>
            <a:ext uri="{FF2B5EF4-FFF2-40B4-BE49-F238E27FC236}">
              <a16:creationId xmlns:a16="http://schemas.microsoft.com/office/drawing/2014/main" id="{131EB1F6-56DC-461B-ABBE-DC4C515DA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53265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138</xdr:row>
      <xdr:rowOff>0</xdr:rowOff>
    </xdr:from>
    <xdr:ext cx="921364" cy="0"/>
    <xdr:pic>
      <xdr:nvPicPr>
        <xdr:cNvPr id="516" name="Image 515">
          <a:extLst>
            <a:ext uri="{FF2B5EF4-FFF2-40B4-BE49-F238E27FC236}">
              <a16:creationId xmlns:a16="http://schemas.microsoft.com/office/drawing/2014/main" id="{1336F5E1-1E68-4855-936E-2AFD191E3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22538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132</xdr:row>
      <xdr:rowOff>254000</xdr:rowOff>
    </xdr:from>
    <xdr:ext cx="921364" cy="0"/>
    <xdr:pic>
      <xdr:nvPicPr>
        <xdr:cNvPr id="517" name="Image 516">
          <a:extLst>
            <a:ext uri="{FF2B5EF4-FFF2-40B4-BE49-F238E27FC236}">
              <a16:creationId xmlns:a16="http://schemas.microsoft.com/office/drawing/2014/main" id="{61C95A49-060A-4E8E-A665-63D6C191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4198311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133</xdr:row>
      <xdr:rowOff>0</xdr:rowOff>
    </xdr:from>
    <xdr:ext cx="921364" cy="0"/>
    <xdr:pic>
      <xdr:nvPicPr>
        <xdr:cNvPr id="518" name="Image 517">
          <a:extLst>
            <a:ext uri="{FF2B5EF4-FFF2-40B4-BE49-F238E27FC236}">
              <a16:creationId xmlns:a16="http://schemas.microsoft.com/office/drawing/2014/main" id="{71218C9B-B137-4EA5-B012-152C6A03F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26591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138</xdr:row>
      <xdr:rowOff>0</xdr:rowOff>
    </xdr:from>
    <xdr:ext cx="921364" cy="0"/>
    <xdr:pic>
      <xdr:nvPicPr>
        <xdr:cNvPr id="519" name="Image 518">
          <a:extLst>
            <a:ext uri="{FF2B5EF4-FFF2-40B4-BE49-F238E27FC236}">
              <a16:creationId xmlns:a16="http://schemas.microsoft.com/office/drawing/2014/main" id="{7D242200-06AE-451E-8EA8-EF24EF8C3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253864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132</xdr:row>
      <xdr:rowOff>254000</xdr:rowOff>
    </xdr:from>
    <xdr:ext cx="921364" cy="0"/>
    <xdr:pic>
      <xdr:nvPicPr>
        <xdr:cNvPr id="520" name="Image 519">
          <a:extLst>
            <a:ext uri="{FF2B5EF4-FFF2-40B4-BE49-F238E27FC236}">
              <a16:creationId xmlns:a16="http://schemas.microsoft.com/office/drawing/2014/main" id="{1092E201-E9DE-4BFD-9278-578514635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9831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921364" cy="0"/>
    <xdr:pic>
      <xdr:nvPicPr>
        <xdr:cNvPr id="521" name="Image 520">
          <a:extLst>
            <a:ext uri="{FF2B5EF4-FFF2-40B4-BE49-F238E27FC236}">
              <a16:creationId xmlns:a16="http://schemas.microsoft.com/office/drawing/2014/main" id="{9C396A84-45FA-4B3A-9CB0-6E5498357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53265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138</xdr:row>
      <xdr:rowOff>0</xdr:rowOff>
    </xdr:from>
    <xdr:ext cx="921364" cy="0"/>
    <xdr:pic>
      <xdr:nvPicPr>
        <xdr:cNvPr id="522" name="Image 521">
          <a:extLst>
            <a:ext uri="{FF2B5EF4-FFF2-40B4-BE49-F238E27FC236}">
              <a16:creationId xmlns:a16="http://schemas.microsoft.com/office/drawing/2014/main" id="{B2A52C84-F576-4662-867D-AA00153DD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22538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132</xdr:row>
      <xdr:rowOff>254000</xdr:rowOff>
    </xdr:from>
    <xdr:ext cx="921364" cy="0"/>
    <xdr:pic>
      <xdr:nvPicPr>
        <xdr:cNvPr id="523" name="Image 522">
          <a:extLst>
            <a:ext uri="{FF2B5EF4-FFF2-40B4-BE49-F238E27FC236}">
              <a16:creationId xmlns:a16="http://schemas.microsoft.com/office/drawing/2014/main" id="{F3912F25-7C5E-4D27-A2F3-08FE159C4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419831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921364" cy="0"/>
    <xdr:pic>
      <xdr:nvPicPr>
        <xdr:cNvPr id="524" name="Image 523">
          <a:extLst>
            <a:ext uri="{FF2B5EF4-FFF2-40B4-BE49-F238E27FC236}">
              <a16:creationId xmlns:a16="http://schemas.microsoft.com/office/drawing/2014/main" id="{302CD29D-7EF4-4FB5-91B6-7589B2C7A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53265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138</xdr:row>
      <xdr:rowOff>0</xdr:rowOff>
    </xdr:from>
    <xdr:ext cx="921364" cy="0"/>
    <xdr:pic>
      <xdr:nvPicPr>
        <xdr:cNvPr id="525" name="Image 524">
          <a:extLst>
            <a:ext uri="{FF2B5EF4-FFF2-40B4-BE49-F238E27FC236}">
              <a16:creationId xmlns:a16="http://schemas.microsoft.com/office/drawing/2014/main" id="{EDA55AD5-CC9F-482A-AE77-758053035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22538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132</xdr:row>
      <xdr:rowOff>254000</xdr:rowOff>
    </xdr:from>
    <xdr:ext cx="921364" cy="0"/>
    <xdr:pic>
      <xdr:nvPicPr>
        <xdr:cNvPr id="526" name="Image 525">
          <a:extLst>
            <a:ext uri="{FF2B5EF4-FFF2-40B4-BE49-F238E27FC236}">
              <a16:creationId xmlns:a16="http://schemas.microsoft.com/office/drawing/2014/main" id="{A8EDAA5D-62AA-41F7-ABD2-E1D87E103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4198311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527" name="Image 526">
          <a:extLst>
            <a:ext uri="{FF2B5EF4-FFF2-40B4-BE49-F238E27FC236}">
              <a16:creationId xmlns:a16="http://schemas.microsoft.com/office/drawing/2014/main" id="{D747781A-8F1D-43AA-95CA-66510A131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91204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149</xdr:row>
      <xdr:rowOff>0</xdr:rowOff>
    </xdr:from>
    <xdr:ext cx="921364" cy="0"/>
    <xdr:pic>
      <xdr:nvPicPr>
        <xdr:cNvPr id="528" name="Image 527">
          <a:extLst>
            <a:ext uri="{FF2B5EF4-FFF2-40B4-BE49-F238E27FC236}">
              <a16:creationId xmlns:a16="http://schemas.microsoft.com/office/drawing/2014/main" id="{86DA6904-1034-4F0D-B3D2-547BB8A2B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83931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149</xdr:row>
      <xdr:rowOff>0</xdr:rowOff>
    </xdr:from>
    <xdr:ext cx="921364" cy="0"/>
    <xdr:pic>
      <xdr:nvPicPr>
        <xdr:cNvPr id="529" name="Image 528">
          <a:extLst>
            <a:ext uri="{FF2B5EF4-FFF2-40B4-BE49-F238E27FC236}">
              <a16:creationId xmlns:a16="http://schemas.microsoft.com/office/drawing/2014/main" id="{DD28AE8D-0C20-4EB1-9D86-DD693E65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91783766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133</xdr:row>
      <xdr:rowOff>0</xdr:rowOff>
    </xdr:from>
    <xdr:ext cx="921364" cy="0"/>
    <xdr:pic>
      <xdr:nvPicPr>
        <xdr:cNvPr id="530" name="Image 529">
          <a:extLst>
            <a:ext uri="{FF2B5EF4-FFF2-40B4-BE49-F238E27FC236}">
              <a16:creationId xmlns:a16="http://schemas.microsoft.com/office/drawing/2014/main" id="{0D2EA0E3-DAF0-431A-8142-2FD1C8D0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326591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138</xdr:row>
      <xdr:rowOff>0</xdr:rowOff>
    </xdr:from>
    <xdr:ext cx="921364" cy="0"/>
    <xdr:pic>
      <xdr:nvPicPr>
        <xdr:cNvPr id="531" name="Image 530">
          <a:extLst>
            <a:ext uri="{FF2B5EF4-FFF2-40B4-BE49-F238E27FC236}">
              <a16:creationId xmlns:a16="http://schemas.microsoft.com/office/drawing/2014/main" id="{ECE376EC-4EC9-408D-B893-FA31E1B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253864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132</xdr:row>
      <xdr:rowOff>254000</xdr:rowOff>
    </xdr:from>
    <xdr:ext cx="921364" cy="0"/>
    <xdr:pic>
      <xdr:nvPicPr>
        <xdr:cNvPr id="532" name="Image 531">
          <a:extLst>
            <a:ext uri="{FF2B5EF4-FFF2-40B4-BE49-F238E27FC236}">
              <a16:creationId xmlns:a16="http://schemas.microsoft.com/office/drawing/2014/main" id="{F0FB5629-94E2-46BA-A0F6-D7FDC973B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9831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33" name="Image 532">
          <a:extLst>
            <a:ext uri="{FF2B5EF4-FFF2-40B4-BE49-F238E27FC236}">
              <a16:creationId xmlns:a16="http://schemas.microsoft.com/office/drawing/2014/main" id="{184396F6-C160-4850-A8DB-7177F01C1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9291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34" name="Image 533">
          <a:extLst>
            <a:ext uri="{FF2B5EF4-FFF2-40B4-BE49-F238E27FC236}">
              <a16:creationId xmlns:a16="http://schemas.microsoft.com/office/drawing/2014/main" id="{692790AD-7BCA-4DCA-87FB-ADF681F9B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9983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535" name="Image 534">
          <a:extLst>
            <a:ext uri="{FF2B5EF4-FFF2-40B4-BE49-F238E27FC236}">
              <a16:creationId xmlns:a16="http://schemas.microsoft.com/office/drawing/2014/main" id="{351D684D-6F76-4412-B1A3-75BDB4C5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917837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36" name="Image 535">
          <a:extLst>
            <a:ext uri="{FF2B5EF4-FFF2-40B4-BE49-F238E27FC236}">
              <a16:creationId xmlns:a16="http://schemas.microsoft.com/office/drawing/2014/main" id="{4E245726-2056-452C-8BEE-515F166ED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9291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37" name="Image 536">
          <a:extLst>
            <a:ext uri="{FF2B5EF4-FFF2-40B4-BE49-F238E27FC236}">
              <a16:creationId xmlns:a16="http://schemas.microsoft.com/office/drawing/2014/main" id="{ECA91993-7F72-4C2A-A0E7-33E3E6E68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9983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538" name="Image 537">
          <a:extLst>
            <a:ext uri="{FF2B5EF4-FFF2-40B4-BE49-F238E27FC236}">
              <a16:creationId xmlns:a16="http://schemas.microsoft.com/office/drawing/2014/main" id="{A4CAABEA-23D6-4DD4-9344-DB4C7CDAE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917837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921364" cy="0"/>
    <xdr:pic>
      <xdr:nvPicPr>
        <xdr:cNvPr id="539" name="Image 538">
          <a:extLst>
            <a:ext uri="{FF2B5EF4-FFF2-40B4-BE49-F238E27FC236}">
              <a16:creationId xmlns:a16="http://schemas.microsoft.com/office/drawing/2014/main" id="{2196A1C6-F8AB-4869-A767-F167103CC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53265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138</xdr:row>
      <xdr:rowOff>0</xdr:rowOff>
    </xdr:from>
    <xdr:ext cx="921364" cy="0"/>
    <xdr:pic>
      <xdr:nvPicPr>
        <xdr:cNvPr id="540" name="Image 539">
          <a:extLst>
            <a:ext uri="{FF2B5EF4-FFF2-40B4-BE49-F238E27FC236}">
              <a16:creationId xmlns:a16="http://schemas.microsoft.com/office/drawing/2014/main" id="{BEBB096A-1729-43F4-9F9C-F8804EC72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22538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132</xdr:row>
      <xdr:rowOff>254000</xdr:rowOff>
    </xdr:from>
    <xdr:ext cx="921364" cy="0"/>
    <xdr:pic>
      <xdr:nvPicPr>
        <xdr:cNvPr id="541" name="Image 540">
          <a:extLst>
            <a:ext uri="{FF2B5EF4-FFF2-40B4-BE49-F238E27FC236}">
              <a16:creationId xmlns:a16="http://schemas.microsoft.com/office/drawing/2014/main" id="{48DF81C5-2388-4819-A70C-92AFDDD00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419831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921364" cy="0"/>
    <xdr:pic>
      <xdr:nvPicPr>
        <xdr:cNvPr id="542" name="Image 541">
          <a:extLst>
            <a:ext uri="{FF2B5EF4-FFF2-40B4-BE49-F238E27FC236}">
              <a16:creationId xmlns:a16="http://schemas.microsoft.com/office/drawing/2014/main" id="{26853399-3C9D-4111-A060-67430306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53265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138</xdr:row>
      <xdr:rowOff>0</xdr:rowOff>
    </xdr:from>
    <xdr:ext cx="921364" cy="0"/>
    <xdr:pic>
      <xdr:nvPicPr>
        <xdr:cNvPr id="543" name="Image 542">
          <a:extLst>
            <a:ext uri="{FF2B5EF4-FFF2-40B4-BE49-F238E27FC236}">
              <a16:creationId xmlns:a16="http://schemas.microsoft.com/office/drawing/2014/main" id="{7B83858F-9B32-467F-A8EB-B46D78BB8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22538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132</xdr:row>
      <xdr:rowOff>254000</xdr:rowOff>
    </xdr:from>
    <xdr:ext cx="921364" cy="0"/>
    <xdr:pic>
      <xdr:nvPicPr>
        <xdr:cNvPr id="544" name="Image 543">
          <a:extLst>
            <a:ext uri="{FF2B5EF4-FFF2-40B4-BE49-F238E27FC236}">
              <a16:creationId xmlns:a16="http://schemas.microsoft.com/office/drawing/2014/main" id="{6348A04A-8922-4E10-B5D6-61D0D1A57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419831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45" name="Image 544">
          <a:extLst>
            <a:ext uri="{FF2B5EF4-FFF2-40B4-BE49-F238E27FC236}">
              <a16:creationId xmlns:a16="http://schemas.microsoft.com/office/drawing/2014/main" id="{6A32112E-65FF-4EC3-8FF3-F02E1015A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9291204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149</xdr:row>
      <xdr:rowOff>0</xdr:rowOff>
    </xdr:from>
    <xdr:ext cx="921364" cy="0"/>
    <xdr:pic>
      <xdr:nvPicPr>
        <xdr:cNvPr id="546" name="Image 545">
          <a:extLst>
            <a:ext uri="{FF2B5EF4-FFF2-40B4-BE49-F238E27FC236}">
              <a16:creationId xmlns:a16="http://schemas.microsoft.com/office/drawing/2014/main" id="{42D4B68C-1614-448F-BF99-31E8434A5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9983931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149</xdr:row>
      <xdr:rowOff>0</xdr:rowOff>
    </xdr:from>
    <xdr:ext cx="921364" cy="0"/>
    <xdr:pic>
      <xdr:nvPicPr>
        <xdr:cNvPr id="547" name="Image 546">
          <a:extLst>
            <a:ext uri="{FF2B5EF4-FFF2-40B4-BE49-F238E27FC236}">
              <a16:creationId xmlns:a16="http://schemas.microsoft.com/office/drawing/2014/main" id="{FF7065C1-1A19-45A3-A727-E526D62CC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91783766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133</xdr:row>
      <xdr:rowOff>0</xdr:rowOff>
    </xdr:from>
    <xdr:ext cx="921364" cy="0"/>
    <xdr:pic>
      <xdr:nvPicPr>
        <xdr:cNvPr id="548" name="Image 547">
          <a:extLst>
            <a:ext uri="{FF2B5EF4-FFF2-40B4-BE49-F238E27FC236}">
              <a16:creationId xmlns:a16="http://schemas.microsoft.com/office/drawing/2014/main" id="{011FF0FE-FF81-4AA2-A042-08029151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15326591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138</xdr:row>
      <xdr:rowOff>0</xdr:rowOff>
    </xdr:from>
    <xdr:ext cx="921364" cy="0"/>
    <xdr:pic>
      <xdr:nvPicPr>
        <xdr:cNvPr id="549" name="Image 548">
          <a:extLst>
            <a:ext uri="{FF2B5EF4-FFF2-40B4-BE49-F238E27FC236}">
              <a16:creationId xmlns:a16="http://schemas.microsoft.com/office/drawing/2014/main" id="{FD93FBCF-8C68-41C2-BA16-2A178DAAF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225386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132</xdr:row>
      <xdr:rowOff>254000</xdr:rowOff>
    </xdr:from>
    <xdr:ext cx="921364" cy="0"/>
    <xdr:pic>
      <xdr:nvPicPr>
        <xdr:cNvPr id="550" name="Image 549">
          <a:extLst>
            <a:ext uri="{FF2B5EF4-FFF2-40B4-BE49-F238E27FC236}">
              <a16:creationId xmlns:a16="http://schemas.microsoft.com/office/drawing/2014/main" id="{39B0E42F-C2BF-4ED3-B14D-B5D053716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14198311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51" name="Image 550">
          <a:extLst>
            <a:ext uri="{FF2B5EF4-FFF2-40B4-BE49-F238E27FC236}">
              <a16:creationId xmlns:a16="http://schemas.microsoft.com/office/drawing/2014/main" id="{D974DD77-0252-472C-B38A-E10F4CA83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1126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52" name="Image 551">
          <a:extLst>
            <a:ext uri="{FF2B5EF4-FFF2-40B4-BE49-F238E27FC236}">
              <a16:creationId xmlns:a16="http://schemas.microsoft.com/office/drawing/2014/main" id="{0F896F75-AE64-4E51-B90F-08062EE86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93655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53" name="Image 552">
          <a:extLst>
            <a:ext uri="{FF2B5EF4-FFF2-40B4-BE49-F238E27FC236}">
              <a16:creationId xmlns:a16="http://schemas.microsoft.com/office/drawing/2014/main" id="{2DDC048F-FC22-4C41-AE1A-7AAB020DA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19735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4" name="Image 553">
          <a:extLst>
            <a:ext uri="{FF2B5EF4-FFF2-40B4-BE49-F238E27FC236}">
              <a16:creationId xmlns:a16="http://schemas.microsoft.com/office/drawing/2014/main" id="{68E4D24F-8747-4CEB-854A-230EBC200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21126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5" name="Image 554">
          <a:extLst>
            <a:ext uri="{FF2B5EF4-FFF2-40B4-BE49-F238E27FC236}">
              <a16:creationId xmlns:a16="http://schemas.microsoft.com/office/drawing/2014/main" id="{810D287E-5823-4C3A-A62A-1136E834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293655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6" name="Image 555">
          <a:extLst>
            <a:ext uri="{FF2B5EF4-FFF2-40B4-BE49-F238E27FC236}">
              <a16:creationId xmlns:a16="http://schemas.microsoft.com/office/drawing/2014/main" id="{0A941ECD-C746-4AE1-98E5-0CA39384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558" y="19735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7" name="Image 556">
          <a:extLst>
            <a:ext uri="{FF2B5EF4-FFF2-40B4-BE49-F238E27FC236}">
              <a16:creationId xmlns:a16="http://schemas.microsoft.com/office/drawing/2014/main" id="{721EFA0C-3FB1-4E70-A6F9-4F11F3CFC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21126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8" name="Image 557">
          <a:extLst>
            <a:ext uri="{FF2B5EF4-FFF2-40B4-BE49-F238E27FC236}">
              <a16:creationId xmlns:a16="http://schemas.microsoft.com/office/drawing/2014/main" id="{37BC4FAF-2A9E-47D2-A777-B6A23F37B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293655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9" name="Image 558">
          <a:extLst>
            <a:ext uri="{FF2B5EF4-FFF2-40B4-BE49-F238E27FC236}">
              <a16:creationId xmlns:a16="http://schemas.microsoft.com/office/drawing/2014/main" id="{CFDF1B03-2699-47DE-8C21-755B2987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558" y="19735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0" name="Image 559">
          <a:extLst>
            <a:ext uri="{FF2B5EF4-FFF2-40B4-BE49-F238E27FC236}">
              <a16:creationId xmlns:a16="http://schemas.microsoft.com/office/drawing/2014/main" id="{6BD580DE-8A1C-48AB-A937-C099F2A95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21126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61" name="Image 560">
          <a:extLst>
            <a:ext uri="{FF2B5EF4-FFF2-40B4-BE49-F238E27FC236}">
              <a16:creationId xmlns:a16="http://schemas.microsoft.com/office/drawing/2014/main" id="{3FE48293-EF38-4786-8CFB-0491EE9A2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725" y="293655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62" name="Image 561">
          <a:extLst>
            <a:ext uri="{FF2B5EF4-FFF2-40B4-BE49-F238E27FC236}">
              <a16:creationId xmlns:a16="http://schemas.microsoft.com/office/drawing/2014/main" id="{479C99EA-0FD5-4A68-8A5B-08174B8C1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7558" y="19735800"/>
          <a:ext cx="921364" cy="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128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1B7CD6C1-3ECD-49CE-961B-EE31BE121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7565DD50-5D0D-4AC3-B59E-2EDA71406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247D4861-5A70-4007-8FD2-C5DC9A82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C4297094-36EC-4614-A07C-7122AE2CE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A9426447-6F7D-4F9D-9CD7-12A06E379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79DF0929-6E0C-421E-A4B8-717B16E66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307F029B-053E-4318-A48A-79E97E5C3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08029" cy="0"/>
    <xdr:pic>
      <xdr:nvPicPr>
        <xdr:cNvPr id="9" name="Image 8">
          <a:extLst>
            <a:ext uri="{FF2B5EF4-FFF2-40B4-BE49-F238E27FC236}">
              <a16:creationId xmlns:a16="http://schemas.microsoft.com/office/drawing/2014/main" id="{6E06D9F6-2CCF-4E36-9AC0-FE586739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9750"/>
          <a:ext cx="908029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</xdr:row>
      <xdr:rowOff>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227A72DB-E06A-4158-8AC5-D12544FE65B5}"/>
            </a:ext>
            <a:ext uri="{147F2762-F138-4A5C-976F-8EAC2B608ADB}">
              <a16:predDERef xmlns:a16="http://schemas.microsoft.com/office/drawing/2014/main" pred="{6E06D9F6-2CCF-4E36-9AC0-FE586739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50101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F45F0649-8F16-4D67-A346-9EF34B107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1607A8C5-F792-4B33-9B0B-201298C40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FE6FB4FC-DF8B-4383-94A9-AFEFE19E1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561975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4" name="Image 13">
          <a:extLst>
            <a:ext uri="{FF2B5EF4-FFF2-40B4-BE49-F238E27FC236}">
              <a16:creationId xmlns:a16="http://schemas.microsoft.com/office/drawing/2014/main" id="{8AA0EEFB-56CD-431A-80DE-69F11315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5" name="Image 14">
          <a:extLst>
            <a:ext uri="{FF2B5EF4-FFF2-40B4-BE49-F238E27FC236}">
              <a16:creationId xmlns:a16="http://schemas.microsoft.com/office/drawing/2014/main" id="{B3704DFD-C0C6-492E-9E13-D38DEB4CC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6" name="Image 15">
          <a:extLst>
            <a:ext uri="{FF2B5EF4-FFF2-40B4-BE49-F238E27FC236}">
              <a16:creationId xmlns:a16="http://schemas.microsoft.com/office/drawing/2014/main" id="{683E4DD7-13D1-408A-AFF4-6F972FAF6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7" name="Image 16">
          <a:extLst>
            <a:ext uri="{FF2B5EF4-FFF2-40B4-BE49-F238E27FC236}">
              <a16:creationId xmlns:a16="http://schemas.microsoft.com/office/drawing/2014/main" id="{78FE6165-54CF-4560-BC4B-B4F0E7CE6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8" name="Image 17">
          <a:extLst>
            <a:ext uri="{FF2B5EF4-FFF2-40B4-BE49-F238E27FC236}">
              <a16:creationId xmlns:a16="http://schemas.microsoft.com/office/drawing/2014/main" id="{A531E54A-0C5E-4C7C-BB0E-C4F23A60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9" name="Image 18">
          <a:extLst>
            <a:ext uri="{FF2B5EF4-FFF2-40B4-BE49-F238E27FC236}">
              <a16:creationId xmlns:a16="http://schemas.microsoft.com/office/drawing/2014/main" id="{E34509F2-0B90-436E-8B11-B7388FA8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0" name="Image 19">
          <a:extLst>
            <a:ext uri="{FF2B5EF4-FFF2-40B4-BE49-F238E27FC236}">
              <a16:creationId xmlns:a16="http://schemas.microsoft.com/office/drawing/2014/main" id="{4963E381-9E15-47B6-B060-62C7E68A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21" name="Image 20">
          <a:extLst>
            <a:ext uri="{FF2B5EF4-FFF2-40B4-BE49-F238E27FC236}">
              <a16:creationId xmlns:a16="http://schemas.microsoft.com/office/drawing/2014/main" id="{64E4D8F9-DA9D-481A-92CB-A9920DF0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2" name="Image 21">
          <a:extLst>
            <a:ext uri="{FF2B5EF4-FFF2-40B4-BE49-F238E27FC236}">
              <a16:creationId xmlns:a16="http://schemas.microsoft.com/office/drawing/2014/main" id="{8D4921D7-55B6-4B3D-B2A3-F45EFB09C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9E2439FF-927B-46FA-9F67-FF3F420A1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DEC55883-A7D8-47B4-8095-07187ADF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617ACC57-2C0E-4CA1-9B7F-F2C5BFDF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67218280-2D2E-418E-86EF-6B580DC6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A5435CE7-F921-4FAD-B315-71600D6F0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7775A8E9-BFF8-4D2E-B8DA-99EFCB215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5BA1EDB2-8B4E-438C-9D31-6B35CEDE2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A66F8DB2-3B2C-47A4-A4F5-38C971093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E4F5FB20-2276-4294-B55F-555D83F24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6EA6F47E-D164-4C72-9163-A5BF04B91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7F39DBE2-C1C3-40BB-A9F6-0CF0A4D0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4" name="Image 33">
          <a:extLst>
            <a:ext uri="{FF2B5EF4-FFF2-40B4-BE49-F238E27FC236}">
              <a16:creationId xmlns:a16="http://schemas.microsoft.com/office/drawing/2014/main" id="{28C3F876-8AC0-4BDA-87C9-F632F0072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35" name="Image 34">
          <a:extLst>
            <a:ext uri="{FF2B5EF4-FFF2-40B4-BE49-F238E27FC236}">
              <a16:creationId xmlns:a16="http://schemas.microsoft.com/office/drawing/2014/main" id="{8EBBBC1F-2981-4EB4-A984-6030C0BDB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36" name="Image 35">
          <a:extLst>
            <a:ext uri="{FF2B5EF4-FFF2-40B4-BE49-F238E27FC236}">
              <a16:creationId xmlns:a16="http://schemas.microsoft.com/office/drawing/2014/main" id="{94CA1EF7-73F9-4E81-B545-CBFBCE7BC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37" name="Image 36">
          <a:extLst>
            <a:ext uri="{FF2B5EF4-FFF2-40B4-BE49-F238E27FC236}">
              <a16:creationId xmlns:a16="http://schemas.microsoft.com/office/drawing/2014/main" id="{01475964-8D20-4F53-97F6-B6847DB98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38" name="Image 37">
          <a:extLst>
            <a:ext uri="{FF2B5EF4-FFF2-40B4-BE49-F238E27FC236}">
              <a16:creationId xmlns:a16="http://schemas.microsoft.com/office/drawing/2014/main" id="{63517A0C-FD45-4463-8E77-C90E444C0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39" name="Image 38">
          <a:extLst>
            <a:ext uri="{FF2B5EF4-FFF2-40B4-BE49-F238E27FC236}">
              <a16:creationId xmlns:a16="http://schemas.microsoft.com/office/drawing/2014/main" id="{C81B11B6-52D4-4CC5-91C2-05B3257C9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40" name="Image 39">
          <a:extLst>
            <a:ext uri="{FF2B5EF4-FFF2-40B4-BE49-F238E27FC236}">
              <a16:creationId xmlns:a16="http://schemas.microsoft.com/office/drawing/2014/main" id="{C991DD41-8EDE-4F60-AE59-11E970775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41" name="Image 40">
          <a:extLst>
            <a:ext uri="{FF2B5EF4-FFF2-40B4-BE49-F238E27FC236}">
              <a16:creationId xmlns:a16="http://schemas.microsoft.com/office/drawing/2014/main" id="{511F9CE0-470E-45FF-9C5C-B76169C63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42" name="Image 41">
          <a:extLst>
            <a:ext uri="{FF2B5EF4-FFF2-40B4-BE49-F238E27FC236}">
              <a16:creationId xmlns:a16="http://schemas.microsoft.com/office/drawing/2014/main" id="{84A5C771-AD84-4BC9-9377-9919EA0A2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43" name="Image 42">
          <a:extLst>
            <a:ext uri="{FF2B5EF4-FFF2-40B4-BE49-F238E27FC236}">
              <a16:creationId xmlns:a16="http://schemas.microsoft.com/office/drawing/2014/main" id="{500FA9E7-7634-4233-8DEC-90F8D6D6A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44" name="Image 43">
          <a:extLst>
            <a:ext uri="{FF2B5EF4-FFF2-40B4-BE49-F238E27FC236}">
              <a16:creationId xmlns:a16="http://schemas.microsoft.com/office/drawing/2014/main" id="{8C0D70EF-A7A7-4048-9D99-0C0474DE1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45" name="Image 44">
          <a:extLst>
            <a:ext uri="{FF2B5EF4-FFF2-40B4-BE49-F238E27FC236}">
              <a16:creationId xmlns:a16="http://schemas.microsoft.com/office/drawing/2014/main" id="{35E03305-B11C-4087-84CF-3D004C7FF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46" name="Image 45">
          <a:extLst>
            <a:ext uri="{FF2B5EF4-FFF2-40B4-BE49-F238E27FC236}">
              <a16:creationId xmlns:a16="http://schemas.microsoft.com/office/drawing/2014/main" id="{857375CF-6E47-4C43-BC51-A1AAA184A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7" name="Image 46">
          <a:extLst>
            <a:ext uri="{FF2B5EF4-FFF2-40B4-BE49-F238E27FC236}">
              <a16:creationId xmlns:a16="http://schemas.microsoft.com/office/drawing/2014/main" id="{1E9B0E6B-CD4C-42AB-9C1C-1204D19D7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8" name="Image 47">
          <a:extLst>
            <a:ext uri="{FF2B5EF4-FFF2-40B4-BE49-F238E27FC236}">
              <a16:creationId xmlns:a16="http://schemas.microsoft.com/office/drawing/2014/main" id="{573F5A8B-A689-4151-A553-02F2261CB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49" name="Image 48">
          <a:extLst>
            <a:ext uri="{FF2B5EF4-FFF2-40B4-BE49-F238E27FC236}">
              <a16:creationId xmlns:a16="http://schemas.microsoft.com/office/drawing/2014/main" id="{2036AFF9-54B6-431A-BA17-EA4B36EE5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0" name="Image 49">
          <a:extLst>
            <a:ext uri="{FF2B5EF4-FFF2-40B4-BE49-F238E27FC236}">
              <a16:creationId xmlns:a16="http://schemas.microsoft.com/office/drawing/2014/main" id="{205A2C57-F6B5-4665-8B33-604E58D6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1" name="Image 50">
          <a:extLst>
            <a:ext uri="{FF2B5EF4-FFF2-40B4-BE49-F238E27FC236}">
              <a16:creationId xmlns:a16="http://schemas.microsoft.com/office/drawing/2014/main" id="{CBA4BD14-6C0E-4BCD-8C7D-9612C7B5F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2" name="Image 51">
          <a:extLst>
            <a:ext uri="{FF2B5EF4-FFF2-40B4-BE49-F238E27FC236}">
              <a16:creationId xmlns:a16="http://schemas.microsoft.com/office/drawing/2014/main" id="{A47D4133-71E1-415B-B371-4189FBC3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3" name="Image 52">
          <a:extLst>
            <a:ext uri="{FF2B5EF4-FFF2-40B4-BE49-F238E27FC236}">
              <a16:creationId xmlns:a16="http://schemas.microsoft.com/office/drawing/2014/main" id="{8EF5DADB-80DB-4075-8DE1-D69182DD9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4" name="Image 53">
          <a:extLst>
            <a:ext uri="{FF2B5EF4-FFF2-40B4-BE49-F238E27FC236}">
              <a16:creationId xmlns:a16="http://schemas.microsoft.com/office/drawing/2014/main" id="{9932FE3C-4576-4124-BE9F-A6DD30063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5" name="Image 54">
          <a:extLst>
            <a:ext uri="{FF2B5EF4-FFF2-40B4-BE49-F238E27FC236}">
              <a16:creationId xmlns:a16="http://schemas.microsoft.com/office/drawing/2014/main" id="{C6751D9B-8CB6-4AEF-88DB-81E5153A3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6" name="Image 55">
          <a:extLst>
            <a:ext uri="{FF2B5EF4-FFF2-40B4-BE49-F238E27FC236}">
              <a16:creationId xmlns:a16="http://schemas.microsoft.com/office/drawing/2014/main" id="{0DEC3192-E962-4354-A793-6813E497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7" name="Image 56">
          <a:extLst>
            <a:ext uri="{FF2B5EF4-FFF2-40B4-BE49-F238E27FC236}">
              <a16:creationId xmlns:a16="http://schemas.microsoft.com/office/drawing/2014/main" id="{E30073D9-454D-45E2-8DF8-7AE92E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58" name="Image 57">
          <a:extLst>
            <a:ext uri="{FF2B5EF4-FFF2-40B4-BE49-F238E27FC236}">
              <a16:creationId xmlns:a16="http://schemas.microsoft.com/office/drawing/2014/main" id="{0A92F0AE-C619-4C75-910A-3DC19A137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9" name="Image 58">
          <a:extLst>
            <a:ext uri="{FF2B5EF4-FFF2-40B4-BE49-F238E27FC236}">
              <a16:creationId xmlns:a16="http://schemas.microsoft.com/office/drawing/2014/main" id="{C6AFFDCB-BB57-4D19-81D5-B5C7007B4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60" name="Image 59">
          <a:extLst>
            <a:ext uri="{FF2B5EF4-FFF2-40B4-BE49-F238E27FC236}">
              <a16:creationId xmlns:a16="http://schemas.microsoft.com/office/drawing/2014/main" id="{3FB1C55D-F4DB-4C2B-BF83-073F0A7DD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61" name="Image 60">
          <a:extLst>
            <a:ext uri="{FF2B5EF4-FFF2-40B4-BE49-F238E27FC236}">
              <a16:creationId xmlns:a16="http://schemas.microsoft.com/office/drawing/2014/main" id="{135D2E27-20D4-4D61-A08D-CD42FE942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62" name="Image 61">
          <a:extLst>
            <a:ext uri="{FF2B5EF4-FFF2-40B4-BE49-F238E27FC236}">
              <a16:creationId xmlns:a16="http://schemas.microsoft.com/office/drawing/2014/main" id="{E7011294-C572-4005-98AD-5011608F2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63" name="Image 62">
          <a:extLst>
            <a:ext uri="{FF2B5EF4-FFF2-40B4-BE49-F238E27FC236}">
              <a16:creationId xmlns:a16="http://schemas.microsoft.com/office/drawing/2014/main" id="{6FF16EF5-0A4F-4B27-8D09-DA7844B4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64" name="Image 63">
          <a:extLst>
            <a:ext uri="{FF2B5EF4-FFF2-40B4-BE49-F238E27FC236}">
              <a16:creationId xmlns:a16="http://schemas.microsoft.com/office/drawing/2014/main" id="{C721736B-2CF6-47C8-A9F4-25A463A56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65" name="Image 64">
          <a:extLst>
            <a:ext uri="{FF2B5EF4-FFF2-40B4-BE49-F238E27FC236}">
              <a16:creationId xmlns:a16="http://schemas.microsoft.com/office/drawing/2014/main" id="{B7E8F607-C92E-4579-9322-EFA329C36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66" name="Image 65">
          <a:extLst>
            <a:ext uri="{FF2B5EF4-FFF2-40B4-BE49-F238E27FC236}">
              <a16:creationId xmlns:a16="http://schemas.microsoft.com/office/drawing/2014/main" id="{5345532E-B2EB-4301-A155-780214B2B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67" name="Image 66">
          <a:extLst>
            <a:ext uri="{FF2B5EF4-FFF2-40B4-BE49-F238E27FC236}">
              <a16:creationId xmlns:a16="http://schemas.microsoft.com/office/drawing/2014/main" id="{2FAA741E-9121-45C7-BE4E-E12313C77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68" name="Image 67">
          <a:extLst>
            <a:ext uri="{FF2B5EF4-FFF2-40B4-BE49-F238E27FC236}">
              <a16:creationId xmlns:a16="http://schemas.microsoft.com/office/drawing/2014/main" id="{573812A2-D530-4DA6-9CDF-9333315F5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69" name="Image 68">
          <a:extLst>
            <a:ext uri="{FF2B5EF4-FFF2-40B4-BE49-F238E27FC236}">
              <a16:creationId xmlns:a16="http://schemas.microsoft.com/office/drawing/2014/main" id="{FE0DF203-D432-4A77-866E-E65927A8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70" name="Image 69">
          <a:extLst>
            <a:ext uri="{FF2B5EF4-FFF2-40B4-BE49-F238E27FC236}">
              <a16:creationId xmlns:a16="http://schemas.microsoft.com/office/drawing/2014/main" id="{02904A4B-381B-4A37-AA3E-CE5A107EC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71" name="Image 70">
          <a:extLst>
            <a:ext uri="{FF2B5EF4-FFF2-40B4-BE49-F238E27FC236}">
              <a16:creationId xmlns:a16="http://schemas.microsoft.com/office/drawing/2014/main" id="{D63C7319-1D68-4CB6-9C64-C8CFE6ED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72" name="Image 71">
          <a:extLst>
            <a:ext uri="{FF2B5EF4-FFF2-40B4-BE49-F238E27FC236}">
              <a16:creationId xmlns:a16="http://schemas.microsoft.com/office/drawing/2014/main" id="{75D5C9C3-12A5-4CF6-AE1A-7E8418539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73" name="Image 72">
          <a:extLst>
            <a:ext uri="{FF2B5EF4-FFF2-40B4-BE49-F238E27FC236}">
              <a16:creationId xmlns:a16="http://schemas.microsoft.com/office/drawing/2014/main" id="{889E67B4-20B5-43CD-9705-6018C5CC1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74" name="Image 73">
          <a:extLst>
            <a:ext uri="{FF2B5EF4-FFF2-40B4-BE49-F238E27FC236}">
              <a16:creationId xmlns:a16="http://schemas.microsoft.com/office/drawing/2014/main" id="{119930DF-20F1-4DC1-95E1-9FB3B2A5E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75" name="Image 74">
          <a:extLst>
            <a:ext uri="{FF2B5EF4-FFF2-40B4-BE49-F238E27FC236}">
              <a16:creationId xmlns:a16="http://schemas.microsoft.com/office/drawing/2014/main" id="{D0E3C403-FB18-438D-863A-7E3C30D8B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76" name="Image 75">
          <a:extLst>
            <a:ext uri="{FF2B5EF4-FFF2-40B4-BE49-F238E27FC236}">
              <a16:creationId xmlns:a16="http://schemas.microsoft.com/office/drawing/2014/main" id="{0B138238-10D0-4406-9F37-8607E6B2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77" name="Image 76">
          <a:extLst>
            <a:ext uri="{FF2B5EF4-FFF2-40B4-BE49-F238E27FC236}">
              <a16:creationId xmlns:a16="http://schemas.microsoft.com/office/drawing/2014/main" id="{CEEB5AFF-594E-4532-A8EA-0B79A6B0B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78" name="Image 77">
          <a:extLst>
            <a:ext uri="{FF2B5EF4-FFF2-40B4-BE49-F238E27FC236}">
              <a16:creationId xmlns:a16="http://schemas.microsoft.com/office/drawing/2014/main" id="{77D549B8-C585-4457-AA54-9CE15A9DE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79" name="Image 78">
          <a:extLst>
            <a:ext uri="{FF2B5EF4-FFF2-40B4-BE49-F238E27FC236}">
              <a16:creationId xmlns:a16="http://schemas.microsoft.com/office/drawing/2014/main" id="{78AAF99F-D617-454A-BF07-AF0AA611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80" name="Image 79">
          <a:extLst>
            <a:ext uri="{FF2B5EF4-FFF2-40B4-BE49-F238E27FC236}">
              <a16:creationId xmlns:a16="http://schemas.microsoft.com/office/drawing/2014/main" id="{1CAE7755-F9D6-473D-B16A-CC2208F84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81" name="Image 80">
          <a:extLst>
            <a:ext uri="{FF2B5EF4-FFF2-40B4-BE49-F238E27FC236}">
              <a16:creationId xmlns:a16="http://schemas.microsoft.com/office/drawing/2014/main" id="{9A1F1A68-5B46-4304-8622-3F95618DD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82" name="Image 81">
          <a:extLst>
            <a:ext uri="{FF2B5EF4-FFF2-40B4-BE49-F238E27FC236}">
              <a16:creationId xmlns:a16="http://schemas.microsoft.com/office/drawing/2014/main" id="{8822B838-4FFA-49B2-A022-C0AE9363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83" name="Image 82">
          <a:extLst>
            <a:ext uri="{FF2B5EF4-FFF2-40B4-BE49-F238E27FC236}">
              <a16:creationId xmlns:a16="http://schemas.microsoft.com/office/drawing/2014/main" id="{3975BFA4-76DD-4DC8-A91D-0B0A50B7C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84" name="Image 83">
          <a:extLst>
            <a:ext uri="{FF2B5EF4-FFF2-40B4-BE49-F238E27FC236}">
              <a16:creationId xmlns:a16="http://schemas.microsoft.com/office/drawing/2014/main" id="{19E4FEEA-CF09-473D-8B5C-3DC46CE5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85" name="Image 84">
          <a:extLst>
            <a:ext uri="{FF2B5EF4-FFF2-40B4-BE49-F238E27FC236}">
              <a16:creationId xmlns:a16="http://schemas.microsoft.com/office/drawing/2014/main" id="{B02C842B-B475-40E6-9D1C-447D27C5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86" name="Image 85">
          <a:extLst>
            <a:ext uri="{FF2B5EF4-FFF2-40B4-BE49-F238E27FC236}">
              <a16:creationId xmlns:a16="http://schemas.microsoft.com/office/drawing/2014/main" id="{9C8FB518-725A-4B07-96E1-06F8CB84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87" name="Image 86">
          <a:extLst>
            <a:ext uri="{FF2B5EF4-FFF2-40B4-BE49-F238E27FC236}">
              <a16:creationId xmlns:a16="http://schemas.microsoft.com/office/drawing/2014/main" id="{000150CE-E715-41A3-B760-CC73DAB76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88" name="Image 87">
          <a:extLst>
            <a:ext uri="{FF2B5EF4-FFF2-40B4-BE49-F238E27FC236}">
              <a16:creationId xmlns:a16="http://schemas.microsoft.com/office/drawing/2014/main" id="{55827034-7050-493A-AD69-6304F529C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89" name="Image 88">
          <a:extLst>
            <a:ext uri="{FF2B5EF4-FFF2-40B4-BE49-F238E27FC236}">
              <a16:creationId xmlns:a16="http://schemas.microsoft.com/office/drawing/2014/main" id="{1032F5B9-79DE-46C2-B044-2263C6E5C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90" name="Image 89">
          <a:extLst>
            <a:ext uri="{FF2B5EF4-FFF2-40B4-BE49-F238E27FC236}">
              <a16:creationId xmlns:a16="http://schemas.microsoft.com/office/drawing/2014/main" id="{C1ADE24C-92CE-4EBE-8C76-E694DF6A7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91" name="Image 90">
          <a:extLst>
            <a:ext uri="{FF2B5EF4-FFF2-40B4-BE49-F238E27FC236}">
              <a16:creationId xmlns:a16="http://schemas.microsoft.com/office/drawing/2014/main" id="{BDEE61FA-C512-4981-929C-936154E54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92" name="Image 91">
          <a:extLst>
            <a:ext uri="{FF2B5EF4-FFF2-40B4-BE49-F238E27FC236}">
              <a16:creationId xmlns:a16="http://schemas.microsoft.com/office/drawing/2014/main" id="{6253C7B6-C1BA-4BEF-B5A1-AE355C7FD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93" name="Image 92">
          <a:extLst>
            <a:ext uri="{FF2B5EF4-FFF2-40B4-BE49-F238E27FC236}">
              <a16:creationId xmlns:a16="http://schemas.microsoft.com/office/drawing/2014/main" id="{51544289-0D59-4982-A6C5-1A4D4DEC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94" name="Image 93">
          <a:extLst>
            <a:ext uri="{FF2B5EF4-FFF2-40B4-BE49-F238E27FC236}">
              <a16:creationId xmlns:a16="http://schemas.microsoft.com/office/drawing/2014/main" id="{DA5BDAF7-10FD-48C5-85FB-931131AF6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95" name="Image 94">
          <a:extLst>
            <a:ext uri="{FF2B5EF4-FFF2-40B4-BE49-F238E27FC236}">
              <a16:creationId xmlns:a16="http://schemas.microsoft.com/office/drawing/2014/main" id="{7D2B57F0-BE34-4B63-A156-5E92BE1B6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96" name="Image 95">
          <a:extLst>
            <a:ext uri="{FF2B5EF4-FFF2-40B4-BE49-F238E27FC236}">
              <a16:creationId xmlns:a16="http://schemas.microsoft.com/office/drawing/2014/main" id="{40748E24-2E61-4DF4-BEEB-2DC81CB0F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97" name="Image 96">
          <a:extLst>
            <a:ext uri="{FF2B5EF4-FFF2-40B4-BE49-F238E27FC236}">
              <a16:creationId xmlns:a16="http://schemas.microsoft.com/office/drawing/2014/main" id="{9C1C623D-FF77-45AA-824D-E9C33BA9E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98" name="Image 97">
          <a:extLst>
            <a:ext uri="{FF2B5EF4-FFF2-40B4-BE49-F238E27FC236}">
              <a16:creationId xmlns:a16="http://schemas.microsoft.com/office/drawing/2014/main" id="{B2D87F21-043A-4FE7-BD7E-B5E235FE2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99" name="Image 98">
          <a:extLst>
            <a:ext uri="{FF2B5EF4-FFF2-40B4-BE49-F238E27FC236}">
              <a16:creationId xmlns:a16="http://schemas.microsoft.com/office/drawing/2014/main" id="{5B492394-2CFA-49E3-9D47-4A7F3C066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00" name="Image 99">
          <a:extLst>
            <a:ext uri="{FF2B5EF4-FFF2-40B4-BE49-F238E27FC236}">
              <a16:creationId xmlns:a16="http://schemas.microsoft.com/office/drawing/2014/main" id="{34168C13-3B12-4754-A6A7-A2C60DBF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01" name="Image 100">
          <a:extLst>
            <a:ext uri="{FF2B5EF4-FFF2-40B4-BE49-F238E27FC236}">
              <a16:creationId xmlns:a16="http://schemas.microsoft.com/office/drawing/2014/main" id="{AD4DA7DD-DF8E-4BF8-B513-3D46AA389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02" name="Image 101">
          <a:extLst>
            <a:ext uri="{FF2B5EF4-FFF2-40B4-BE49-F238E27FC236}">
              <a16:creationId xmlns:a16="http://schemas.microsoft.com/office/drawing/2014/main" id="{E0F4EF37-E509-430E-A97D-BBF80CEC7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03" name="Image 102">
          <a:extLst>
            <a:ext uri="{FF2B5EF4-FFF2-40B4-BE49-F238E27FC236}">
              <a16:creationId xmlns:a16="http://schemas.microsoft.com/office/drawing/2014/main" id="{D3B85B8D-B4A8-41FC-B3B8-0D8A131BE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04" name="Image 103">
          <a:extLst>
            <a:ext uri="{FF2B5EF4-FFF2-40B4-BE49-F238E27FC236}">
              <a16:creationId xmlns:a16="http://schemas.microsoft.com/office/drawing/2014/main" id="{E455C2E6-4A4F-4E82-8C92-A2BDDB9BE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05" name="Image 104">
          <a:extLst>
            <a:ext uri="{FF2B5EF4-FFF2-40B4-BE49-F238E27FC236}">
              <a16:creationId xmlns:a16="http://schemas.microsoft.com/office/drawing/2014/main" id="{08FE8DBB-476B-4933-AB03-3006AD28F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06" name="Image 105">
          <a:extLst>
            <a:ext uri="{FF2B5EF4-FFF2-40B4-BE49-F238E27FC236}">
              <a16:creationId xmlns:a16="http://schemas.microsoft.com/office/drawing/2014/main" id="{1E422A4C-3B93-4DA6-810E-84771180F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07" name="Image 106">
          <a:extLst>
            <a:ext uri="{FF2B5EF4-FFF2-40B4-BE49-F238E27FC236}">
              <a16:creationId xmlns:a16="http://schemas.microsoft.com/office/drawing/2014/main" id="{21F4E365-9D22-4E54-BC6F-9BCB41568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08" name="Image 107">
          <a:extLst>
            <a:ext uri="{FF2B5EF4-FFF2-40B4-BE49-F238E27FC236}">
              <a16:creationId xmlns:a16="http://schemas.microsoft.com/office/drawing/2014/main" id="{B0D633D3-4507-4D84-9B03-606A2158E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109" name="Image 108">
          <a:extLst>
            <a:ext uri="{FF2B5EF4-FFF2-40B4-BE49-F238E27FC236}">
              <a16:creationId xmlns:a16="http://schemas.microsoft.com/office/drawing/2014/main" id="{FA1318B5-1C64-4437-927B-B72033282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10" name="Image 109">
          <a:extLst>
            <a:ext uri="{FF2B5EF4-FFF2-40B4-BE49-F238E27FC236}">
              <a16:creationId xmlns:a16="http://schemas.microsoft.com/office/drawing/2014/main" id="{4AD8E48C-12FE-4114-A4C5-118DE2213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11" name="Image 110">
          <a:extLst>
            <a:ext uri="{FF2B5EF4-FFF2-40B4-BE49-F238E27FC236}">
              <a16:creationId xmlns:a16="http://schemas.microsoft.com/office/drawing/2014/main" id="{BDA8B2C1-8162-4479-96B6-A8C2DED8A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12" name="Image 111">
          <a:extLst>
            <a:ext uri="{FF2B5EF4-FFF2-40B4-BE49-F238E27FC236}">
              <a16:creationId xmlns:a16="http://schemas.microsoft.com/office/drawing/2014/main" id="{6DA7C41B-78D9-41AE-9CF5-1947D82B7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13" name="Image 112">
          <a:extLst>
            <a:ext uri="{FF2B5EF4-FFF2-40B4-BE49-F238E27FC236}">
              <a16:creationId xmlns:a16="http://schemas.microsoft.com/office/drawing/2014/main" id="{DAE0A73C-C238-45F0-9A4E-1FE2A02A7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14" name="Image 113">
          <a:extLst>
            <a:ext uri="{FF2B5EF4-FFF2-40B4-BE49-F238E27FC236}">
              <a16:creationId xmlns:a16="http://schemas.microsoft.com/office/drawing/2014/main" id="{EBD3EEB3-2D9F-4651-8C7A-87070F3CA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15" name="Image 114">
          <a:extLst>
            <a:ext uri="{FF2B5EF4-FFF2-40B4-BE49-F238E27FC236}">
              <a16:creationId xmlns:a16="http://schemas.microsoft.com/office/drawing/2014/main" id="{4B66691B-B52B-48E5-95AF-DF9E2985C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16" name="Image 115">
          <a:extLst>
            <a:ext uri="{FF2B5EF4-FFF2-40B4-BE49-F238E27FC236}">
              <a16:creationId xmlns:a16="http://schemas.microsoft.com/office/drawing/2014/main" id="{DEE7B0DA-B817-404F-8B47-6D44DD0D9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17" name="Image 116">
          <a:extLst>
            <a:ext uri="{FF2B5EF4-FFF2-40B4-BE49-F238E27FC236}">
              <a16:creationId xmlns:a16="http://schemas.microsoft.com/office/drawing/2014/main" id="{BBF24C13-2B83-46ED-87F5-B161D35B7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18" name="Image 117">
          <a:extLst>
            <a:ext uri="{FF2B5EF4-FFF2-40B4-BE49-F238E27FC236}">
              <a16:creationId xmlns:a16="http://schemas.microsoft.com/office/drawing/2014/main" id="{1A4DE2BC-0F88-4560-97B6-19B7CE59C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19" name="Image 118">
          <a:extLst>
            <a:ext uri="{FF2B5EF4-FFF2-40B4-BE49-F238E27FC236}">
              <a16:creationId xmlns:a16="http://schemas.microsoft.com/office/drawing/2014/main" id="{A268F165-6E37-4E82-8A00-479A17EE5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120" name="Image 119">
          <a:extLst>
            <a:ext uri="{FF2B5EF4-FFF2-40B4-BE49-F238E27FC236}">
              <a16:creationId xmlns:a16="http://schemas.microsoft.com/office/drawing/2014/main" id="{E5369D19-2153-4D21-850E-9DA52D554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121" name="Image 120">
          <a:extLst>
            <a:ext uri="{FF2B5EF4-FFF2-40B4-BE49-F238E27FC236}">
              <a16:creationId xmlns:a16="http://schemas.microsoft.com/office/drawing/2014/main" id="{E9E67FCD-0AE1-4FDA-BAF8-251E90B59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22" name="Image 121">
          <a:extLst>
            <a:ext uri="{FF2B5EF4-FFF2-40B4-BE49-F238E27FC236}">
              <a16:creationId xmlns:a16="http://schemas.microsoft.com/office/drawing/2014/main" id="{4F27EFB5-78E9-4ACB-BDA8-09E7DECD4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123" name="Image 122">
          <a:extLst>
            <a:ext uri="{FF2B5EF4-FFF2-40B4-BE49-F238E27FC236}">
              <a16:creationId xmlns:a16="http://schemas.microsoft.com/office/drawing/2014/main" id="{38CF7FEE-EA56-4B6A-A35D-B8EC2438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124" name="Image 123">
          <a:extLst>
            <a:ext uri="{FF2B5EF4-FFF2-40B4-BE49-F238E27FC236}">
              <a16:creationId xmlns:a16="http://schemas.microsoft.com/office/drawing/2014/main" id="{4B57C5CA-4BB9-4558-8A3D-873F539C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25" name="Image 124">
          <a:extLst>
            <a:ext uri="{FF2B5EF4-FFF2-40B4-BE49-F238E27FC236}">
              <a16:creationId xmlns:a16="http://schemas.microsoft.com/office/drawing/2014/main" id="{D58D0C5B-A8ED-48FC-9E66-351A5CB6E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26" name="Image 125">
          <a:extLst>
            <a:ext uri="{FF2B5EF4-FFF2-40B4-BE49-F238E27FC236}">
              <a16:creationId xmlns:a16="http://schemas.microsoft.com/office/drawing/2014/main" id="{1177CAD2-82DF-4EFE-9326-095445240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27" name="Image 126">
          <a:extLst>
            <a:ext uri="{FF2B5EF4-FFF2-40B4-BE49-F238E27FC236}">
              <a16:creationId xmlns:a16="http://schemas.microsoft.com/office/drawing/2014/main" id="{7CE7D087-730D-43FA-818B-3B09C554E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28" name="Image 127">
          <a:extLst>
            <a:ext uri="{FF2B5EF4-FFF2-40B4-BE49-F238E27FC236}">
              <a16:creationId xmlns:a16="http://schemas.microsoft.com/office/drawing/2014/main" id="{CB38C973-1F94-4615-8859-05A7FDAF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29" name="Image 128">
          <a:extLst>
            <a:ext uri="{FF2B5EF4-FFF2-40B4-BE49-F238E27FC236}">
              <a16:creationId xmlns:a16="http://schemas.microsoft.com/office/drawing/2014/main" id="{19328723-C208-4050-86E4-DDB7DADBA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30" name="Image 129">
          <a:extLst>
            <a:ext uri="{FF2B5EF4-FFF2-40B4-BE49-F238E27FC236}">
              <a16:creationId xmlns:a16="http://schemas.microsoft.com/office/drawing/2014/main" id="{B416CCD4-5C3E-431E-85A6-760C51D4E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31" name="Image 130">
          <a:extLst>
            <a:ext uri="{FF2B5EF4-FFF2-40B4-BE49-F238E27FC236}">
              <a16:creationId xmlns:a16="http://schemas.microsoft.com/office/drawing/2014/main" id="{2522BBEE-9597-4AF0-9042-3B470689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32" name="Image 131">
          <a:extLst>
            <a:ext uri="{FF2B5EF4-FFF2-40B4-BE49-F238E27FC236}">
              <a16:creationId xmlns:a16="http://schemas.microsoft.com/office/drawing/2014/main" id="{575E258D-48D2-4960-9281-0D82C35B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33" name="Image 132">
          <a:extLst>
            <a:ext uri="{FF2B5EF4-FFF2-40B4-BE49-F238E27FC236}">
              <a16:creationId xmlns:a16="http://schemas.microsoft.com/office/drawing/2014/main" id="{E0B4E6E8-0B42-4E4A-A8D5-E3A0B0B0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34" name="Image 133">
          <a:extLst>
            <a:ext uri="{FF2B5EF4-FFF2-40B4-BE49-F238E27FC236}">
              <a16:creationId xmlns:a16="http://schemas.microsoft.com/office/drawing/2014/main" id="{D672FD0A-3717-46EE-8AE0-FF36BEE78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35" name="Image 134">
          <a:extLst>
            <a:ext uri="{FF2B5EF4-FFF2-40B4-BE49-F238E27FC236}">
              <a16:creationId xmlns:a16="http://schemas.microsoft.com/office/drawing/2014/main" id="{7D73C5C1-395A-42E8-B083-E1DF7DFCE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36" name="Image 135">
          <a:extLst>
            <a:ext uri="{FF2B5EF4-FFF2-40B4-BE49-F238E27FC236}">
              <a16:creationId xmlns:a16="http://schemas.microsoft.com/office/drawing/2014/main" id="{E17DD0BB-80CF-4301-8F11-DBE1CE722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37" name="Image 136">
          <a:extLst>
            <a:ext uri="{FF2B5EF4-FFF2-40B4-BE49-F238E27FC236}">
              <a16:creationId xmlns:a16="http://schemas.microsoft.com/office/drawing/2014/main" id="{951318BA-F246-48AD-BDD9-10365739D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38" name="Image 137">
          <a:extLst>
            <a:ext uri="{FF2B5EF4-FFF2-40B4-BE49-F238E27FC236}">
              <a16:creationId xmlns:a16="http://schemas.microsoft.com/office/drawing/2014/main" id="{5B877371-CAC0-42A8-9DA8-8E6051333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39" name="Image 138">
          <a:extLst>
            <a:ext uri="{FF2B5EF4-FFF2-40B4-BE49-F238E27FC236}">
              <a16:creationId xmlns:a16="http://schemas.microsoft.com/office/drawing/2014/main" id="{E3DDF83C-03E9-4D94-B8D8-AC3E5FBED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40" name="Image 139">
          <a:extLst>
            <a:ext uri="{FF2B5EF4-FFF2-40B4-BE49-F238E27FC236}">
              <a16:creationId xmlns:a16="http://schemas.microsoft.com/office/drawing/2014/main" id="{F85D1825-7B92-4777-BDF1-4E7997CBD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141" name="Image 140">
          <a:extLst>
            <a:ext uri="{FF2B5EF4-FFF2-40B4-BE49-F238E27FC236}">
              <a16:creationId xmlns:a16="http://schemas.microsoft.com/office/drawing/2014/main" id="{34D447D8-DE1B-491D-BB6A-C1B80A54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142" name="Image 141">
          <a:extLst>
            <a:ext uri="{FF2B5EF4-FFF2-40B4-BE49-F238E27FC236}">
              <a16:creationId xmlns:a16="http://schemas.microsoft.com/office/drawing/2014/main" id="{696DD906-95BC-4C44-8918-9C0730800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43" name="Image 142">
          <a:extLst>
            <a:ext uri="{FF2B5EF4-FFF2-40B4-BE49-F238E27FC236}">
              <a16:creationId xmlns:a16="http://schemas.microsoft.com/office/drawing/2014/main" id="{7DED6420-65A9-426D-840E-6861163AD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144" name="Image 143">
          <a:extLst>
            <a:ext uri="{FF2B5EF4-FFF2-40B4-BE49-F238E27FC236}">
              <a16:creationId xmlns:a16="http://schemas.microsoft.com/office/drawing/2014/main" id="{7928578E-FE54-4104-967C-17BD4A00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145" name="Image 144">
          <a:extLst>
            <a:ext uri="{FF2B5EF4-FFF2-40B4-BE49-F238E27FC236}">
              <a16:creationId xmlns:a16="http://schemas.microsoft.com/office/drawing/2014/main" id="{D6E16023-C788-4F16-8DC6-54230ADD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46" name="Image 145">
          <a:extLst>
            <a:ext uri="{FF2B5EF4-FFF2-40B4-BE49-F238E27FC236}">
              <a16:creationId xmlns:a16="http://schemas.microsoft.com/office/drawing/2014/main" id="{2129B2FD-C7BD-46A5-BDA9-C094F8718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47" name="Image 146">
          <a:extLst>
            <a:ext uri="{FF2B5EF4-FFF2-40B4-BE49-F238E27FC236}">
              <a16:creationId xmlns:a16="http://schemas.microsoft.com/office/drawing/2014/main" id="{8ECE0732-EA3D-4325-BAF3-59C9394A7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48" name="Image 147">
          <a:extLst>
            <a:ext uri="{FF2B5EF4-FFF2-40B4-BE49-F238E27FC236}">
              <a16:creationId xmlns:a16="http://schemas.microsoft.com/office/drawing/2014/main" id="{8C12ECDB-B8B3-4378-BD64-D6842C4D4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49" name="Image 148">
          <a:extLst>
            <a:ext uri="{FF2B5EF4-FFF2-40B4-BE49-F238E27FC236}">
              <a16:creationId xmlns:a16="http://schemas.microsoft.com/office/drawing/2014/main" id="{D3F71A2D-59A2-40CB-9487-8DE46E094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50" name="Image 149">
          <a:extLst>
            <a:ext uri="{FF2B5EF4-FFF2-40B4-BE49-F238E27FC236}">
              <a16:creationId xmlns:a16="http://schemas.microsoft.com/office/drawing/2014/main" id="{FB3428C8-9A5E-4F43-8A44-C309F005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51" name="Image 150">
          <a:extLst>
            <a:ext uri="{FF2B5EF4-FFF2-40B4-BE49-F238E27FC236}">
              <a16:creationId xmlns:a16="http://schemas.microsoft.com/office/drawing/2014/main" id="{53AB3322-1C77-479C-B4A0-AB6EB66BD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52" name="Image 151">
          <a:extLst>
            <a:ext uri="{FF2B5EF4-FFF2-40B4-BE49-F238E27FC236}">
              <a16:creationId xmlns:a16="http://schemas.microsoft.com/office/drawing/2014/main" id="{F96E3B67-A881-4F83-8244-099FDA864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53" name="Image 152">
          <a:extLst>
            <a:ext uri="{FF2B5EF4-FFF2-40B4-BE49-F238E27FC236}">
              <a16:creationId xmlns:a16="http://schemas.microsoft.com/office/drawing/2014/main" id="{D467F186-B909-408F-8476-6F35E1011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54" name="Image 153">
          <a:extLst>
            <a:ext uri="{FF2B5EF4-FFF2-40B4-BE49-F238E27FC236}">
              <a16:creationId xmlns:a16="http://schemas.microsoft.com/office/drawing/2014/main" id="{CB211B5A-9089-446E-AED0-7209865A2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55" name="Image 154">
          <a:extLst>
            <a:ext uri="{FF2B5EF4-FFF2-40B4-BE49-F238E27FC236}">
              <a16:creationId xmlns:a16="http://schemas.microsoft.com/office/drawing/2014/main" id="{B6284650-E325-41FA-B5F9-0F417EE04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56" name="Image 155">
          <a:extLst>
            <a:ext uri="{FF2B5EF4-FFF2-40B4-BE49-F238E27FC236}">
              <a16:creationId xmlns:a16="http://schemas.microsoft.com/office/drawing/2014/main" id="{CB856952-91EF-4823-AF7B-EE2ED091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57" name="Image 156">
          <a:extLst>
            <a:ext uri="{FF2B5EF4-FFF2-40B4-BE49-F238E27FC236}">
              <a16:creationId xmlns:a16="http://schemas.microsoft.com/office/drawing/2014/main" id="{33BE7157-A9C9-40C8-979F-098196F90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58" name="Image 157">
          <a:extLst>
            <a:ext uri="{FF2B5EF4-FFF2-40B4-BE49-F238E27FC236}">
              <a16:creationId xmlns:a16="http://schemas.microsoft.com/office/drawing/2014/main" id="{660D415E-4107-402A-B199-5EAD0B8AD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59" name="Image 158">
          <a:extLst>
            <a:ext uri="{FF2B5EF4-FFF2-40B4-BE49-F238E27FC236}">
              <a16:creationId xmlns:a16="http://schemas.microsoft.com/office/drawing/2014/main" id="{AD48E903-F898-4A8C-94E9-C637A48E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160" name="Image 159">
          <a:extLst>
            <a:ext uri="{FF2B5EF4-FFF2-40B4-BE49-F238E27FC236}">
              <a16:creationId xmlns:a16="http://schemas.microsoft.com/office/drawing/2014/main" id="{02AE66B4-8E99-4FBF-9863-DB770D33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61" name="Image 160">
          <a:extLst>
            <a:ext uri="{FF2B5EF4-FFF2-40B4-BE49-F238E27FC236}">
              <a16:creationId xmlns:a16="http://schemas.microsoft.com/office/drawing/2014/main" id="{884FF13A-CAB8-4A70-B02F-38B704145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62" name="Image 161">
          <a:extLst>
            <a:ext uri="{FF2B5EF4-FFF2-40B4-BE49-F238E27FC236}">
              <a16:creationId xmlns:a16="http://schemas.microsoft.com/office/drawing/2014/main" id="{33CBEF1B-39D5-469F-97C4-BD83509CA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63" name="Image 162">
          <a:extLst>
            <a:ext uri="{FF2B5EF4-FFF2-40B4-BE49-F238E27FC236}">
              <a16:creationId xmlns:a16="http://schemas.microsoft.com/office/drawing/2014/main" id="{260B7F21-903F-4155-B79D-5E16D5842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64" name="Image 163">
          <a:extLst>
            <a:ext uri="{FF2B5EF4-FFF2-40B4-BE49-F238E27FC236}">
              <a16:creationId xmlns:a16="http://schemas.microsoft.com/office/drawing/2014/main" id="{EE50F9C9-1B00-4224-A569-076DD3F4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65" name="Image 164">
          <a:extLst>
            <a:ext uri="{FF2B5EF4-FFF2-40B4-BE49-F238E27FC236}">
              <a16:creationId xmlns:a16="http://schemas.microsoft.com/office/drawing/2014/main" id="{C7190F48-20D4-414C-9934-92E89D18C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66" name="Image 165">
          <a:extLst>
            <a:ext uri="{FF2B5EF4-FFF2-40B4-BE49-F238E27FC236}">
              <a16:creationId xmlns:a16="http://schemas.microsoft.com/office/drawing/2014/main" id="{578C3502-9CB4-4EFD-87A0-69E1C612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67" name="Image 166">
          <a:extLst>
            <a:ext uri="{FF2B5EF4-FFF2-40B4-BE49-F238E27FC236}">
              <a16:creationId xmlns:a16="http://schemas.microsoft.com/office/drawing/2014/main" id="{B54841BD-C505-4EC8-899D-5D39175BC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68" name="Image 167">
          <a:extLst>
            <a:ext uri="{FF2B5EF4-FFF2-40B4-BE49-F238E27FC236}">
              <a16:creationId xmlns:a16="http://schemas.microsoft.com/office/drawing/2014/main" id="{0EFCFCEE-CE08-4DDD-B67C-7DD3F9BD9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69" name="Image 168">
          <a:extLst>
            <a:ext uri="{FF2B5EF4-FFF2-40B4-BE49-F238E27FC236}">
              <a16:creationId xmlns:a16="http://schemas.microsoft.com/office/drawing/2014/main" id="{944F5E33-2134-459C-9973-235EB64C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70" name="Image 169">
          <a:extLst>
            <a:ext uri="{FF2B5EF4-FFF2-40B4-BE49-F238E27FC236}">
              <a16:creationId xmlns:a16="http://schemas.microsoft.com/office/drawing/2014/main" id="{12FE5B3E-4AD2-4F2E-941A-9AA1E7B50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171" name="Image 170">
          <a:extLst>
            <a:ext uri="{FF2B5EF4-FFF2-40B4-BE49-F238E27FC236}">
              <a16:creationId xmlns:a16="http://schemas.microsoft.com/office/drawing/2014/main" id="{F9DA7E6E-534A-4FE0-AF42-23A26252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172" name="Image 171">
          <a:extLst>
            <a:ext uri="{FF2B5EF4-FFF2-40B4-BE49-F238E27FC236}">
              <a16:creationId xmlns:a16="http://schemas.microsoft.com/office/drawing/2014/main" id="{9EDCAECB-7F68-4ADF-B83B-7B6EFC27E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73" name="Image 172">
          <a:extLst>
            <a:ext uri="{FF2B5EF4-FFF2-40B4-BE49-F238E27FC236}">
              <a16:creationId xmlns:a16="http://schemas.microsoft.com/office/drawing/2014/main" id="{2AAD6586-F9C0-4DC3-A325-B59F04925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174" name="Image 173">
          <a:extLst>
            <a:ext uri="{FF2B5EF4-FFF2-40B4-BE49-F238E27FC236}">
              <a16:creationId xmlns:a16="http://schemas.microsoft.com/office/drawing/2014/main" id="{E66D506A-71E3-4064-8E58-465A06DF9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175" name="Image 174">
          <a:extLst>
            <a:ext uri="{FF2B5EF4-FFF2-40B4-BE49-F238E27FC236}">
              <a16:creationId xmlns:a16="http://schemas.microsoft.com/office/drawing/2014/main" id="{61398C69-EB9D-4315-9FFC-8777473F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76" name="Image 175">
          <a:extLst>
            <a:ext uri="{FF2B5EF4-FFF2-40B4-BE49-F238E27FC236}">
              <a16:creationId xmlns:a16="http://schemas.microsoft.com/office/drawing/2014/main" id="{C6620691-ECDB-4626-84A9-D36B93AA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77" name="Image 176">
          <a:extLst>
            <a:ext uri="{FF2B5EF4-FFF2-40B4-BE49-F238E27FC236}">
              <a16:creationId xmlns:a16="http://schemas.microsoft.com/office/drawing/2014/main" id="{AFBE5687-B831-437E-8039-E75A24A9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78" name="Image 177">
          <a:extLst>
            <a:ext uri="{FF2B5EF4-FFF2-40B4-BE49-F238E27FC236}">
              <a16:creationId xmlns:a16="http://schemas.microsoft.com/office/drawing/2014/main" id="{16356AB4-5719-42BD-A66E-932AB56CB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79" name="Image 178">
          <a:extLst>
            <a:ext uri="{FF2B5EF4-FFF2-40B4-BE49-F238E27FC236}">
              <a16:creationId xmlns:a16="http://schemas.microsoft.com/office/drawing/2014/main" id="{E8A673F9-D2C0-4081-B12D-6C6A79C2A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80" name="Image 179">
          <a:extLst>
            <a:ext uri="{FF2B5EF4-FFF2-40B4-BE49-F238E27FC236}">
              <a16:creationId xmlns:a16="http://schemas.microsoft.com/office/drawing/2014/main" id="{85171A80-214A-469B-BED2-7C0C2B79E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81" name="Image 180">
          <a:extLst>
            <a:ext uri="{FF2B5EF4-FFF2-40B4-BE49-F238E27FC236}">
              <a16:creationId xmlns:a16="http://schemas.microsoft.com/office/drawing/2014/main" id="{FDF483D0-010E-45B5-B8A0-BB9F55F1F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82" name="Image 181">
          <a:extLst>
            <a:ext uri="{FF2B5EF4-FFF2-40B4-BE49-F238E27FC236}">
              <a16:creationId xmlns:a16="http://schemas.microsoft.com/office/drawing/2014/main" id="{1929F3B9-DFAB-4094-946F-B8E898071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83" name="Image 182">
          <a:extLst>
            <a:ext uri="{FF2B5EF4-FFF2-40B4-BE49-F238E27FC236}">
              <a16:creationId xmlns:a16="http://schemas.microsoft.com/office/drawing/2014/main" id="{F12DA857-5CDE-4948-ABD6-60944C65D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84" name="Image 183">
          <a:extLst>
            <a:ext uri="{FF2B5EF4-FFF2-40B4-BE49-F238E27FC236}">
              <a16:creationId xmlns:a16="http://schemas.microsoft.com/office/drawing/2014/main" id="{E541D190-F577-4638-A981-26D9EA8F5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85" name="Image 184">
          <a:extLst>
            <a:ext uri="{FF2B5EF4-FFF2-40B4-BE49-F238E27FC236}">
              <a16:creationId xmlns:a16="http://schemas.microsoft.com/office/drawing/2014/main" id="{59C85B22-6527-4085-8A6A-B7A19E19D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186" name="Image 185">
          <a:extLst>
            <a:ext uri="{FF2B5EF4-FFF2-40B4-BE49-F238E27FC236}">
              <a16:creationId xmlns:a16="http://schemas.microsoft.com/office/drawing/2014/main" id="{6D22436A-8511-46F9-A4D2-FF79513AE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187" name="Image 186">
          <a:extLst>
            <a:ext uri="{FF2B5EF4-FFF2-40B4-BE49-F238E27FC236}">
              <a16:creationId xmlns:a16="http://schemas.microsoft.com/office/drawing/2014/main" id="{F600C409-B13A-4E04-8F1B-6F0F23C3F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88" name="Image 187">
          <a:extLst>
            <a:ext uri="{FF2B5EF4-FFF2-40B4-BE49-F238E27FC236}">
              <a16:creationId xmlns:a16="http://schemas.microsoft.com/office/drawing/2014/main" id="{7E4F15D2-634E-4885-8DFE-64872875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89" name="Image 188">
          <a:extLst>
            <a:ext uri="{FF2B5EF4-FFF2-40B4-BE49-F238E27FC236}">
              <a16:creationId xmlns:a16="http://schemas.microsoft.com/office/drawing/2014/main" id="{20FFB5E9-C512-49F6-8958-639AD363C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190" name="Image 189">
          <a:extLst>
            <a:ext uri="{FF2B5EF4-FFF2-40B4-BE49-F238E27FC236}">
              <a16:creationId xmlns:a16="http://schemas.microsoft.com/office/drawing/2014/main" id="{6DDE8B0A-C5B1-4A77-863D-5A5869A05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91" name="Image 190">
          <a:extLst>
            <a:ext uri="{FF2B5EF4-FFF2-40B4-BE49-F238E27FC236}">
              <a16:creationId xmlns:a16="http://schemas.microsoft.com/office/drawing/2014/main" id="{A46EF8BC-7811-4CC2-B357-D11C182E8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192" name="Image 191">
          <a:extLst>
            <a:ext uri="{FF2B5EF4-FFF2-40B4-BE49-F238E27FC236}">
              <a16:creationId xmlns:a16="http://schemas.microsoft.com/office/drawing/2014/main" id="{E85E365D-704D-4C8B-8D8A-CB91F5DE7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193" name="Image 192">
          <a:extLst>
            <a:ext uri="{FF2B5EF4-FFF2-40B4-BE49-F238E27FC236}">
              <a16:creationId xmlns:a16="http://schemas.microsoft.com/office/drawing/2014/main" id="{6ACFF95D-8AAF-47FF-9DED-73BB535DF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194" name="Image 193">
          <a:extLst>
            <a:ext uri="{FF2B5EF4-FFF2-40B4-BE49-F238E27FC236}">
              <a16:creationId xmlns:a16="http://schemas.microsoft.com/office/drawing/2014/main" id="{88CEACD7-7558-4BCD-86DB-7C23952F7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195" name="Image 194">
          <a:extLst>
            <a:ext uri="{FF2B5EF4-FFF2-40B4-BE49-F238E27FC236}">
              <a16:creationId xmlns:a16="http://schemas.microsoft.com/office/drawing/2014/main" id="{06ABB724-54E6-480A-AABC-08FCD3F59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196" name="Image 195">
          <a:extLst>
            <a:ext uri="{FF2B5EF4-FFF2-40B4-BE49-F238E27FC236}">
              <a16:creationId xmlns:a16="http://schemas.microsoft.com/office/drawing/2014/main" id="{2C13BB14-F2DD-4927-84B8-35327B478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97" name="Image 196">
          <a:extLst>
            <a:ext uri="{FF2B5EF4-FFF2-40B4-BE49-F238E27FC236}">
              <a16:creationId xmlns:a16="http://schemas.microsoft.com/office/drawing/2014/main" id="{FDDCC04E-E8F8-4289-BDC9-1667B25BF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98" name="Image 197">
          <a:extLst>
            <a:ext uri="{FF2B5EF4-FFF2-40B4-BE49-F238E27FC236}">
              <a16:creationId xmlns:a16="http://schemas.microsoft.com/office/drawing/2014/main" id="{5415CE77-1D08-4692-88EF-E3523EBB6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199" name="Image 198">
          <a:extLst>
            <a:ext uri="{FF2B5EF4-FFF2-40B4-BE49-F238E27FC236}">
              <a16:creationId xmlns:a16="http://schemas.microsoft.com/office/drawing/2014/main" id="{F87B2E6D-6A9F-4026-91C0-1A98D01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00" name="Image 199">
          <a:extLst>
            <a:ext uri="{FF2B5EF4-FFF2-40B4-BE49-F238E27FC236}">
              <a16:creationId xmlns:a16="http://schemas.microsoft.com/office/drawing/2014/main" id="{0468A06A-F5CB-49A4-9A1C-29B92540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01" name="Image 200">
          <a:extLst>
            <a:ext uri="{FF2B5EF4-FFF2-40B4-BE49-F238E27FC236}">
              <a16:creationId xmlns:a16="http://schemas.microsoft.com/office/drawing/2014/main" id="{C786C1E8-A961-4BA0-BFF5-44D089004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02" name="Image 201">
          <a:extLst>
            <a:ext uri="{FF2B5EF4-FFF2-40B4-BE49-F238E27FC236}">
              <a16:creationId xmlns:a16="http://schemas.microsoft.com/office/drawing/2014/main" id="{8E3D8A55-C3EF-4F21-BFAD-F3AC1B55C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03" name="Image 202">
          <a:extLst>
            <a:ext uri="{FF2B5EF4-FFF2-40B4-BE49-F238E27FC236}">
              <a16:creationId xmlns:a16="http://schemas.microsoft.com/office/drawing/2014/main" id="{88D59ED4-F06E-4B10-9F7D-8CA70E7A9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04" name="Image 203">
          <a:extLst>
            <a:ext uri="{FF2B5EF4-FFF2-40B4-BE49-F238E27FC236}">
              <a16:creationId xmlns:a16="http://schemas.microsoft.com/office/drawing/2014/main" id="{EDB78D6C-090A-4B27-B2E3-537A2AFA5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05" name="Image 204">
          <a:extLst>
            <a:ext uri="{FF2B5EF4-FFF2-40B4-BE49-F238E27FC236}">
              <a16:creationId xmlns:a16="http://schemas.microsoft.com/office/drawing/2014/main" id="{75CC13DC-75A2-445F-985B-85E537B24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06" name="Image 205">
          <a:extLst>
            <a:ext uri="{FF2B5EF4-FFF2-40B4-BE49-F238E27FC236}">
              <a16:creationId xmlns:a16="http://schemas.microsoft.com/office/drawing/2014/main" id="{75236635-0DC5-46F2-9919-0E92C8012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07" name="Image 206">
          <a:extLst>
            <a:ext uri="{FF2B5EF4-FFF2-40B4-BE49-F238E27FC236}">
              <a16:creationId xmlns:a16="http://schemas.microsoft.com/office/drawing/2014/main" id="{0CCA460D-9DAC-47F9-91F5-4E1FC247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08" name="Image 207">
          <a:extLst>
            <a:ext uri="{FF2B5EF4-FFF2-40B4-BE49-F238E27FC236}">
              <a16:creationId xmlns:a16="http://schemas.microsoft.com/office/drawing/2014/main" id="{F7FD001A-1B1A-4010-A0F3-FA3FBC50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09" name="Image 208">
          <a:extLst>
            <a:ext uri="{FF2B5EF4-FFF2-40B4-BE49-F238E27FC236}">
              <a16:creationId xmlns:a16="http://schemas.microsoft.com/office/drawing/2014/main" id="{73AF3260-45DB-4487-80F3-B6B391E4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10" name="Image 209">
          <a:extLst>
            <a:ext uri="{FF2B5EF4-FFF2-40B4-BE49-F238E27FC236}">
              <a16:creationId xmlns:a16="http://schemas.microsoft.com/office/drawing/2014/main" id="{D7A0E6EE-05F8-4FC6-8C5C-6D4B57CCE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211" name="Image 210">
          <a:extLst>
            <a:ext uri="{FF2B5EF4-FFF2-40B4-BE49-F238E27FC236}">
              <a16:creationId xmlns:a16="http://schemas.microsoft.com/office/drawing/2014/main" id="{E9FE338B-A5BC-4D0C-9B3D-46B4A921B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12" name="Image 211">
          <a:extLst>
            <a:ext uri="{FF2B5EF4-FFF2-40B4-BE49-F238E27FC236}">
              <a16:creationId xmlns:a16="http://schemas.microsoft.com/office/drawing/2014/main" id="{5442F755-6F5B-4808-B795-F499AE56D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13" name="Image 212">
          <a:extLst>
            <a:ext uri="{FF2B5EF4-FFF2-40B4-BE49-F238E27FC236}">
              <a16:creationId xmlns:a16="http://schemas.microsoft.com/office/drawing/2014/main" id="{84908754-A449-4466-9AD4-3D34D3FF0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14" name="Image 213">
          <a:extLst>
            <a:ext uri="{FF2B5EF4-FFF2-40B4-BE49-F238E27FC236}">
              <a16:creationId xmlns:a16="http://schemas.microsoft.com/office/drawing/2014/main" id="{7349F27E-0339-4AB7-B0BF-CAEC49A6B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15" name="Image 214">
          <a:extLst>
            <a:ext uri="{FF2B5EF4-FFF2-40B4-BE49-F238E27FC236}">
              <a16:creationId xmlns:a16="http://schemas.microsoft.com/office/drawing/2014/main" id="{8BDFDDCD-CDA8-4F72-8CBF-9E05CFF62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16" name="Image 215">
          <a:extLst>
            <a:ext uri="{FF2B5EF4-FFF2-40B4-BE49-F238E27FC236}">
              <a16:creationId xmlns:a16="http://schemas.microsoft.com/office/drawing/2014/main" id="{F41E8A15-BD25-4A35-B45D-B9AE271C0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17" name="Image 216">
          <a:extLst>
            <a:ext uri="{FF2B5EF4-FFF2-40B4-BE49-F238E27FC236}">
              <a16:creationId xmlns:a16="http://schemas.microsoft.com/office/drawing/2014/main" id="{B4A150D4-E9E6-4E42-B4F4-860834B6C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18" name="Image 217">
          <a:extLst>
            <a:ext uri="{FF2B5EF4-FFF2-40B4-BE49-F238E27FC236}">
              <a16:creationId xmlns:a16="http://schemas.microsoft.com/office/drawing/2014/main" id="{8D2DEC47-402F-4082-8AA3-99D1C69F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19" name="Image 218">
          <a:extLst>
            <a:ext uri="{FF2B5EF4-FFF2-40B4-BE49-F238E27FC236}">
              <a16:creationId xmlns:a16="http://schemas.microsoft.com/office/drawing/2014/main" id="{F9E77D00-F34E-49F7-BC7E-5E1EB894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20" name="Image 219">
          <a:extLst>
            <a:ext uri="{FF2B5EF4-FFF2-40B4-BE49-F238E27FC236}">
              <a16:creationId xmlns:a16="http://schemas.microsoft.com/office/drawing/2014/main" id="{CB338FF7-353D-4858-8AD6-3B5A61AE3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21" name="Image 220">
          <a:extLst>
            <a:ext uri="{FF2B5EF4-FFF2-40B4-BE49-F238E27FC236}">
              <a16:creationId xmlns:a16="http://schemas.microsoft.com/office/drawing/2014/main" id="{0FC96083-ED64-478A-A5AC-DF64DCCA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222" name="Image 221">
          <a:extLst>
            <a:ext uri="{FF2B5EF4-FFF2-40B4-BE49-F238E27FC236}">
              <a16:creationId xmlns:a16="http://schemas.microsoft.com/office/drawing/2014/main" id="{E7F74DF1-27A0-417D-8291-A70E9DED8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223" name="Image 222">
          <a:extLst>
            <a:ext uri="{FF2B5EF4-FFF2-40B4-BE49-F238E27FC236}">
              <a16:creationId xmlns:a16="http://schemas.microsoft.com/office/drawing/2014/main" id="{D33575F4-7D99-40B2-8E5D-D696A204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24" name="Image 223">
          <a:extLst>
            <a:ext uri="{FF2B5EF4-FFF2-40B4-BE49-F238E27FC236}">
              <a16:creationId xmlns:a16="http://schemas.microsoft.com/office/drawing/2014/main" id="{7CD21622-77EB-4C0A-8DB4-AC0A899C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225" name="Image 224">
          <a:extLst>
            <a:ext uri="{FF2B5EF4-FFF2-40B4-BE49-F238E27FC236}">
              <a16:creationId xmlns:a16="http://schemas.microsoft.com/office/drawing/2014/main" id="{3772BC2F-E34C-474F-BCE7-7004E66A9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226" name="Image 225">
          <a:extLst>
            <a:ext uri="{FF2B5EF4-FFF2-40B4-BE49-F238E27FC236}">
              <a16:creationId xmlns:a16="http://schemas.microsoft.com/office/drawing/2014/main" id="{8315661F-B4EF-4F95-8C7F-E0AD7ABEB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27" name="Image 226">
          <a:extLst>
            <a:ext uri="{FF2B5EF4-FFF2-40B4-BE49-F238E27FC236}">
              <a16:creationId xmlns:a16="http://schemas.microsoft.com/office/drawing/2014/main" id="{8514D8FA-15EA-40FB-8158-6F452CBA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28" name="Image 227">
          <a:extLst>
            <a:ext uri="{FF2B5EF4-FFF2-40B4-BE49-F238E27FC236}">
              <a16:creationId xmlns:a16="http://schemas.microsoft.com/office/drawing/2014/main" id="{CE3479E9-17FC-4579-A248-4C00B23AB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29" name="Image 228">
          <a:extLst>
            <a:ext uri="{FF2B5EF4-FFF2-40B4-BE49-F238E27FC236}">
              <a16:creationId xmlns:a16="http://schemas.microsoft.com/office/drawing/2014/main" id="{A6D48459-CE92-4966-8FB7-E3DB7C398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30" name="Image 229">
          <a:extLst>
            <a:ext uri="{FF2B5EF4-FFF2-40B4-BE49-F238E27FC236}">
              <a16:creationId xmlns:a16="http://schemas.microsoft.com/office/drawing/2014/main" id="{22E5E830-BBE6-4902-A1BD-9FDEFCF73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31" name="Image 230">
          <a:extLst>
            <a:ext uri="{FF2B5EF4-FFF2-40B4-BE49-F238E27FC236}">
              <a16:creationId xmlns:a16="http://schemas.microsoft.com/office/drawing/2014/main" id="{09BCFA2C-8B52-4728-B728-B9F8E717F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32" name="Image 231">
          <a:extLst>
            <a:ext uri="{FF2B5EF4-FFF2-40B4-BE49-F238E27FC236}">
              <a16:creationId xmlns:a16="http://schemas.microsoft.com/office/drawing/2014/main" id="{69FB669D-0B60-45EC-AD33-A5AE8E594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33" name="Image 232">
          <a:extLst>
            <a:ext uri="{FF2B5EF4-FFF2-40B4-BE49-F238E27FC236}">
              <a16:creationId xmlns:a16="http://schemas.microsoft.com/office/drawing/2014/main" id="{18264985-E06B-4C99-9060-5264D2753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34" name="Image 233">
          <a:extLst>
            <a:ext uri="{FF2B5EF4-FFF2-40B4-BE49-F238E27FC236}">
              <a16:creationId xmlns:a16="http://schemas.microsoft.com/office/drawing/2014/main" id="{2FD3E555-B869-4267-A195-B1AEDE744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35" name="Image 234">
          <a:extLst>
            <a:ext uri="{FF2B5EF4-FFF2-40B4-BE49-F238E27FC236}">
              <a16:creationId xmlns:a16="http://schemas.microsoft.com/office/drawing/2014/main" id="{967B2D0D-4236-4389-9FB8-E6834B8D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36" name="Image 235">
          <a:extLst>
            <a:ext uri="{FF2B5EF4-FFF2-40B4-BE49-F238E27FC236}">
              <a16:creationId xmlns:a16="http://schemas.microsoft.com/office/drawing/2014/main" id="{725D1B10-413B-44A8-9238-6AB08AE2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37" name="Image 236">
          <a:extLst>
            <a:ext uri="{FF2B5EF4-FFF2-40B4-BE49-F238E27FC236}">
              <a16:creationId xmlns:a16="http://schemas.microsoft.com/office/drawing/2014/main" id="{8B01E37C-C0B5-4A55-9E1C-77ED32EC9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38" name="Image 237">
          <a:extLst>
            <a:ext uri="{FF2B5EF4-FFF2-40B4-BE49-F238E27FC236}">
              <a16:creationId xmlns:a16="http://schemas.microsoft.com/office/drawing/2014/main" id="{88B93F80-77A8-4440-BAC1-A4BFF08C0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39" name="Image 238">
          <a:extLst>
            <a:ext uri="{FF2B5EF4-FFF2-40B4-BE49-F238E27FC236}">
              <a16:creationId xmlns:a16="http://schemas.microsoft.com/office/drawing/2014/main" id="{BF127540-78C4-45D3-A4EF-62DB032D9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40" name="Image 239">
          <a:extLst>
            <a:ext uri="{FF2B5EF4-FFF2-40B4-BE49-F238E27FC236}">
              <a16:creationId xmlns:a16="http://schemas.microsoft.com/office/drawing/2014/main" id="{8E88B443-B252-43B6-9781-F7D63D412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41" name="Image 240">
          <a:extLst>
            <a:ext uri="{FF2B5EF4-FFF2-40B4-BE49-F238E27FC236}">
              <a16:creationId xmlns:a16="http://schemas.microsoft.com/office/drawing/2014/main" id="{D05EF99A-06F7-4605-B52B-0674ACECD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42" name="Image 241">
          <a:extLst>
            <a:ext uri="{FF2B5EF4-FFF2-40B4-BE49-F238E27FC236}">
              <a16:creationId xmlns:a16="http://schemas.microsoft.com/office/drawing/2014/main" id="{EB86838D-5064-41D0-8708-27A5D3EDC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243" name="Image 242">
          <a:extLst>
            <a:ext uri="{FF2B5EF4-FFF2-40B4-BE49-F238E27FC236}">
              <a16:creationId xmlns:a16="http://schemas.microsoft.com/office/drawing/2014/main" id="{B1D8D878-C373-415B-9B3F-0A4079A53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244" name="Image 243">
          <a:extLst>
            <a:ext uri="{FF2B5EF4-FFF2-40B4-BE49-F238E27FC236}">
              <a16:creationId xmlns:a16="http://schemas.microsoft.com/office/drawing/2014/main" id="{E5AD9928-4787-45DC-BD4A-9868DECA2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45" name="Image 244">
          <a:extLst>
            <a:ext uri="{FF2B5EF4-FFF2-40B4-BE49-F238E27FC236}">
              <a16:creationId xmlns:a16="http://schemas.microsoft.com/office/drawing/2014/main" id="{B5CBF102-2E9B-4EE5-86B3-B43B2BC78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246" name="Image 245">
          <a:extLst>
            <a:ext uri="{FF2B5EF4-FFF2-40B4-BE49-F238E27FC236}">
              <a16:creationId xmlns:a16="http://schemas.microsoft.com/office/drawing/2014/main" id="{1677AE03-5B18-423D-A019-01464ACCB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247" name="Image 246">
          <a:extLst>
            <a:ext uri="{FF2B5EF4-FFF2-40B4-BE49-F238E27FC236}">
              <a16:creationId xmlns:a16="http://schemas.microsoft.com/office/drawing/2014/main" id="{31AFC66B-DE65-4038-889C-6FD30CC17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48" name="Image 247">
          <a:extLst>
            <a:ext uri="{FF2B5EF4-FFF2-40B4-BE49-F238E27FC236}">
              <a16:creationId xmlns:a16="http://schemas.microsoft.com/office/drawing/2014/main" id="{67D17D98-185E-4210-8244-863A84964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49" name="Image 248">
          <a:extLst>
            <a:ext uri="{FF2B5EF4-FFF2-40B4-BE49-F238E27FC236}">
              <a16:creationId xmlns:a16="http://schemas.microsoft.com/office/drawing/2014/main" id="{B568C8B4-BF64-4407-9F83-2E8E61E8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50" name="Image 249">
          <a:extLst>
            <a:ext uri="{FF2B5EF4-FFF2-40B4-BE49-F238E27FC236}">
              <a16:creationId xmlns:a16="http://schemas.microsoft.com/office/drawing/2014/main" id="{F5FF7231-7CF3-4CAB-9F48-05201C77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51" name="Image 250">
          <a:extLst>
            <a:ext uri="{FF2B5EF4-FFF2-40B4-BE49-F238E27FC236}">
              <a16:creationId xmlns:a16="http://schemas.microsoft.com/office/drawing/2014/main" id="{8C52A205-A8E8-4B99-A5E3-129663CC1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52" name="Image 251">
          <a:extLst>
            <a:ext uri="{FF2B5EF4-FFF2-40B4-BE49-F238E27FC236}">
              <a16:creationId xmlns:a16="http://schemas.microsoft.com/office/drawing/2014/main" id="{BC185364-F7E8-415D-B8F5-F976C816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53" name="Image 252">
          <a:extLst>
            <a:ext uri="{FF2B5EF4-FFF2-40B4-BE49-F238E27FC236}">
              <a16:creationId xmlns:a16="http://schemas.microsoft.com/office/drawing/2014/main" id="{669D37CC-73CE-468C-86AA-F1B9EC0AA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54" name="Image 253">
          <a:extLst>
            <a:ext uri="{FF2B5EF4-FFF2-40B4-BE49-F238E27FC236}">
              <a16:creationId xmlns:a16="http://schemas.microsoft.com/office/drawing/2014/main" id="{F1B0BDAD-8DD0-4DE3-A71B-22EAEFD9B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55" name="Image 254">
          <a:extLst>
            <a:ext uri="{FF2B5EF4-FFF2-40B4-BE49-F238E27FC236}">
              <a16:creationId xmlns:a16="http://schemas.microsoft.com/office/drawing/2014/main" id="{E592A1A6-5454-4FDD-A3D7-E2FE3EFFD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56" name="Image 255">
          <a:extLst>
            <a:ext uri="{FF2B5EF4-FFF2-40B4-BE49-F238E27FC236}">
              <a16:creationId xmlns:a16="http://schemas.microsoft.com/office/drawing/2014/main" id="{9AC94900-DCFE-4E0D-913C-F2791A52C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57" name="Image 256">
          <a:extLst>
            <a:ext uri="{FF2B5EF4-FFF2-40B4-BE49-F238E27FC236}">
              <a16:creationId xmlns:a16="http://schemas.microsoft.com/office/drawing/2014/main" id="{ED1BDE46-A252-48DE-B1EB-F7696A9AD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58" name="Image 257">
          <a:extLst>
            <a:ext uri="{FF2B5EF4-FFF2-40B4-BE49-F238E27FC236}">
              <a16:creationId xmlns:a16="http://schemas.microsoft.com/office/drawing/2014/main" id="{DF22AF38-4838-4DDB-9161-D7D76249A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59" name="Image 258">
          <a:extLst>
            <a:ext uri="{FF2B5EF4-FFF2-40B4-BE49-F238E27FC236}">
              <a16:creationId xmlns:a16="http://schemas.microsoft.com/office/drawing/2014/main" id="{660A7F2E-C7D5-4C79-B6E5-1E46DFFD2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60" name="Image 259">
          <a:extLst>
            <a:ext uri="{FF2B5EF4-FFF2-40B4-BE49-F238E27FC236}">
              <a16:creationId xmlns:a16="http://schemas.microsoft.com/office/drawing/2014/main" id="{AF9BBEB1-BBF5-42DC-B79E-A4FABEBFE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61" name="Image 260">
          <a:extLst>
            <a:ext uri="{FF2B5EF4-FFF2-40B4-BE49-F238E27FC236}">
              <a16:creationId xmlns:a16="http://schemas.microsoft.com/office/drawing/2014/main" id="{70AADD9E-721D-4F49-B749-4C7547225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262" name="Image 261">
          <a:extLst>
            <a:ext uri="{FF2B5EF4-FFF2-40B4-BE49-F238E27FC236}">
              <a16:creationId xmlns:a16="http://schemas.microsoft.com/office/drawing/2014/main" id="{1DF14C55-53FB-4ED6-B79F-AC29621DD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63" name="Image 262">
          <a:extLst>
            <a:ext uri="{FF2B5EF4-FFF2-40B4-BE49-F238E27FC236}">
              <a16:creationId xmlns:a16="http://schemas.microsoft.com/office/drawing/2014/main" id="{E76CF183-D7AE-4A54-BB14-BFCB5D2A9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64" name="Image 263">
          <a:extLst>
            <a:ext uri="{FF2B5EF4-FFF2-40B4-BE49-F238E27FC236}">
              <a16:creationId xmlns:a16="http://schemas.microsoft.com/office/drawing/2014/main" id="{4FF4B1F1-EAB0-4DF8-8FB4-0CB4B6F79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65" name="Image 264">
          <a:extLst>
            <a:ext uri="{FF2B5EF4-FFF2-40B4-BE49-F238E27FC236}">
              <a16:creationId xmlns:a16="http://schemas.microsoft.com/office/drawing/2014/main" id="{ED776957-8391-45C8-A2F7-95A791801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66" name="Image 265">
          <a:extLst>
            <a:ext uri="{FF2B5EF4-FFF2-40B4-BE49-F238E27FC236}">
              <a16:creationId xmlns:a16="http://schemas.microsoft.com/office/drawing/2014/main" id="{81D46D50-5786-4459-B278-CFDB1E38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67" name="Image 266">
          <a:extLst>
            <a:ext uri="{FF2B5EF4-FFF2-40B4-BE49-F238E27FC236}">
              <a16:creationId xmlns:a16="http://schemas.microsoft.com/office/drawing/2014/main" id="{129CE691-75B4-4A6E-8A65-4DBC18DA7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68" name="Image 267">
          <a:extLst>
            <a:ext uri="{FF2B5EF4-FFF2-40B4-BE49-F238E27FC236}">
              <a16:creationId xmlns:a16="http://schemas.microsoft.com/office/drawing/2014/main" id="{C1B0F9BE-1EBB-4394-95CF-DB2DCDF2D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69" name="Image 268">
          <a:extLst>
            <a:ext uri="{FF2B5EF4-FFF2-40B4-BE49-F238E27FC236}">
              <a16:creationId xmlns:a16="http://schemas.microsoft.com/office/drawing/2014/main" id="{6DACDBD2-FFB7-4EBA-A9D0-BF7093A0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70" name="Image 269">
          <a:extLst>
            <a:ext uri="{FF2B5EF4-FFF2-40B4-BE49-F238E27FC236}">
              <a16:creationId xmlns:a16="http://schemas.microsoft.com/office/drawing/2014/main" id="{52EB5E1E-D818-4C44-952D-2229AC73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71" name="Image 270">
          <a:extLst>
            <a:ext uri="{FF2B5EF4-FFF2-40B4-BE49-F238E27FC236}">
              <a16:creationId xmlns:a16="http://schemas.microsoft.com/office/drawing/2014/main" id="{3675F6D3-3399-4599-9C0F-436A1C9DA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72" name="Image 271">
          <a:extLst>
            <a:ext uri="{FF2B5EF4-FFF2-40B4-BE49-F238E27FC236}">
              <a16:creationId xmlns:a16="http://schemas.microsoft.com/office/drawing/2014/main" id="{9122EB05-638B-4AFB-9D3B-824977EBA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273" name="Image 272">
          <a:extLst>
            <a:ext uri="{FF2B5EF4-FFF2-40B4-BE49-F238E27FC236}">
              <a16:creationId xmlns:a16="http://schemas.microsoft.com/office/drawing/2014/main" id="{72243FAD-582C-4C0D-92E2-981970EB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274" name="Image 273">
          <a:extLst>
            <a:ext uri="{FF2B5EF4-FFF2-40B4-BE49-F238E27FC236}">
              <a16:creationId xmlns:a16="http://schemas.microsoft.com/office/drawing/2014/main" id="{E8BA5EBF-8C52-4744-99A1-30FF69722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75" name="Image 274">
          <a:extLst>
            <a:ext uri="{FF2B5EF4-FFF2-40B4-BE49-F238E27FC236}">
              <a16:creationId xmlns:a16="http://schemas.microsoft.com/office/drawing/2014/main" id="{E23BE354-6DC9-4736-B979-03E5B892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276" name="Image 275">
          <a:extLst>
            <a:ext uri="{FF2B5EF4-FFF2-40B4-BE49-F238E27FC236}">
              <a16:creationId xmlns:a16="http://schemas.microsoft.com/office/drawing/2014/main" id="{E184C405-1E08-4FF7-938B-A6B76C470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277" name="Image 276">
          <a:extLst>
            <a:ext uri="{FF2B5EF4-FFF2-40B4-BE49-F238E27FC236}">
              <a16:creationId xmlns:a16="http://schemas.microsoft.com/office/drawing/2014/main" id="{DEFB5492-3CC6-4C99-8F13-AC8879D76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78" name="Image 277">
          <a:extLst>
            <a:ext uri="{FF2B5EF4-FFF2-40B4-BE49-F238E27FC236}">
              <a16:creationId xmlns:a16="http://schemas.microsoft.com/office/drawing/2014/main" id="{94B80697-29C3-4519-A8A2-6E4085E1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79" name="Image 278">
          <a:extLst>
            <a:ext uri="{FF2B5EF4-FFF2-40B4-BE49-F238E27FC236}">
              <a16:creationId xmlns:a16="http://schemas.microsoft.com/office/drawing/2014/main" id="{E0D84209-5798-4E4C-97A6-CE36D4FA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80" name="Image 279">
          <a:extLst>
            <a:ext uri="{FF2B5EF4-FFF2-40B4-BE49-F238E27FC236}">
              <a16:creationId xmlns:a16="http://schemas.microsoft.com/office/drawing/2014/main" id="{5C1AC3B6-7EE2-4D05-845D-D39790513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81" name="Image 280">
          <a:extLst>
            <a:ext uri="{FF2B5EF4-FFF2-40B4-BE49-F238E27FC236}">
              <a16:creationId xmlns:a16="http://schemas.microsoft.com/office/drawing/2014/main" id="{5C92CCF3-73DF-4E3E-9974-55AA4512C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82" name="Image 281">
          <a:extLst>
            <a:ext uri="{FF2B5EF4-FFF2-40B4-BE49-F238E27FC236}">
              <a16:creationId xmlns:a16="http://schemas.microsoft.com/office/drawing/2014/main" id="{E9A89D16-0B21-4AE4-B00C-BDCF20B20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83" name="Image 282">
          <a:extLst>
            <a:ext uri="{FF2B5EF4-FFF2-40B4-BE49-F238E27FC236}">
              <a16:creationId xmlns:a16="http://schemas.microsoft.com/office/drawing/2014/main" id="{5B4B69D1-DF4B-4374-8577-9528FF199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84" name="Image 283">
          <a:extLst>
            <a:ext uri="{FF2B5EF4-FFF2-40B4-BE49-F238E27FC236}">
              <a16:creationId xmlns:a16="http://schemas.microsoft.com/office/drawing/2014/main" id="{69B7F75E-095B-462C-9DD9-B4CD89ED7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85" name="Image 284">
          <a:extLst>
            <a:ext uri="{FF2B5EF4-FFF2-40B4-BE49-F238E27FC236}">
              <a16:creationId xmlns:a16="http://schemas.microsoft.com/office/drawing/2014/main" id="{6C42B426-F28E-4D88-8F1F-DEB51759D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86" name="Image 285">
          <a:extLst>
            <a:ext uri="{FF2B5EF4-FFF2-40B4-BE49-F238E27FC236}">
              <a16:creationId xmlns:a16="http://schemas.microsoft.com/office/drawing/2014/main" id="{D8FA3AD1-BBC5-4CE8-B83C-0CE960859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87" name="Image 286">
          <a:extLst>
            <a:ext uri="{FF2B5EF4-FFF2-40B4-BE49-F238E27FC236}">
              <a16:creationId xmlns:a16="http://schemas.microsoft.com/office/drawing/2014/main" id="{538BE1C6-727D-4034-9CE1-3967321C8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288" name="Image 287">
          <a:extLst>
            <a:ext uri="{FF2B5EF4-FFF2-40B4-BE49-F238E27FC236}">
              <a16:creationId xmlns:a16="http://schemas.microsoft.com/office/drawing/2014/main" id="{7C423FAD-BD00-4D4C-8D63-0947C99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289" name="Image 288">
          <a:extLst>
            <a:ext uri="{FF2B5EF4-FFF2-40B4-BE49-F238E27FC236}">
              <a16:creationId xmlns:a16="http://schemas.microsoft.com/office/drawing/2014/main" id="{0C54FAAE-03F7-472E-9838-8D6C34E59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90" name="Image 289">
          <a:extLst>
            <a:ext uri="{FF2B5EF4-FFF2-40B4-BE49-F238E27FC236}">
              <a16:creationId xmlns:a16="http://schemas.microsoft.com/office/drawing/2014/main" id="{1ECD2C63-9EE6-42DF-B857-F24C5DFA4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91" name="Image 290">
          <a:extLst>
            <a:ext uri="{FF2B5EF4-FFF2-40B4-BE49-F238E27FC236}">
              <a16:creationId xmlns:a16="http://schemas.microsoft.com/office/drawing/2014/main" id="{0856617F-7E7F-45F9-B1DB-354FE3D4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292" name="Image 291">
          <a:extLst>
            <a:ext uri="{FF2B5EF4-FFF2-40B4-BE49-F238E27FC236}">
              <a16:creationId xmlns:a16="http://schemas.microsoft.com/office/drawing/2014/main" id="{5A11E946-540F-4D27-9AE3-179B57D9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93" name="Image 292">
          <a:extLst>
            <a:ext uri="{FF2B5EF4-FFF2-40B4-BE49-F238E27FC236}">
              <a16:creationId xmlns:a16="http://schemas.microsoft.com/office/drawing/2014/main" id="{66BF007B-0D9B-41D1-BFBE-898EF99DD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294" name="Image 293">
          <a:extLst>
            <a:ext uri="{FF2B5EF4-FFF2-40B4-BE49-F238E27FC236}">
              <a16:creationId xmlns:a16="http://schemas.microsoft.com/office/drawing/2014/main" id="{281BB3DA-C8E6-4682-977B-76ABC890B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295" name="Image 294">
          <a:extLst>
            <a:ext uri="{FF2B5EF4-FFF2-40B4-BE49-F238E27FC236}">
              <a16:creationId xmlns:a16="http://schemas.microsoft.com/office/drawing/2014/main" id="{BBC5A33C-D425-47C2-9CFB-632550037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296" name="Image 295">
          <a:extLst>
            <a:ext uri="{FF2B5EF4-FFF2-40B4-BE49-F238E27FC236}">
              <a16:creationId xmlns:a16="http://schemas.microsoft.com/office/drawing/2014/main" id="{247981E9-3F4F-4350-BD49-CCDE4FEF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297" name="Image 296">
          <a:extLst>
            <a:ext uri="{FF2B5EF4-FFF2-40B4-BE49-F238E27FC236}">
              <a16:creationId xmlns:a16="http://schemas.microsoft.com/office/drawing/2014/main" id="{D49817FC-CAE2-40C3-9446-480093E23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298" name="Image 297">
          <a:extLst>
            <a:ext uri="{FF2B5EF4-FFF2-40B4-BE49-F238E27FC236}">
              <a16:creationId xmlns:a16="http://schemas.microsoft.com/office/drawing/2014/main" id="{7F175CB1-BA34-4002-A10F-58E77E0CC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299" name="Image 298">
          <a:extLst>
            <a:ext uri="{FF2B5EF4-FFF2-40B4-BE49-F238E27FC236}">
              <a16:creationId xmlns:a16="http://schemas.microsoft.com/office/drawing/2014/main" id="{6CBF2B8B-53C0-4087-8B49-E1C61FA61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300" name="Image 299">
          <a:extLst>
            <a:ext uri="{FF2B5EF4-FFF2-40B4-BE49-F238E27FC236}">
              <a16:creationId xmlns:a16="http://schemas.microsoft.com/office/drawing/2014/main" id="{D2073654-5BE4-48A1-9EE0-8F39854B3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301" name="Image 300">
          <a:extLst>
            <a:ext uri="{FF2B5EF4-FFF2-40B4-BE49-F238E27FC236}">
              <a16:creationId xmlns:a16="http://schemas.microsoft.com/office/drawing/2014/main" id="{724A71A0-678A-4B9B-9D87-E6C9D2E6E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02" name="Image 301">
          <a:extLst>
            <a:ext uri="{FF2B5EF4-FFF2-40B4-BE49-F238E27FC236}">
              <a16:creationId xmlns:a16="http://schemas.microsoft.com/office/drawing/2014/main" id="{CD017E1C-6FE1-4434-A03B-338DCC87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03" name="Image 302">
          <a:extLst>
            <a:ext uri="{FF2B5EF4-FFF2-40B4-BE49-F238E27FC236}">
              <a16:creationId xmlns:a16="http://schemas.microsoft.com/office/drawing/2014/main" id="{85374CBC-1681-436B-B71D-F414F081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04" name="Image 303">
          <a:extLst>
            <a:ext uri="{FF2B5EF4-FFF2-40B4-BE49-F238E27FC236}">
              <a16:creationId xmlns:a16="http://schemas.microsoft.com/office/drawing/2014/main" id="{F5CC6EE0-6CD9-4FC1-AAA5-D3D6F0776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05" name="Image 304">
          <a:extLst>
            <a:ext uri="{FF2B5EF4-FFF2-40B4-BE49-F238E27FC236}">
              <a16:creationId xmlns:a16="http://schemas.microsoft.com/office/drawing/2014/main" id="{7451909C-A943-4D0A-9224-5DEFB55E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06" name="Image 305">
          <a:extLst>
            <a:ext uri="{FF2B5EF4-FFF2-40B4-BE49-F238E27FC236}">
              <a16:creationId xmlns:a16="http://schemas.microsoft.com/office/drawing/2014/main" id="{3108816B-69C7-42D5-B0D3-D928F990B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07" name="Image 306">
          <a:extLst>
            <a:ext uri="{FF2B5EF4-FFF2-40B4-BE49-F238E27FC236}">
              <a16:creationId xmlns:a16="http://schemas.microsoft.com/office/drawing/2014/main" id="{1B042A30-104D-4B12-827B-8BA651156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08" name="Image 307">
          <a:extLst>
            <a:ext uri="{FF2B5EF4-FFF2-40B4-BE49-F238E27FC236}">
              <a16:creationId xmlns:a16="http://schemas.microsoft.com/office/drawing/2014/main" id="{CF1D7ECD-C9A0-40E3-A2FA-3E54A687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09" name="Image 308">
          <a:extLst>
            <a:ext uri="{FF2B5EF4-FFF2-40B4-BE49-F238E27FC236}">
              <a16:creationId xmlns:a16="http://schemas.microsoft.com/office/drawing/2014/main" id="{DFC169BF-7428-4B56-A428-17D5D52E7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10" name="Image 309">
          <a:extLst>
            <a:ext uri="{FF2B5EF4-FFF2-40B4-BE49-F238E27FC236}">
              <a16:creationId xmlns:a16="http://schemas.microsoft.com/office/drawing/2014/main" id="{5425E570-B786-4F98-BE10-38536625F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311" name="Image 310">
          <a:extLst>
            <a:ext uri="{FF2B5EF4-FFF2-40B4-BE49-F238E27FC236}">
              <a16:creationId xmlns:a16="http://schemas.microsoft.com/office/drawing/2014/main" id="{685D91A2-67A1-4040-9A42-F377F969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312" name="Image 311">
          <a:extLst>
            <a:ext uri="{FF2B5EF4-FFF2-40B4-BE49-F238E27FC236}">
              <a16:creationId xmlns:a16="http://schemas.microsoft.com/office/drawing/2014/main" id="{F9EF01A3-E683-4342-9600-66FFE4681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313" name="Image 312">
          <a:extLst>
            <a:ext uri="{FF2B5EF4-FFF2-40B4-BE49-F238E27FC236}">
              <a16:creationId xmlns:a16="http://schemas.microsoft.com/office/drawing/2014/main" id="{8BBFDDF3-9441-4CA7-B82C-729E93005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14" name="Image 313">
          <a:extLst>
            <a:ext uri="{FF2B5EF4-FFF2-40B4-BE49-F238E27FC236}">
              <a16:creationId xmlns:a16="http://schemas.microsoft.com/office/drawing/2014/main" id="{54CEE98D-F9FD-4E21-AF65-655BB6530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15" name="Image 314">
          <a:extLst>
            <a:ext uri="{FF2B5EF4-FFF2-40B4-BE49-F238E27FC236}">
              <a16:creationId xmlns:a16="http://schemas.microsoft.com/office/drawing/2014/main" id="{8AE8C1E0-9199-4B73-81C7-241B64D82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16" name="Image 315">
          <a:extLst>
            <a:ext uri="{FF2B5EF4-FFF2-40B4-BE49-F238E27FC236}">
              <a16:creationId xmlns:a16="http://schemas.microsoft.com/office/drawing/2014/main" id="{92B471E2-1DE6-4228-9C30-E833A58D9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17" name="Image 316">
          <a:extLst>
            <a:ext uri="{FF2B5EF4-FFF2-40B4-BE49-F238E27FC236}">
              <a16:creationId xmlns:a16="http://schemas.microsoft.com/office/drawing/2014/main" id="{52CF0E13-95C2-435C-A58D-C1DA14585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18" name="Image 317">
          <a:extLst>
            <a:ext uri="{FF2B5EF4-FFF2-40B4-BE49-F238E27FC236}">
              <a16:creationId xmlns:a16="http://schemas.microsoft.com/office/drawing/2014/main" id="{F496A3A7-4EBD-43CB-9330-515D2426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19" name="Image 318">
          <a:extLst>
            <a:ext uri="{FF2B5EF4-FFF2-40B4-BE49-F238E27FC236}">
              <a16:creationId xmlns:a16="http://schemas.microsoft.com/office/drawing/2014/main" id="{27E89FAA-5B1C-4EF1-8A3D-E92F8B66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320" name="Image 319">
          <a:extLst>
            <a:ext uri="{FF2B5EF4-FFF2-40B4-BE49-F238E27FC236}">
              <a16:creationId xmlns:a16="http://schemas.microsoft.com/office/drawing/2014/main" id="{3C0195D8-00D4-4798-B28F-D553775C6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321" name="Image 320">
          <a:extLst>
            <a:ext uri="{FF2B5EF4-FFF2-40B4-BE49-F238E27FC236}">
              <a16:creationId xmlns:a16="http://schemas.microsoft.com/office/drawing/2014/main" id="{7DF7267F-C813-44C2-BEE6-ACCA61A7A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322" name="Image 321">
          <a:extLst>
            <a:ext uri="{FF2B5EF4-FFF2-40B4-BE49-F238E27FC236}">
              <a16:creationId xmlns:a16="http://schemas.microsoft.com/office/drawing/2014/main" id="{EFFFFDC7-8B0B-4FDA-A504-ACCC76A82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323" name="Image 322">
          <a:extLst>
            <a:ext uri="{FF2B5EF4-FFF2-40B4-BE49-F238E27FC236}">
              <a16:creationId xmlns:a16="http://schemas.microsoft.com/office/drawing/2014/main" id="{532C7DA3-67A3-4D3B-BE90-C9A458529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324" name="Image 323">
          <a:extLst>
            <a:ext uri="{FF2B5EF4-FFF2-40B4-BE49-F238E27FC236}">
              <a16:creationId xmlns:a16="http://schemas.microsoft.com/office/drawing/2014/main" id="{C070F4F1-20CA-42AA-B8CF-3C3A3C463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325" name="Image 324">
          <a:extLst>
            <a:ext uri="{FF2B5EF4-FFF2-40B4-BE49-F238E27FC236}">
              <a16:creationId xmlns:a16="http://schemas.microsoft.com/office/drawing/2014/main" id="{A4FD1423-34D4-4887-B69E-7E19D9CF9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326" name="Image 325">
          <a:extLst>
            <a:ext uri="{FF2B5EF4-FFF2-40B4-BE49-F238E27FC236}">
              <a16:creationId xmlns:a16="http://schemas.microsoft.com/office/drawing/2014/main" id="{4D565367-9C41-48DC-9A3F-CC7A864DD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327" name="Image 326">
          <a:extLst>
            <a:ext uri="{FF2B5EF4-FFF2-40B4-BE49-F238E27FC236}">
              <a16:creationId xmlns:a16="http://schemas.microsoft.com/office/drawing/2014/main" id="{F0EA64F1-C7FF-41E6-AC0C-E106170BA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328" name="Image 327">
          <a:extLst>
            <a:ext uri="{FF2B5EF4-FFF2-40B4-BE49-F238E27FC236}">
              <a16:creationId xmlns:a16="http://schemas.microsoft.com/office/drawing/2014/main" id="{29CB48BE-B74F-4F86-BC03-4C76C3DC3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329" name="Image 328">
          <a:extLst>
            <a:ext uri="{FF2B5EF4-FFF2-40B4-BE49-F238E27FC236}">
              <a16:creationId xmlns:a16="http://schemas.microsoft.com/office/drawing/2014/main" id="{907A3DAC-B575-4DD2-9644-9559159B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330" name="Image 329">
          <a:extLst>
            <a:ext uri="{FF2B5EF4-FFF2-40B4-BE49-F238E27FC236}">
              <a16:creationId xmlns:a16="http://schemas.microsoft.com/office/drawing/2014/main" id="{AB8535D1-47AC-485E-94B3-EB5231AC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331" name="Image 330">
          <a:extLst>
            <a:ext uri="{FF2B5EF4-FFF2-40B4-BE49-F238E27FC236}">
              <a16:creationId xmlns:a16="http://schemas.microsoft.com/office/drawing/2014/main" id="{DA00FA7F-96D7-4838-9702-D40C8E10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32" name="Image 331">
          <a:extLst>
            <a:ext uri="{FF2B5EF4-FFF2-40B4-BE49-F238E27FC236}">
              <a16:creationId xmlns:a16="http://schemas.microsoft.com/office/drawing/2014/main" id="{2993AD3A-4F0C-48EE-A64A-F88BAE4EE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33" name="Image 332">
          <a:extLst>
            <a:ext uri="{FF2B5EF4-FFF2-40B4-BE49-F238E27FC236}">
              <a16:creationId xmlns:a16="http://schemas.microsoft.com/office/drawing/2014/main" id="{78E5ECE8-50E6-47BB-9E78-2E07A2D2B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34" name="Image 333">
          <a:extLst>
            <a:ext uri="{FF2B5EF4-FFF2-40B4-BE49-F238E27FC236}">
              <a16:creationId xmlns:a16="http://schemas.microsoft.com/office/drawing/2014/main" id="{6B8C9A66-12DC-4DA6-A49D-F0FF873DE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35" name="Image 334">
          <a:extLst>
            <a:ext uri="{FF2B5EF4-FFF2-40B4-BE49-F238E27FC236}">
              <a16:creationId xmlns:a16="http://schemas.microsoft.com/office/drawing/2014/main" id="{400214B0-CC20-4411-97F9-2EDD93382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36" name="Image 335">
          <a:extLst>
            <a:ext uri="{FF2B5EF4-FFF2-40B4-BE49-F238E27FC236}">
              <a16:creationId xmlns:a16="http://schemas.microsoft.com/office/drawing/2014/main" id="{8F57A115-2581-45AD-97BA-976F779B7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37" name="Image 336">
          <a:extLst>
            <a:ext uri="{FF2B5EF4-FFF2-40B4-BE49-F238E27FC236}">
              <a16:creationId xmlns:a16="http://schemas.microsoft.com/office/drawing/2014/main" id="{83505100-4254-454B-B45D-01C5B953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38" name="Image 337">
          <a:extLst>
            <a:ext uri="{FF2B5EF4-FFF2-40B4-BE49-F238E27FC236}">
              <a16:creationId xmlns:a16="http://schemas.microsoft.com/office/drawing/2014/main" id="{7D8FE72E-B623-434A-9CE8-CF9414869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339" name="Image 338">
          <a:extLst>
            <a:ext uri="{FF2B5EF4-FFF2-40B4-BE49-F238E27FC236}">
              <a16:creationId xmlns:a16="http://schemas.microsoft.com/office/drawing/2014/main" id="{A80F5C1A-EEA1-4CD2-9609-87E0CB379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340" name="Image 339">
          <a:extLst>
            <a:ext uri="{FF2B5EF4-FFF2-40B4-BE49-F238E27FC236}">
              <a16:creationId xmlns:a16="http://schemas.microsoft.com/office/drawing/2014/main" id="{DC6BBEB4-50F8-47E9-9C85-34D2AEF2E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108</xdr:row>
      <xdr:rowOff>0</xdr:rowOff>
    </xdr:from>
    <xdr:ext cx="927017" cy="0"/>
    <xdr:pic>
      <xdr:nvPicPr>
        <xdr:cNvPr id="341" name="Image 340">
          <a:extLst>
            <a:ext uri="{FF2B5EF4-FFF2-40B4-BE49-F238E27FC236}">
              <a16:creationId xmlns:a16="http://schemas.microsoft.com/office/drawing/2014/main" id="{D0061639-0008-4C77-A7AF-845F6294A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29921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108</xdr:row>
      <xdr:rowOff>0</xdr:rowOff>
    </xdr:from>
    <xdr:ext cx="927017" cy="0"/>
    <xdr:pic>
      <xdr:nvPicPr>
        <xdr:cNvPr id="342" name="Image 341">
          <a:extLst>
            <a:ext uri="{FF2B5EF4-FFF2-40B4-BE49-F238E27FC236}">
              <a16:creationId xmlns:a16="http://schemas.microsoft.com/office/drawing/2014/main" id="{E9C0DDD4-598E-4F08-9B91-461C9EF8D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29921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108</xdr:row>
      <xdr:rowOff>0</xdr:rowOff>
    </xdr:from>
    <xdr:ext cx="927017" cy="0"/>
    <xdr:pic>
      <xdr:nvPicPr>
        <xdr:cNvPr id="343" name="Image 342">
          <a:extLst>
            <a:ext uri="{FF2B5EF4-FFF2-40B4-BE49-F238E27FC236}">
              <a16:creationId xmlns:a16="http://schemas.microsoft.com/office/drawing/2014/main" id="{00832D99-0D8C-49F2-9441-1F5001F75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29921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</xdr:row>
      <xdr:rowOff>0</xdr:rowOff>
    </xdr:from>
    <xdr:ext cx="921364" cy="0"/>
    <xdr:pic>
      <xdr:nvPicPr>
        <xdr:cNvPr id="344" name="Image 343">
          <a:extLst>
            <a:ext uri="{FF2B5EF4-FFF2-40B4-BE49-F238E27FC236}">
              <a16:creationId xmlns:a16="http://schemas.microsoft.com/office/drawing/2014/main" id="{FFC41B4B-C7B2-4914-B3B7-4CEA8B84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107</xdr:row>
      <xdr:rowOff>976312</xdr:rowOff>
    </xdr:from>
    <xdr:ext cx="927017" cy="0"/>
    <xdr:pic>
      <xdr:nvPicPr>
        <xdr:cNvPr id="345" name="Image 344">
          <a:extLst>
            <a:ext uri="{FF2B5EF4-FFF2-40B4-BE49-F238E27FC236}">
              <a16:creationId xmlns:a16="http://schemas.microsoft.com/office/drawing/2014/main" id="{39A17475-6A0D-44CB-90E6-72A2E20F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2951936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107</xdr:row>
      <xdr:rowOff>404813</xdr:rowOff>
    </xdr:from>
    <xdr:ext cx="927017" cy="0"/>
    <xdr:pic>
      <xdr:nvPicPr>
        <xdr:cNvPr id="346" name="Image 345">
          <a:extLst>
            <a:ext uri="{FF2B5EF4-FFF2-40B4-BE49-F238E27FC236}">
              <a16:creationId xmlns:a16="http://schemas.microsoft.com/office/drawing/2014/main" id="{0BB59C99-4B3F-4A1F-9B03-0699106D7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2894786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</xdr:row>
      <xdr:rowOff>0</xdr:rowOff>
    </xdr:from>
    <xdr:ext cx="921364" cy="0"/>
    <xdr:pic>
      <xdr:nvPicPr>
        <xdr:cNvPr id="347" name="Image 346">
          <a:extLst>
            <a:ext uri="{FF2B5EF4-FFF2-40B4-BE49-F238E27FC236}">
              <a16:creationId xmlns:a16="http://schemas.microsoft.com/office/drawing/2014/main" id="{34B9ECFB-5A62-40A6-8008-71AE6CB7E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102</xdr:row>
      <xdr:rowOff>254000</xdr:rowOff>
    </xdr:from>
    <xdr:ext cx="921364" cy="0"/>
    <xdr:pic>
      <xdr:nvPicPr>
        <xdr:cNvPr id="348" name="Image 347">
          <a:extLst>
            <a:ext uri="{FF2B5EF4-FFF2-40B4-BE49-F238E27FC236}">
              <a16:creationId xmlns:a16="http://schemas.microsoft.com/office/drawing/2014/main" id="{2731D17B-BDC8-4C22-8FCF-C07B7FD09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108</xdr:row>
      <xdr:rowOff>0</xdr:rowOff>
    </xdr:from>
    <xdr:ext cx="921364" cy="0"/>
    <xdr:pic>
      <xdr:nvPicPr>
        <xdr:cNvPr id="349" name="Image 348">
          <a:extLst>
            <a:ext uri="{FF2B5EF4-FFF2-40B4-BE49-F238E27FC236}">
              <a16:creationId xmlns:a16="http://schemas.microsoft.com/office/drawing/2014/main" id="{60CAA83D-5B23-4066-8D55-32571E1F3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100</xdr:row>
      <xdr:rowOff>0</xdr:rowOff>
    </xdr:from>
    <xdr:ext cx="921364" cy="0"/>
    <xdr:pic>
      <xdr:nvPicPr>
        <xdr:cNvPr id="350" name="Image 349">
          <a:extLst>
            <a:ext uri="{FF2B5EF4-FFF2-40B4-BE49-F238E27FC236}">
              <a16:creationId xmlns:a16="http://schemas.microsoft.com/office/drawing/2014/main" id="{C729433B-1A3F-4147-AA6F-50CEFAB40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8872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105</xdr:row>
      <xdr:rowOff>0</xdr:rowOff>
    </xdr:from>
    <xdr:ext cx="921364" cy="0"/>
    <xdr:pic>
      <xdr:nvPicPr>
        <xdr:cNvPr id="351" name="Image 350">
          <a:extLst>
            <a:ext uri="{FF2B5EF4-FFF2-40B4-BE49-F238E27FC236}">
              <a16:creationId xmlns:a16="http://schemas.microsoft.com/office/drawing/2014/main" id="{920BEC3E-65EA-4A97-97CE-8F1B71316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257776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99</xdr:row>
      <xdr:rowOff>254000</xdr:rowOff>
    </xdr:from>
    <xdr:ext cx="921364" cy="0"/>
    <xdr:pic>
      <xdr:nvPicPr>
        <xdr:cNvPr id="352" name="Image 351">
          <a:extLst>
            <a:ext uri="{FF2B5EF4-FFF2-40B4-BE49-F238E27FC236}">
              <a16:creationId xmlns:a16="http://schemas.microsoft.com/office/drawing/2014/main" id="{9A221ED1-591D-481A-A794-031CCFE0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77480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53" name="Image 352">
          <a:extLst>
            <a:ext uri="{FF2B5EF4-FFF2-40B4-BE49-F238E27FC236}">
              <a16:creationId xmlns:a16="http://schemas.microsoft.com/office/drawing/2014/main" id="{5E621D65-E58E-408F-90EB-7DF54FCD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54" name="Image 353">
          <a:extLst>
            <a:ext uri="{FF2B5EF4-FFF2-40B4-BE49-F238E27FC236}">
              <a16:creationId xmlns:a16="http://schemas.microsoft.com/office/drawing/2014/main" id="{531015DF-5AD8-4534-8E6D-81481032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55" name="Image 354">
          <a:extLst>
            <a:ext uri="{FF2B5EF4-FFF2-40B4-BE49-F238E27FC236}">
              <a16:creationId xmlns:a16="http://schemas.microsoft.com/office/drawing/2014/main" id="{95755468-D08D-450B-9808-F86403182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56" name="Image 355">
          <a:extLst>
            <a:ext uri="{FF2B5EF4-FFF2-40B4-BE49-F238E27FC236}">
              <a16:creationId xmlns:a16="http://schemas.microsoft.com/office/drawing/2014/main" id="{B351EC0B-D7AF-490A-A1EC-631626D6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57" name="Image 356">
          <a:extLst>
            <a:ext uri="{FF2B5EF4-FFF2-40B4-BE49-F238E27FC236}">
              <a16:creationId xmlns:a16="http://schemas.microsoft.com/office/drawing/2014/main" id="{DD447EB3-404F-43E0-B487-08B131939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58" name="Image 357">
          <a:extLst>
            <a:ext uri="{FF2B5EF4-FFF2-40B4-BE49-F238E27FC236}">
              <a16:creationId xmlns:a16="http://schemas.microsoft.com/office/drawing/2014/main" id="{5373E5D0-F3E4-44BA-8AC0-9AA87A93F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59" name="Image 358">
          <a:extLst>
            <a:ext uri="{FF2B5EF4-FFF2-40B4-BE49-F238E27FC236}">
              <a16:creationId xmlns:a16="http://schemas.microsoft.com/office/drawing/2014/main" id="{966076F7-9C87-40FC-8A63-BA01D6660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60" name="Image 359">
          <a:extLst>
            <a:ext uri="{FF2B5EF4-FFF2-40B4-BE49-F238E27FC236}">
              <a16:creationId xmlns:a16="http://schemas.microsoft.com/office/drawing/2014/main" id="{51D86076-CB45-494D-85AC-8D866D5A9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61" name="Image 360">
          <a:extLst>
            <a:ext uri="{FF2B5EF4-FFF2-40B4-BE49-F238E27FC236}">
              <a16:creationId xmlns:a16="http://schemas.microsoft.com/office/drawing/2014/main" id="{0D00334B-E557-4CA3-BF8A-99374B648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</xdr:row>
      <xdr:rowOff>0</xdr:rowOff>
    </xdr:from>
    <xdr:ext cx="921364" cy="0"/>
    <xdr:pic>
      <xdr:nvPicPr>
        <xdr:cNvPr id="362" name="Image 361">
          <a:extLst>
            <a:ext uri="{FF2B5EF4-FFF2-40B4-BE49-F238E27FC236}">
              <a16:creationId xmlns:a16="http://schemas.microsoft.com/office/drawing/2014/main" id="{454FCB76-D999-49FD-A116-E63F45BB3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</xdr:row>
      <xdr:rowOff>0</xdr:rowOff>
    </xdr:from>
    <xdr:ext cx="921364" cy="0"/>
    <xdr:pic>
      <xdr:nvPicPr>
        <xdr:cNvPr id="363" name="Image 362">
          <a:extLst>
            <a:ext uri="{FF2B5EF4-FFF2-40B4-BE49-F238E27FC236}">
              <a16:creationId xmlns:a16="http://schemas.microsoft.com/office/drawing/2014/main" id="{AA3B04EF-AA33-417A-9305-81435CADC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102</xdr:row>
      <xdr:rowOff>254000</xdr:rowOff>
    </xdr:from>
    <xdr:ext cx="921364" cy="0"/>
    <xdr:pic>
      <xdr:nvPicPr>
        <xdr:cNvPr id="364" name="Image 363">
          <a:extLst>
            <a:ext uri="{FF2B5EF4-FFF2-40B4-BE49-F238E27FC236}">
              <a16:creationId xmlns:a16="http://schemas.microsoft.com/office/drawing/2014/main" id="{24D980F8-D81E-45D9-ABE0-E44090B8A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65" name="Image 364">
          <a:extLst>
            <a:ext uri="{FF2B5EF4-FFF2-40B4-BE49-F238E27FC236}">
              <a16:creationId xmlns:a16="http://schemas.microsoft.com/office/drawing/2014/main" id="{A1961E1C-BCDB-4323-8312-DB8362E16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66" name="Image 365">
          <a:extLst>
            <a:ext uri="{FF2B5EF4-FFF2-40B4-BE49-F238E27FC236}">
              <a16:creationId xmlns:a16="http://schemas.microsoft.com/office/drawing/2014/main" id="{D951A1A4-1438-4B04-B54A-03E0E3D34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67" name="Image 366">
          <a:extLst>
            <a:ext uri="{FF2B5EF4-FFF2-40B4-BE49-F238E27FC236}">
              <a16:creationId xmlns:a16="http://schemas.microsoft.com/office/drawing/2014/main" id="{0F32EE61-88BA-4AE1-BDAA-89179BDCF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103</xdr:row>
      <xdr:rowOff>0</xdr:rowOff>
    </xdr:from>
    <xdr:ext cx="921364" cy="0"/>
    <xdr:pic>
      <xdr:nvPicPr>
        <xdr:cNvPr id="368" name="Image 367">
          <a:extLst>
            <a:ext uri="{FF2B5EF4-FFF2-40B4-BE49-F238E27FC236}">
              <a16:creationId xmlns:a16="http://schemas.microsoft.com/office/drawing/2014/main" id="{8FEBCF8A-6B6B-4822-ABAA-395439D9E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108</xdr:row>
      <xdr:rowOff>0</xdr:rowOff>
    </xdr:from>
    <xdr:ext cx="921364" cy="0"/>
    <xdr:pic>
      <xdr:nvPicPr>
        <xdr:cNvPr id="369" name="Image 368">
          <a:extLst>
            <a:ext uri="{FF2B5EF4-FFF2-40B4-BE49-F238E27FC236}">
              <a16:creationId xmlns:a16="http://schemas.microsoft.com/office/drawing/2014/main" id="{E72B6197-47EF-49FB-9F1B-C41051526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102</xdr:row>
      <xdr:rowOff>254000</xdr:rowOff>
    </xdr:from>
    <xdr:ext cx="921364" cy="0"/>
    <xdr:pic>
      <xdr:nvPicPr>
        <xdr:cNvPr id="370" name="Image 369">
          <a:extLst>
            <a:ext uri="{FF2B5EF4-FFF2-40B4-BE49-F238E27FC236}">
              <a16:creationId xmlns:a16="http://schemas.microsoft.com/office/drawing/2014/main" id="{E48219AE-F4F4-4649-BE78-B634C9603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75</xdr:row>
      <xdr:rowOff>0</xdr:rowOff>
    </xdr:from>
    <xdr:ext cx="927017" cy="0"/>
    <xdr:pic>
      <xdr:nvPicPr>
        <xdr:cNvPr id="371" name="Image 370">
          <a:extLst>
            <a:ext uri="{FF2B5EF4-FFF2-40B4-BE49-F238E27FC236}">
              <a16:creationId xmlns:a16="http://schemas.microsoft.com/office/drawing/2014/main" id="{4289D2DA-C6DD-439A-9D14-C4EB9E964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3438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75</xdr:row>
      <xdr:rowOff>0</xdr:rowOff>
    </xdr:from>
    <xdr:ext cx="927017" cy="0"/>
    <xdr:pic>
      <xdr:nvPicPr>
        <xdr:cNvPr id="372" name="Image 371">
          <a:extLst>
            <a:ext uri="{FF2B5EF4-FFF2-40B4-BE49-F238E27FC236}">
              <a16:creationId xmlns:a16="http://schemas.microsoft.com/office/drawing/2014/main" id="{07FB6C19-4614-444C-B228-10294EDD0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3438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75</xdr:row>
      <xdr:rowOff>0</xdr:rowOff>
    </xdr:from>
    <xdr:ext cx="927017" cy="0"/>
    <xdr:pic>
      <xdr:nvPicPr>
        <xdr:cNvPr id="373" name="Image 372">
          <a:extLst>
            <a:ext uri="{FF2B5EF4-FFF2-40B4-BE49-F238E27FC236}">
              <a16:creationId xmlns:a16="http://schemas.microsoft.com/office/drawing/2014/main" id="{182846EE-A80A-4E43-9A36-E0AC2A8B9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3438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74" name="Image 373">
          <a:extLst>
            <a:ext uri="{FF2B5EF4-FFF2-40B4-BE49-F238E27FC236}">
              <a16:creationId xmlns:a16="http://schemas.microsoft.com/office/drawing/2014/main" id="{EE32E636-D377-4D75-8F2F-BB45A76B2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43825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74</xdr:row>
      <xdr:rowOff>976312</xdr:rowOff>
    </xdr:from>
    <xdr:ext cx="927017" cy="0"/>
    <xdr:pic>
      <xdr:nvPicPr>
        <xdr:cNvPr id="375" name="Image 374">
          <a:extLst>
            <a:ext uri="{FF2B5EF4-FFF2-40B4-BE49-F238E27FC236}">
              <a16:creationId xmlns:a16="http://schemas.microsoft.com/office/drawing/2014/main" id="{5193DFD7-3E09-448D-9B66-1023CAEC4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8394223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74</xdr:row>
      <xdr:rowOff>404813</xdr:rowOff>
    </xdr:from>
    <xdr:ext cx="927017" cy="0"/>
    <xdr:pic>
      <xdr:nvPicPr>
        <xdr:cNvPr id="376" name="Image 375">
          <a:extLst>
            <a:ext uri="{FF2B5EF4-FFF2-40B4-BE49-F238E27FC236}">
              <a16:creationId xmlns:a16="http://schemas.microsoft.com/office/drawing/2014/main" id="{A86756A8-E77E-4E7F-8CD6-2BFD8F185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8337073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0</xdr:rowOff>
    </xdr:from>
    <xdr:ext cx="921364" cy="0"/>
    <xdr:pic>
      <xdr:nvPicPr>
        <xdr:cNvPr id="377" name="Image 376">
          <a:extLst>
            <a:ext uri="{FF2B5EF4-FFF2-40B4-BE49-F238E27FC236}">
              <a16:creationId xmlns:a16="http://schemas.microsoft.com/office/drawing/2014/main" id="{667E0035-FFF9-4207-AB22-417FF459E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3438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69</xdr:row>
      <xdr:rowOff>254000</xdr:rowOff>
    </xdr:from>
    <xdr:ext cx="921364" cy="0"/>
    <xdr:pic>
      <xdr:nvPicPr>
        <xdr:cNvPr id="378" name="Image 377">
          <a:extLst>
            <a:ext uri="{FF2B5EF4-FFF2-40B4-BE49-F238E27FC236}">
              <a16:creationId xmlns:a16="http://schemas.microsoft.com/office/drawing/2014/main" id="{12C7CB3F-C6D8-431D-8BF3-88C0929DE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63143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75</xdr:row>
      <xdr:rowOff>0</xdr:rowOff>
    </xdr:from>
    <xdr:ext cx="921364" cy="0"/>
    <xdr:pic>
      <xdr:nvPicPr>
        <xdr:cNvPr id="379" name="Image 378">
          <a:extLst>
            <a:ext uri="{FF2B5EF4-FFF2-40B4-BE49-F238E27FC236}">
              <a16:creationId xmlns:a16="http://schemas.microsoft.com/office/drawing/2014/main" id="{EF9C1938-9CD8-4EED-97CA-C22BC20C8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843438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67</xdr:row>
      <xdr:rowOff>0</xdr:rowOff>
    </xdr:from>
    <xdr:ext cx="921364" cy="0"/>
    <xdr:pic>
      <xdr:nvPicPr>
        <xdr:cNvPr id="380" name="Image 379">
          <a:extLst>
            <a:ext uri="{FF2B5EF4-FFF2-40B4-BE49-F238E27FC236}">
              <a16:creationId xmlns:a16="http://schemas.microsoft.com/office/drawing/2014/main" id="{89E4B5EF-EA82-4DE4-AD9B-EB622EC1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2948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72</xdr:row>
      <xdr:rowOff>0</xdr:rowOff>
    </xdr:from>
    <xdr:ext cx="921364" cy="0"/>
    <xdr:pic>
      <xdr:nvPicPr>
        <xdr:cNvPr id="381" name="Image 380">
          <a:extLst>
            <a:ext uri="{FF2B5EF4-FFF2-40B4-BE49-F238E27FC236}">
              <a16:creationId xmlns:a16="http://schemas.microsoft.com/office/drawing/2014/main" id="{240778AB-93C7-46C2-BEDE-421FB36E5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8020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254000</xdr:rowOff>
    </xdr:from>
    <xdr:ext cx="921364" cy="0"/>
    <xdr:pic>
      <xdr:nvPicPr>
        <xdr:cNvPr id="382" name="Image 381">
          <a:extLst>
            <a:ext uri="{FF2B5EF4-FFF2-40B4-BE49-F238E27FC236}">
              <a16:creationId xmlns:a16="http://schemas.microsoft.com/office/drawing/2014/main" id="{5224F1C6-3D93-4C7D-A895-45C3E17BC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2170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83" name="Image 382">
          <a:extLst>
            <a:ext uri="{FF2B5EF4-FFF2-40B4-BE49-F238E27FC236}">
              <a16:creationId xmlns:a16="http://schemas.microsoft.com/office/drawing/2014/main" id="{07F133FC-4182-4185-BF41-5310D011F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438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921364" cy="0"/>
    <xdr:pic>
      <xdr:nvPicPr>
        <xdr:cNvPr id="384" name="Image 383">
          <a:extLst>
            <a:ext uri="{FF2B5EF4-FFF2-40B4-BE49-F238E27FC236}">
              <a16:creationId xmlns:a16="http://schemas.microsoft.com/office/drawing/2014/main" id="{E4BC6F8A-5851-43E7-BA30-C9249A55E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3438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69</xdr:row>
      <xdr:rowOff>254000</xdr:rowOff>
    </xdr:from>
    <xdr:ext cx="921364" cy="0"/>
    <xdr:pic>
      <xdr:nvPicPr>
        <xdr:cNvPr id="385" name="Image 384">
          <a:extLst>
            <a:ext uri="{FF2B5EF4-FFF2-40B4-BE49-F238E27FC236}">
              <a16:creationId xmlns:a16="http://schemas.microsoft.com/office/drawing/2014/main" id="{A4DAFDCC-0064-42A9-B7ED-28630517A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3143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86" name="Image 385">
          <a:extLst>
            <a:ext uri="{FF2B5EF4-FFF2-40B4-BE49-F238E27FC236}">
              <a16:creationId xmlns:a16="http://schemas.microsoft.com/office/drawing/2014/main" id="{7DAE2398-C520-4FF6-B188-E3EB8547D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438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921364" cy="0"/>
    <xdr:pic>
      <xdr:nvPicPr>
        <xdr:cNvPr id="387" name="Image 386">
          <a:extLst>
            <a:ext uri="{FF2B5EF4-FFF2-40B4-BE49-F238E27FC236}">
              <a16:creationId xmlns:a16="http://schemas.microsoft.com/office/drawing/2014/main" id="{8D447EE3-6AD6-4E6F-A70D-BEDD9612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3438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69</xdr:row>
      <xdr:rowOff>254000</xdr:rowOff>
    </xdr:from>
    <xdr:ext cx="921364" cy="0"/>
    <xdr:pic>
      <xdr:nvPicPr>
        <xdr:cNvPr id="388" name="Image 387">
          <a:extLst>
            <a:ext uri="{FF2B5EF4-FFF2-40B4-BE49-F238E27FC236}">
              <a16:creationId xmlns:a16="http://schemas.microsoft.com/office/drawing/2014/main" id="{E5747C02-D23E-4B3A-97B3-AD442114C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3143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89" name="Image 388">
          <a:extLst>
            <a:ext uri="{FF2B5EF4-FFF2-40B4-BE49-F238E27FC236}">
              <a16:creationId xmlns:a16="http://schemas.microsoft.com/office/drawing/2014/main" id="{3FD8FB0B-3504-4258-AE4C-C33971827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438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75</xdr:row>
      <xdr:rowOff>0</xdr:rowOff>
    </xdr:from>
    <xdr:ext cx="921364" cy="0"/>
    <xdr:pic>
      <xdr:nvPicPr>
        <xdr:cNvPr id="390" name="Image 389">
          <a:extLst>
            <a:ext uri="{FF2B5EF4-FFF2-40B4-BE49-F238E27FC236}">
              <a16:creationId xmlns:a16="http://schemas.microsoft.com/office/drawing/2014/main" id="{A2ED928F-8AC8-4A44-A0B7-16784482C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3438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69</xdr:row>
      <xdr:rowOff>254000</xdr:rowOff>
    </xdr:from>
    <xdr:ext cx="921364" cy="0"/>
    <xdr:pic>
      <xdr:nvPicPr>
        <xdr:cNvPr id="391" name="Image 390">
          <a:extLst>
            <a:ext uri="{FF2B5EF4-FFF2-40B4-BE49-F238E27FC236}">
              <a16:creationId xmlns:a16="http://schemas.microsoft.com/office/drawing/2014/main" id="{7AEEEA25-9E63-4E9E-A86F-B91A52553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3143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2" name="Image 391">
          <a:extLst>
            <a:ext uri="{FF2B5EF4-FFF2-40B4-BE49-F238E27FC236}">
              <a16:creationId xmlns:a16="http://schemas.microsoft.com/office/drawing/2014/main" id="{D2F2FA2A-E256-4303-9773-00CA59FC9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19325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3" name="Image 392">
          <a:extLst>
            <a:ext uri="{FF2B5EF4-FFF2-40B4-BE49-F238E27FC236}">
              <a16:creationId xmlns:a16="http://schemas.microsoft.com/office/drawing/2014/main" id="{72CEF128-A188-4BA4-9B5A-AE7D2A636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19325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4" name="Image 393">
          <a:extLst>
            <a:ext uri="{FF2B5EF4-FFF2-40B4-BE49-F238E27FC236}">
              <a16:creationId xmlns:a16="http://schemas.microsoft.com/office/drawing/2014/main" id="{D6DC1693-5E33-41C1-B48F-7DC433C58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19325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395" name="Image 394">
          <a:extLst>
            <a:ext uri="{FF2B5EF4-FFF2-40B4-BE49-F238E27FC236}">
              <a16:creationId xmlns:a16="http://schemas.microsoft.com/office/drawing/2014/main" id="{D02B412C-D5F2-45B9-AD18-744057D64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876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29</xdr:row>
      <xdr:rowOff>976312</xdr:rowOff>
    </xdr:from>
    <xdr:ext cx="927017" cy="0"/>
    <xdr:pic>
      <xdr:nvPicPr>
        <xdr:cNvPr id="396" name="Image 395">
          <a:extLst>
            <a:ext uri="{FF2B5EF4-FFF2-40B4-BE49-F238E27FC236}">
              <a16:creationId xmlns:a16="http://schemas.microsoft.com/office/drawing/2014/main" id="{42F1517C-C1B4-4355-AFF7-14D27105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2179161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29</xdr:row>
      <xdr:rowOff>404813</xdr:rowOff>
    </xdr:from>
    <xdr:ext cx="927017" cy="0"/>
    <xdr:pic>
      <xdr:nvPicPr>
        <xdr:cNvPr id="397" name="Image 396">
          <a:extLst>
            <a:ext uri="{FF2B5EF4-FFF2-40B4-BE49-F238E27FC236}">
              <a16:creationId xmlns:a16="http://schemas.microsoft.com/office/drawing/2014/main" id="{86EBFCD5-09AF-4C4B-A1C2-779CC259F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2122011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398" name="Image 397">
          <a:extLst>
            <a:ext uri="{FF2B5EF4-FFF2-40B4-BE49-F238E27FC236}">
              <a16:creationId xmlns:a16="http://schemas.microsoft.com/office/drawing/2014/main" id="{10C6A2C3-0CB8-40EB-A2D5-CBB7D07E8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399" name="Image 398">
          <a:extLst>
            <a:ext uri="{FF2B5EF4-FFF2-40B4-BE49-F238E27FC236}">
              <a16:creationId xmlns:a16="http://schemas.microsoft.com/office/drawing/2014/main" id="{B25B15DC-5AB6-4999-BDEF-38A3D585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636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</xdr:row>
      <xdr:rowOff>0</xdr:rowOff>
    </xdr:from>
    <xdr:ext cx="921364" cy="0"/>
    <xdr:pic>
      <xdr:nvPicPr>
        <xdr:cNvPr id="400" name="Image 399">
          <a:extLst>
            <a:ext uri="{FF2B5EF4-FFF2-40B4-BE49-F238E27FC236}">
              <a16:creationId xmlns:a16="http://schemas.microsoft.com/office/drawing/2014/main" id="{E7A141CD-1B82-4EC7-B662-8DFE451E5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22</xdr:row>
      <xdr:rowOff>0</xdr:rowOff>
    </xdr:from>
    <xdr:ext cx="921364" cy="0"/>
    <xdr:pic>
      <xdr:nvPicPr>
        <xdr:cNvPr id="401" name="Image 400">
          <a:extLst>
            <a:ext uri="{FF2B5EF4-FFF2-40B4-BE49-F238E27FC236}">
              <a16:creationId xmlns:a16="http://schemas.microsoft.com/office/drawing/2014/main" id="{BBE39C20-ECD8-4630-BFAD-29E9DA953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1442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27</xdr:row>
      <xdr:rowOff>0</xdr:rowOff>
    </xdr:from>
    <xdr:ext cx="921364" cy="0"/>
    <xdr:pic>
      <xdr:nvPicPr>
        <xdr:cNvPr id="402" name="Image 401">
          <a:extLst>
            <a:ext uri="{FF2B5EF4-FFF2-40B4-BE49-F238E27FC236}">
              <a16:creationId xmlns:a16="http://schemas.microsoft.com/office/drawing/2014/main" id="{1D60EC41-223D-4C10-BEDC-F79A6AAB6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80498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21</xdr:row>
      <xdr:rowOff>254000</xdr:rowOff>
    </xdr:from>
    <xdr:ext cx="921364" cy="0"/>
    <xdr:pic>
      <xdr:nvPicPr>
        <xdr:cNvPr id="403" name="Image 402">
          <a:extLst>
            <a:ext uri="{FF2B5EF4-FFF2-40B4-BE49-F238E27FC236}">
              <a16:creationId xmlns:a16="http://schemas.microsoft.com/office/drawing/2014/main" id="{90C397FA-6567-46E5-90D8-5F458C8A5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00203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4" name="Image 403">
          <a:extLst>
            <a:ext uri="{FF2B5EF4-FFF2-40B4-BE49-F238E27FC236}">
              <a16:creationId xmlns:a16="http://schemas.microsoft.com/office/drawing/2014/main" id="{2F5E6536-6D59-47B9-8B5B-7F845EFF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5" name="Image 404">
          <a:extLst>
            <a:ext uri="{FF2B5EF4-FFF2-40B4-BE49-F238E27FC236}">
              <a16:creationId xmlns:a16="http://schemas.microsoft.com/office/drawing/2014/main" id="{4419F7F2-BED7-4945-8932-99DC44AC8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6" name="Image 405">
          <a:extLst>
            <a:ext uri="{FF2B5EF4-FFF2-40B4-BE49-F238E27FC236}">
              <a16:creationId xmlns:a16="http://schemas.microsoft.com/office/drawing/2014/main" id="{FA451C5D-46C5-434A-B34A-365644626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7" name="Image 406">
          <a:extLst>
            <a:ext uri="{FF2B5EF4-FFF2-40B4-BE49-F238E27FC236}">
              <a16:creationId xmlns:a16="http://schemas.microsoft.com/office/drawing/2014/main" id="{5105781E-1A0E-482F-A5FC-01B81AF5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8" name="Image 407">
          <a:extLst>
            <a:ext uri="{FF2B5EF4-FFF2-40B4-BE49-F238E27FC236}">
              <a16:creationId xmlns:a16="http://schemas.microsoft.com/office/drawing/2014/main" id="{6D4746CB-813C-45CF-8285-0527A15CC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9" name="Image 408">
          <a:extLst>
            <a:ext uri="{FF2B5EF4-FFF2-40B4-BE49-F238E27FC236}">
              <a16:creationId xmlns:a16="http://schemas.microsoft.com/office/drawing/2014/main" id="{265378C0-D22F-4BAD-A259-622458D53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0" name="Image 409">
          <a:extLst>
            <a:ext uri="{FF2B5EF4-FFF2-40B4-BE49-F238E27FC236}">
              <a16:creationId xmlns:a16="http://schemas.microsoft.com/office/drawing/2014/main" id="{824A19B1-8E5F-4A1D-964E-A027CDCE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1" name="Image 410">
          <a:extLst>
            <a:ext uri="{FF2B5EF4-FFF2-40B4-BE49-F238E27FC236}">
              <a16:creationId xmlns:a16="http://schemas.microsoft.com/office/drawing/2014/main" id="{E8EE4B27-1E32-4033-9E26-D5821FB37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2" name="Image 411">
          <a:extLst>
            <a:ext uri="{FF2B5EF4-FFF2-40B4-BE49-F238E27FC236}">
              <a16:creationId xmlns:a16="http://schemas.microsoft.com/office/drawing/2014/main" id="{A7B64C11-9E0B-4653-AB0F-B385F3C4C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13" name="Image 412">
          <a:extLst>
            <a:ext uri="{FF2B5EF4-FFF2-40B4-BE49-F238E27FC236}">
              <a16:creationId xmlns:a16="http://schemas.microsoft.com/office/drawing/2014/main" id="{2F6CD5F3-1BEB-409D-8E14-BDAA898B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87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14" name="Image 413">
          <a:extLst>
            <a:ext uri="{FF2B5EF4-FFF2-40B4-BE49-F238E27FC236}">
              <a16:creationId xmlns:a16="http://schemas.microsoft.com/office/drawing/2014/main" id="{8DDB753F-7D4F-4B4C-AFD7-BE8B79AE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15" name="Image 414">
          <a:extLst>
            <a:ext uri="{FF2B5EF4-FFF2-40B4-BE49-F238E27FC236}">
              <a16:creationId xmlns:a16="http://schemas.microsoft.com/office/drawing/2014/main" id="{B5461F43-C816-448E-9365-220966785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6" name="Image 415">
          <a:extLst>
            <a:ext uri="{FF2B5EF4-FFF2-40B4-BE49-F238E27FC236}">
              <a16:creationId xmlns:a16="http://schemas.microsoft.com/office/drawing/2014/main" id="{B6456A18-D070-4912-B52F-01B98DDC4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7" name="Image 416">
          <a:extLst>
            <a:ext uri="{FF2B5EF4-FFF2-40B4-BE49-F238E27FC236}">
              <a16:creationId xmlns:a16="http://schemas.microsoft.com/office/drawing/2014/main" id="{E099AEF0-895B-4CA2-8E61-2CE34143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8" name="Image 417">
          <a:extLst>
            <a:ext uri="{FF2B5EF4-FFF2-40B4-BE49-F238E27FC236}">
              <a16:creationId xmlns:a16="http://schemas.microsoft.com/office/drawing/2014/main" id="{4D1798BC-2482-45A4-826B-6447D1739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9" name="Image 418">
          <a:extLst>
            <a:ext uri="{FF2B5EF4-FFF2-40B4-BE49-F238E27FC236}">
              <a16:creationId xmlns:a16="http://schemas.microsoft.com/office/drawing/2014/main" id="{4E9F7FE0-5B30-4027-8482-6B2775C01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20" name="Image 419">
          <a:extLst>
            <a:ext uri="{FF2B5EF4-FFF2-40B4-BE49-F238E27FC236}">
              <a16:creationId xmlns:a16="http://schemas.microsoft.com/office/drawing/2014/main" id="{3D79A301-A5F1-4934-A44C-798BF90AA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21" name="Image 420">
          <a:extLst>
            <a:ext uri="{FF2B5EF4-FFF2-40B4-BE49-F238E27FC236}">
              <a16:creationId xmlns:a16="http://schemas.microsoft.com/office/drawing/2014/main" id="{7D550E40-A52B-4163-A30B-D8A251A4D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0</xdr:rowOff>
    </xdr:from>
    <xdr:ext cx="921364" cy="0"/>
    <xdr:pic>
      <xdr:nvPicPr>
        <xdr:cNvPr id="422" name="Image 421">
          <a:extLst>
            <a:ext uri="{FF2B5EF4-FFF2-40B4-BE49-F238E27FC236}">
              <a16:creationId xmlns:a16="http://schemas.microsoft.com/office/drawing/2014/main" id="{993DA26F-49B8-4336-92C3-03BD7100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630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</xdr:row>
      <xdr:rowOff>0</xdr:rowOff>
    </xdr:from>
    <xdr:ext cx="921364" cy="0"/>
    <xdr:pic>
      <xdr:nvPicPr>
        <xdr:cNvPr id="423" name="Image 422">
          <a:extLst>
            <a:ext uri="{FF2B5EF4-FFF2-40B4-BE49-F238E27FC236}">
              <a16:creationId xmlns:a16="http://schemas.microsoft.com/office/drawing/2014/main" id="{C6CFAA71-07A6-429A-B878-EC285E19C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536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80</xdr:row>
      <xdr:rowOff>254000</xdr:rowOff>
    </xdr:from>
    <xdr:ext cx="921364" cy="0"/>
    <xdr:pic>
      <xdr:nvPicPr>
        <xdr:cNvPr id="424" name="Image 423">
          <a:extLst>
            <a:ext uri="{FF2B5EF4-FFF2-40B4-BE49-F238E27FC236}">
              <a16:creationId xmlns:a16="http://schemas.microsoft.com/office/drawing/2014/main" id="{8BA9E6A6-D3A8-41F7-A69D-CCCFD1FE5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91506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25" name="Image 424">
          <a:extLst>
            <a:ext uri="{FF2B5EF4-FFF2-40B4-BE49-F238E27FC236}">
              <a16:creationId xmlns:a16="http://schemas.microsoft.com/office/drawing/2014/main" id="{B8FC198B-4FC8-4E82-A8BC-7285EAB15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87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26" name="Image 425">
          <a:extLst>
            <a:ext uri="{FF2B5EF4-FFF2-40B4-BE49-F238E27FC236}">
              <a16:creationId xmlns:a16="http://schemas.microsoft.com/office/drawing/2014/main" id="{73B96F89-46BE-4C3C-B9B3-25EC077C2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27" name="Image 426">
          <a:extLst>
            <a:ext uri="{FF2B5EF4-FFF2-40B4-BE49-F238E27FC236}">
              <a16:creationId xmlns:a16="http://schemas.microsoft.com/office/drawing/2014/main" id="{E50CCED1-92F8-4499-9722-96AA1A42E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921364" cy="0"/>
    <xdr:pic>
      <xdr:nvPicPr>
        <xdr:cNvPr id="428" name="Image 427">
          <a:extLst>
            <a:ext uri="{FF2B5EF4-FFF2-40B4-BE49-F238E27FC236}">
              <a16:creationId xmlns:a16="http://schemas.microsoft.com/office/drawing/2014/main" id="{B3434A1C-BFDC-402C-9F2D-EDBC273C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2630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</xdr:row>
      <xdr:rowOff>0</xdr:rowOff>
    </xdr:from>
    <xdr:ext cx="921364" cy="0"/>
    <xdr:pic>
      <xdr:nvPicPr>
        <xdr:cNvPr id="429" name="Image 428">
          <a:extLst>
            <a:ext uri="{FF2B5EF4-FFF2-40B4-BE49-F238E27FC236}">
              <a16:creationId xmlns:a16="http://schemas.microsoft.com/office/drawing/2014/main" id="{D03F6298-FB0E-4DFE-BC01-3C183791C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9536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80</xdr:row>
      <xdr:rowOff>254000</xdr:rowOff>
    </xdr:from>
    <xdr:ext cx="921364" cy="0"/>
    <xdr:pic>
      <xdr:nvPicPr>
        <xdr:cNvPr id="430" name="Image 429">
          <a:extLst>
            <a:ext uri="{FF2B5EF4-FFF2-40B4-BE49-F238E27FC236}">
              <a16:creationId xmlns:a16="http://schemas.microsoft.com/office/drawing/2014/main" id="{3EA1A05F-65DE-4B74-B4EE-68684EE5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91506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921364" cy="0"/>
    <xdr:pic>
      <xdr:nvPicPr>
        <xdr:cNvPr id="431" name="Image 430">
          <a:extLst>
            <a:ext uri="{FF2B5EF4-FFF2-40B4-BE49-F238E27FC236}">
              <a16:creationId xmlns:a16="http://schemas.microsoft.com/office/drawing/2014/main" id="{1D87E83C-EAF1-4AE1-A93C-208CEC3A6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2630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</xdr:row>
      <xdr:rowOff>0</xdr:rowOff>
    </xdr:from>
    <xdr:ext cx="921364" cy="0"/>
    <xdr:pic>
      <xdr:nvPicPr>
        <xdr:cNvPr id="432" name="Image 431">
          <a:extLst>
            <a:ext uri="{FF2B5EF4-FFF2-40B4-BE49-F238E27FC236}">
              <a16:creationId xmlns:a16="http://schemas.microsoft.com/office/drawing/2014/main" id="{665E4CA5-5A0B-45BC-84B9-AFB87C3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9536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80</xdr:row>
      <xdr:rowOff>254000</xdr:rowOff>
    </xdr:from>
    <xdr:ext cx="921364" cy="0"/>
    <xdr:pic>
      <xdr:nvPicPr>
        <xdr:cNvPr id="433" name="Image 432">
          <a:extLst>
            <a:ext uri="{FF2B5EF4-FFF2-40B4-BE49-F238E27FC236}">
              <a16:creationId xmlns:a16="http://schemas.microsoft.com/office/drawing/2014/main" id="{FEAE3D79-88F5-4210-8C31-914CEAA16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91506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4" name="Image 433">
          <a:extLst>
            <a:ext uri="{FF2B5EF4-FFF2-40B4-BE49-F238E27FC236}">
              <a16:creationId xmlns:a16="http://schemas.microsoft.com/office/drawing/2014/main" id="{A7A77698-F2E6-473B-BF83-00BD96CF9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5" name="Image 434">
          <a:extLst>
            <a:ext uri="{FF2B5EF4-FFF2-40B4-BE49-F238E27FC236}">
              <a16:creationId xmlns:a16="http://schemas.microsoft.com/office/drawing/2014/main" id="{AE41B23F-A342-470F-9822-7759F5E9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6" name="Image 435">
          <a:extLst>
            <a:ext uri="{FF2B5EF4-FFF2-40B4-BE49-F238E27FC236}">
              <a16:creationId xmlns:a16="http://schemas.microsoft.com/office/drawing/2014/main" id="{0B30C1A3-D358-44C5-97C5-C7917D948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7" name="Image 436">
          <a:extLst>
            <a:ext uri="{FF2B5EF4-FFF2-40B4-BE49-F238E27FC236}">
              <a16:creationId xmlns:a16="http://schemas.microsoft.com/office/drawing/2014/main" id="{F9DDE5A2-6968-481E-A811-B8E9AC69B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8" name="Image 437">
          <a:extLst>
            <a:ext uri="{FF2B5EF4-FFF2-40B4-BE49-F238E27FC236}">
              <a16:creationId xmlns:a16="http://schemas.microsoft.com/office/drawing/2014/main" id="{0AB132BF-EB07-41D3-AFE4-69C18C5CF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9" name="Image 438">
          <a:extLst>
            <a:ext uri="{FF2B5EF4-FFF2-40B4-BE49-F238E27FC236}">
              <a16:creationId xmlns:a16="http://schemas.microsoft.com/office/drawing/2014/main" id="{CEAB3387-3FE2-4005-99D2-9C0BF305A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81</xdr:row>
      <xdr:rowOff>0</xdr:rowOff>
    </xdr:from>
    <xdr:ext cx="921364" cy="0"/>
    <xdr:pic>
      <xdr:nvPicPr>
        <xdr:cNvPr id="440" name="Image 439">
          <a:extLst>
            <a:ext uri="{FF2B5EF4-FFF2-40B4-BE49-F238E27FC236}">
              <a16:creationId xmlns:a16="http://schemas.microsoft.com/office/drawing/2014/main" id="{D9A70D7C-41C5-4BC4-9748-26AAAC436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2630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86</xdr:row>
      <xdr:rowOff>0</xdr:rowOff>
    </xdr:from>
    <xdr:ext cx="921364" cy="0"/>
    <xdr:pic>
      <xdr:nvPicPr>
        <xdr:cNvPr id="441" name="Image 440">
          <a:extLst>
            <a:ext uri="{FF2B5EF4-FFF2-40B4-BE49-F238E27FC236}">
              <a16:creationId xmlns:a16="http://schemas.microsoft.com/office/drawing/2014/main" id="{D6ED7B0D-A172-4E08-8A92-8C71422C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9536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80</xdr:row>
      <xdr:rowOff>254000</xdr:rowOff>
    </xdr:from>
    <xdr:ext cx="921364" cy="0"/>
    <xdr:pic>
      <xdr:nvPicPr>
        <xdr:cNvPr id="442" name="Image 441">
          <a:extLst>
            <a:ext uri="{FF2B5EF4-FFF2-40B4-BE49-F238E27FC236}">
              <a16:creationId xmlns:a16="http://schemas.microsoft.com/office/drawing/2014/main" id="{847E3FB6-F56C-44B1-9E67-834D4A790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91506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43" name="Image 442">
          <a:extLst>
            <a:ext uri="{FF2B5EF4-FFF2-40B4-BE49-F238E27FC236}">
              <a16:creationId xmlns:a16="http://schemas.microsoft.com/office/drawing/2014/main" id="{91BF486F-85D5-4D8E-9DF5-C0F77258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44" name="Image 443">
          <a:extLst>
            <a:ext uri="{FF2B5EF4-FFF2-40B4-BE49-F238E27FC236}">
              <a16:creationId xmlns:a16="http://schemas.microsoft.com/office/drawing/2014/main" id="{8AD9F671-E5BA-45E4-8E93-EF2A800D9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45" name="Image 444">
          <a:extLst>
            <a:ext uri="{FF2B5EF4-FFF2-40B4-BE49-F238E27FC236}">
              <a16:creationId xmlns:a16="http://schemas.microsoft.com/office/drawing/2014/main" id="{F4D6471E-3546-427F-AB81-C7860CB9A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46" name="Image 445">
          <a:extLst>
            <a:ext uri="{FF2B5EF4-FFF2-40B4-BE49-F238E27FC236}">
              <a16:creationId xmlns:a16="http://schemas.microsoft.com/office/drawing/2014/main" id="{FFD1497E-3466-4681-ACD5-3BE055C8E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47" name="Image 446">
          <a:extLst>
            <a:ext uri="{FF2B5EF4-FFF2-40B4-BE49-F238E27FC236}">
              <a16:creationId xmlns:a16="http://schemas.microsoft.com/office/drawing/2014/main" id="{11AC0D5E-7661-4964-A687-93A0F1D46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48" name="Image 447">
          <a:extLst>
            <a:ext uri="{FF2B5EF4-FFF2-40B4-BE49-F238E27FC236}">
              <a16:creationId xmlns:a16="http://schemas.microsoft.com/office/drawing/2014/main" id="{7DC319A2-B550-4166-94A6-3A1A71F59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449" name="Image 448">
          <a:extLst>
            <a:ext uri="{FF2B5EF4-FFF2-40B4-BE49-F238E27FC236}">
              <a16:creationId xmlns:a16="http://schemas.microsoft.com/office/drawing/2014/main" id="{4A72487C-4791-4C79-AEDA-D7371EB82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450" name="Image 449">
          <a:extLst>
            <a:ext uri="{FF2B5EF4-FFF2-40B4-BE49-F238E27FC236}">
              <a16:creationId xmlns:a16="http://schemas.microsoft.com/office/drawing/2014/main" id="{4109A4AD-AC1E-4081-B868-F5B2BE9A1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451" name="Image 450">
          <a:extLst>
            <a:ext uri="{FF2B5EF4-FFF2-40B4-BE49-F238E27FC236}">
              <a16:creationId xmlns:a16="http://schemas.microsoft.com/office/drawing/2014/main" id="{D268827E-A1FB-447B-85EF-77BCE1D8E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452" name="Image 451">
          <a:extLst>
            <a:ext uri="{FF2B5EF4-FFF2-40B4-BE49-F238E27FC236}">
              <a16:creationId xmlns:a16="http://schemas.microsoft.com/office/drawing/2014/main" id="{085EFEC4-5E62-4738-927F-23B60BB0F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453" name="Image 452">
          <a:extLst>
            <a:ext uri="{FF2B5EF4-FFF2-40B4-BE49-F238E27FC236}">
              <a16:creationId xmlns:a16="http://schemas.microsoft.com/office/drawing/2014/main" id="{2AF7D288-5A20-4C2B-AF47-A4A32D89C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454" name="Image 453">
          <a:extLst>
            <a:ext uri="{FF2B5EF4-FFF2-40B4-BE49-F238E27FC236}">
              <a16:creationId xmlns:a16="http://schemas.microsoft.com/office/drawing/2014/main" id="{79D3BF49-6258-4AA0-9B41-26B9B5FEC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455" name="Image 454">
          <a:extLst>
            <a:ext uri="{FF2B5EF4-FFF2-40B4-BE49-F238E27FC236}">
              <a16:creationId xmlns:a16="http://schemas.microsoft.com/office/drawing/2014/main" id="{70CAF7F8-3A8B-4CC3-8F80-9BD50D64B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456" name="Image 455">
          <a:extLst>
            <a:ext uri="{FF2B5EF4-FFF2-40B4-BE49-F238E27FC236}">
              <a16:creationId xmlns:a16="http://schemas.microsoft.com/office/drawing/2014/main" id="{B4CD0ECF-6757-4682-8D34-AB76F9A50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457" name="Image 456">
          <a:extLst>
            <a:ext uri="{FF2B5EF4-FFF2-40B4-BE49-F238E27FC236}">
              <a16:creationId xmlns:a16="http://schemas.microsoft.com/office/drawing/2014/main" id="{D8BE31F9-36ED-4EB6-9C54-9EFBE2782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58" name="Image 457">
          <a:extLst>
            <a:ext uri="{FF2B5EF4-FFF2-40B4-BE49-F238E27FC236}">
              <a16:creationId xmlns:a16="http://schemas.microsoft.com/office/drawing/2014/main" id="{3B2D5466-F84E-4100-927B-1341F50A3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59" name="Image 458">
          <a:extLst>
            <a:ext uri="{FF2B5EF4-FFF2-40B4-BE49-F238E27FC236}">
              <a16:creationId xmlns:a16="http://schemas.microsoft.com/office/drawing/2014/main" id="{4E244F0E-8571-4081-AEE4-3A75AE5E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460" name="Image 459">
          <a:extLst>
            <a:ext uri="{FF2B5EF4-FFF2-40B4-BE49-F238E27FC236}">
              <a16:creationId xmlns:a16="http://schemas.microsoft.com/office/drawing/2014/main" id="{E80F6FBA-A383-4CD0-A953-F173DB047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61" name="Image 460">
          <a:extLst>
            <a:ext uri="{FF2B5EF4-FFF2-40B4-BE49-F238E27FC236}">
              <a16:creationId xmlns:a16="http://schemas.microsoft.com/office/drawing/2014/main" id="{6CE15830-6AEF-4015-A87A-3961E18B9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62" name="Image 461">
          <a:extLst>
            <a:ext uri="{FF2B5EF4-FFF2-40B4-BE49-F238E27FC236}">
              <a16:creationId xmlns:a16="http://schemas.microsoft.com/office/drawing/2014/main" id="{501DC69B-9278-428A-87DD-D0A764009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463" name="Image 462">
          <a:extLst>
            <a:ext uri="{FF2B5EF4-FFF2-40B4-BE49-F238E27FC236}">
              <a16:creationId xmlns:a16="http://schemas.microsoft.com/office/drawing/2014/main" id="{2A3BDDAC-0752-437B-8989-A2C39E869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64" name="Image 463">
          <a:extLst>
            <a:ext uri="{FF2B5EF4-FFF2-40B4-BE49-F238E27FC236}">
              <a16:creationId xmlns:a16="http://schemas.microsoft.com/office/drawing/2014/main" id="{755D398F-6DB9-485A-A1AB-1CD690C06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65" name="Image 464">
          <a:extLst>
            <a:ext uri="{FF2B5EF4-FFF2-40B4-BE49-F238E27FC236}">
              <a16:creationId xmlns:a16="http://schemas.microsoft.com/office/drawing/2014/main" id="{C06428A1-23A6-49B3-91C8-D256C0E95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466" name="Image 465">
          <a:extLst>
            <a:ext uri="{FF2B5EF4-FFF2-40B4-BE49-F238E27FC236}">
              <a16:creationId xmlns:a16="http://schemas.microsoft.com/office/drawing/2014/main" id="{A1392190-3A26-41C6-89ED-695860B32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467" name="Image 466">
          <a:extLst>
            <a:ext uri="{FF2B5EF4-FFF2-40B4-BE49-F238E27FC236}">
              <a16:creationId xmlns:a16="http://schemas.microsoft.com/office/drawing/2014/main" id="{8302E44D-FBD3-4527-A9E2-F32BFBD71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468" name="Image 467">
          <a:extLst>
            <a:ext uri="{FF2B5EF4-FFF2-40B4-BE49-F238E27FC236}">
              <a16:creationId xmlns:a16="http://schemas.microsoft.com/office/drawing/2014/main" id="{86CE87FB-5458-4BBF-A309-3A98800B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469" name="Image 468">
          <a:extLst>
            <a:ext uri="{FF2B5EF4-FFF2-40B4-BE49-F238E27FC236}">
              <a16:creationId xmlns:a16="http://schemas.microsoft.com/office/drawing/2014/main" id="{34B854CE-7E95-4ED9-AAEA-BF05D008E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70" name="Image 469">
          <a:extLst>
            <a:ext uri="{FF2B5EF4-FFF2-40B4-BE49-F238E27FC236}">
              <a16:creationId xmlns:a16="http://schemas.microsoft.com/office/drawing/2014/main" id="{3AF68D91-0B6C-4F09-93A1-A075CA103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71" name="Image 470">
          <a:extLst>
            <a:ext uri="{FF2B5EF4-FFF2-40B4-BE49-F238E27FC236}">
              <a16:creationId xmlns:a16="http://schemas.microsoft.com/office/drawing/2014/main" id="{196943D8-A984-4410-A74F-021A616FD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472" name="Image 471">
          <a:extLst>
            <a:ext uri="{FF2B5EF4-FFF2-40B4-BE49-F238E27FC236}">
              <a16:creationId xmlns:a16="http://schemas.microsoft.com/office/drawing/2014/main" id="{1CD70049-67FD-4829-A832-B16FB2E43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73" name="Image 472">
          <a:extLst>
            <a:ext uri="{FF2B5EF4-FFF2-40B4-BE49-F238E27FC236}">
              <a16:creationId xmlns:a16="http://schemas.microsoft.com/office/drawing/2014/main" id="{8450670F-32AB-465C-A62E-CCE96BA06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74" name="Image 473">
          <a:extLst>
            <a:ext uri="{FF2B5EF4-FFF2-40B4-BE49-F238E27FC236}">
              <a16:creationId xmlns:a16="http://schemas.microsoft.com/office/drawing/2014/main" id="{EB27DD2B-2D89-45E0-B5BF-537E29B2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475" name="Image 474">
          <a:extLst>
            <a:ext uri="{FF2B5EF4-FFF2-40B4-BE49-F238E27FC236}">
              <a16:creationId xmlns:a16="http://schemas.microsoft.com/office/drawing/2014/main" id="{2EF044C7-B746-4E32-A179-3941CD37D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76" name="Image 475">
          <a:extLst>
            <a:ext uri="{FF2B5EF4-FFF2-40B4-BE49-F238E27FC236}">
              <a16:creationId xmlns:a16="http://schemas.microsoft.com/office/drawing/2014/main" id="{2A630517-2FDB-4152-94AB-44816FF7A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77" name="Image 476">
          <a:extLst>
            <a:ext uri="{FF2B5EF4-FFF2-40B4-BE49-F238E27FC236}">
              <a16:creationId xmlns:a16="http://schemas.microsoft.com/office/drawing/2014/main" id="{35B0BFA6-F84D-4300-BEF2-B62A52A9F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78" name="Image 477">
          <a:extLst>
            <a:ext uri="{FF2B5EF4-FFF2-40B4-BE49-F238E27FC236}">
              <a16:creationId xmlns:a16="http://schemas.microsoft.com/office/drawing/2014/main" id="{5965E46C-4223-4585-85FE-A8D562338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479" name="Image 478">
          <a:extLst>
            <a:ext uri="{FF2B5EF4-FFF2-40B4-BE49-F238E27FC236}">
              <a16:creationId xmlns:a16="http://schemas.microsoft.com/office/drawing/2014/main" id="{964391C1-9DD1-456E-B222-756773459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480" name="Image 479">
          <a:extLst>
            <a:ext uri="{FF2B5EF4-FFF2-40B4-BE49-F238E27FC236}">
              <a16:creationId xmlns:a16="http://schemas.microsoft.com/office/drawing/2014/main" id="{05DFB801-2E13-4CA6-862A-A5459709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481" name="Image 480">
          <a:extLst>
            <a:ext uri="{FF2B5EF4-FFF2-40B4-BE49-F238E27FC236}">
              <a16:creationId xmlns:a16="http://schemas.microsoft.com/office/drawing/2014/main" id="{F452D261-5B03-4277-AC0B-A200F1355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482" name="Image 481">
          <a:extLst>
            <a:ext uri="{FF2B5EF4-FFF2-40B4-BE49-F238E27FC236}">
              <a16:creationId xmlns:a16="http://schemas.microsoft.com/office/drawing/2014/main" id="{3B091EFB-8BFC-4270-BF80-59458373D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483" name="Image 482">
          <a:extLst>
            <a:ext uri="{FF2B5EF4-FFF2-40B4-BE49-F238E27FC236}">
              <a16:creationId xmlns:a16="http://schemas.microsoft.com/office/drawing/2014/main" id="{2F4662D6-51C4-4CB5-962E-DFC29FCE1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484" name="Image 483">
          <a:extLst>
            <a:ext uri="{FF2B5EF4-FFF2-40B4-BE49-F238E27FC236}">
              <a16:creationId xmlns:a16="http://schemas.microsoft.com/office/drawing/2014/main" id="{64960D71-7C71-4EFD-AE9C-B68C84F73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485" name="Image 484">
          <a:extLst>
            <a:ext uri="{FF2B5EF4-FFF2-40B4-BE49-F238E27FC236}">
              <a16:creationId xmlns:a16="http://schemas.microsoft.com/office/drawing/2014/main" id="{C32E11D2-462E-4DF0-99D1-D6DC217B1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486" name="Image 485">
          <a:extLst>
            <a:ext uri="{FF2B5EF4-FFF2-40B4-BE49-F238E27FC236}">
              <a16:creationId xmlns:a16="http://schemas.microsoft.com/office/drawing/2014/main" id="{14352307-B3AF-45C2-B8EB-E2786638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487" name="Image 486">
          <a:extLst>
            <a:ext uri="{FF2B5EF4-FFF2-40B4-BE49-F238E27FC236}">
              <a16:creationId xmlns:a16="http://schemas.microsoft.com/office/drawing/2014/main" id="{A13728E1-53FE-4A13-8BC1-7415F3875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88" name="Image 487">
          <a:extLst>
            <a:ext uri="{FF2B5EF4-FFF2-40B4-BE49-F238E27FC236}">
              <a16:creationId xmlns:a16="http://schemas.microsoft.com/office/drawing/2014/main" id="{46468A43-F03E-42E5-B6FA-FA48E57D4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89" name="Image 488">
          <a:extLst>
            <a:ext uri="{FF2B5EF4-FFF2-40B4-BE49-F238E27FC236}">
              <a16:creationId xmlns:a16="http://schemas.microsoft.com/office/drawing/2014/main" id="{B76BC5F6-C935-4054-8CD7-7E131F03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490" name="Image 489">
          <a:extLst>
            <a:ext uri="{FF2B5EF4-FFF2-40B4-BE49-F238E27FC236}">
              <a16:creationId xmlns:a16="http://schemas.microsoft.com/office/drawing/2014/main" id="{8A0E6254-0FD0-4A4B-9C1B-2425CD31D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91" name="Image 490">
          <a:extLst>
            <a:ext uri="{FF2B5EF4-FFF2-40B4-BE49-F238E27FC236}">
              <a16:creationId xmlns:a16="http://schemas.microsoft.com/office/drawing/2014/main" id="{CE7E89AF-29E4-4359-8AD2-11C6E11ED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92" name="Image 491">
          <a:extLst>
            <a:ext uri="{FF2B5EF4-FFF2-40B4-BE49-F238E27FC236}">
              <a16:creationId xmlns:a16="http://schemas.microsoft.com/office/drawing/2014/main" id="{3EF11576-A9C1-4F0B-B225-438600AB9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493" name="Image 492">
          <a:extLst>
            <a:ext uri="{FF2B5EF4-FFF2-40B4-BE49-F238E27FC236}">
              <a16:creationId xmlns:a16="http://schemas.microsoft.com/office/drawing/2014/main" id="{628BAA5A-EFCA-40DF-8A0E-AC2FC1F26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94" name="Image 493">
          <a:extLst>
            <a:ext uri="{FF2B5EF4-FFF2-40B4-BE49-F238E27FC236}">
              <a16:creationId xmlns:a16="http://schemas.microsoft.com/office/drawing/2014/main" id="{A712ED8D-DB75-49D9-95FB-34331DCC4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495" name="Image 494">
          <a:extLst>
            <a:ext uri="{FF2B5EF4-FFF2-40B4-BE49-F238E27FC236}">
              <a16:creationId xmlns:a16="http://schemas.microsoft.com/office/drawing/2014/main" id="{3A9C9A88-DDA2-41CE-93C3-02747DD44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496" name="Image 495">
          <a:extLst>
            <a:ext uri="{FF2B5EF4-FFF2-40B4-BE49-F238E27FC236}">
              <a16:creationId xmlns:a16="http://schemas.microsoft.com/office/drawing/2014/main" id="{2BEE72AD-1ED7-4D7B-BBA0-6EBFF4B4E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97" name="Image 496">
          <a:extLst>
            <a:ext uri="{FF2B5EF4-FFF2-40B4-BE49-F238E27FC236}">
              <a16:creationId xmlns:a16="http://schemas.microsoft.com/office/drawing/2014/main" id="{08AD697E-DBBD-4254-8370-9AB09C23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754981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98" name="Image 497">
          <a:extLst>
            <a:ext uri="{FF2B5EF4-FFF2-40B4-BE49-F238E27FC236}">
              <a16:creationId xmlns:a16="http://schemas.microsoft.com/office/drawing/2014/main" id="{CD335C94-0150-45C2-B772-C30635FC2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754981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128</xdr:row>
      <xdr:rowOff>0</xdr:rowOff>
    </xdr:from>
    <xdr:ext cx="927017" cy="0"/>
    <xdr:pic>
      <xdr:nvPicPr>
        <xdr:cNvPr id="499" name="Image 498">
          <a:extLst>
            <a:ext uri="{FF2B5EF4-FFF2-40B4-BE49-F238E27FC236}">
              <a16:creationId xmlns:a16="http://schemas.microsoft.com/office/drawing/2014/main" id="{7EF9B65A-A88B-46A5-B58A-237A3C65D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754981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00" name="Image 499">
          <a:extLst>
            <a:ext uri="{FF2B5EF4-FFF2-40B4-BE49-F238E27FC236}">
              <a16:creationId xmlns:a16="http://schemas.microsoft.com/office/drawing/2014/main" id="{7F8C8187-2797-4020-8B87-24AC2AC9B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128</xdr:row>
      <xdr:rowOff>0</xdr:rowOff>
    </xdr:from>
    <xdr:ext cx="927017" cy="0"/>
    <xdr:pic>
      <xdr:nvPicPr>
        <xdr:cNvPr id="501" name="Image 500">
          <a:extLst>
            <a:ext uri="{FF2B5EF4-FFF2-40B4-BE49-F238E27FC236}">
              <a16:creationId xmlns:a16="http://schemas.microsoft.com/office/drawing/2014/main" id="{16348EC0-29C6-4A3C-9645-5BCBED41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750964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128</xdr:row>
      <xdr:rowOff>0</xdr:rowOff>
    </xdr:from>
    <xdr:ext cx="927017" cy="0"/>
    <xdr:pic>
      <xdr:nvPicPr>
        <xdr:cNvPr id="502" name="Image 501">
          <a:extLst>
            <a:ext uri="{FF2B5EF4-FFF2-40B4-BE49-F238E27FC236}">
              <a16:creationId xmlns:a16="http://schemas.microsoft.com/office/drawing/2014/main" id="{3251A30D-D33F-4B27-AD3F-10110E38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7452498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03" name="Image 502">
          <a:extLst>
            <a:ext uri="{FF2B5EF4-FFF2-40B4-BE49-F238E27FC236}">
              <a16:creationId xmlns:a16="http://schemas.microsoft.com/office/drawing/2014/main" id="{6DB95F25-AC50-4CF0-A9E6-68575545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504" name="Image 503">
          <a:extLst>
            <a:ext uri="{FF2B5EF4-FFF2-40B4-BE49-F238E27FC236}">
              <a16:creationId xmlns:a16="http://schemas.microsoft.com/office/drawing/2014/main" id="{DAA4BA0B-9F19-4CE2-A99C-BB765B1BD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128</xdr:row>
      <xdr:rowOff>0</xdr:rowOff>
    </xdr:from>
    <xdr:ext cx="921364" cy="0"/>
    <xdr:pic>
      <xdr:nvPicPr>
        <xdr:cNvPr id="505" name="Image 504">
          <a:extLst>
            <a:ext uri="{FF2B5EF4-FFF2-40B4-BE49-F238E27FC236}">
              <a16:creationId xmlns:a16="http://schemas.microsoft.com/office/drawing/2014/main" id="{787EE202-6FD7-41EC-BB28-B9CD3EF2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506" name="Image 505">
          <a:extLst>
            <a:ext uri="{FF2B5EF4-FFF2-40B4-BE49-F238E27FC236}">
              <a16:creationId xmlns:a16="http://schemas.microsoft.com/office/drawing/2014/main" id="{717640B5-A347-4564-B2FB-470C7FF52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44491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507" name="Image 506">
          <a:extLst>
            <a:ext uri="{FF2B5EF4-FFF2-40B4-BE49-F238E27FC236}">
              <a16:creationId xmlns:a16="http://schemas.microsoft.com/office/drawing/2014/main" id="{AFDA8C3D-220B-4825-84D0-78AE8CB77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713547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128</xdr:row>
      <xdr:rowOff>0</xdr:rowOff>
    </xdr:from>
    <xdr:ext cx="921364" cy="0"/>
    <xdr:pic>
      <xdr:nvPicPr>
        <xdr:cNvPr id="508" name="Image 507">
          <a:extLst>
            <a:ext uri="{FF2B5EF4-FFF2-40B4-BE49-F238E27FC236}">
              <a16:creationId xmlns:a16="http://schemas.microsoft.com/office/drawing/2014/main" id="{138EFB96-BEB8-42C9-A950-273BF0C8B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3325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09" name="Image 508">
          <a:extLst>
            <a:ext uri="{FF2B5EF4-FFF2-40B4-BE49-F238E27FC236}">
              <a16:creationId xmlns:a16="http://schemas.microsoft.com/office/drawing/2014/main" id="{F103BFA0-9199-4BBF-902C-F88392F39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10" name="Image 509">
          <a:extLst>
            <a:ext uri="{FF2B5EF4-FFF2-40B4-BE49-F238E27FC236}">
              <a16:creationId xmlns:a16="http://schemas.microsoft.com/office/drawing/2014/main" id="{E036AD81-B801-4E73-883E-C44E79A48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11" name="Image 510">
          <a:extLst>
            <a:ext uri="{FF2B5EF4-FFF2-40B4-BE49-F238E27FC236}">
              <a16:creationId xmlns:a16="http://schemas.microsoft.com/office/drawing/2014/main" id="{3F3B6209-F2B4-4BB2-BD62-CE0FB3F6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12" name="Image 511">
          <a:extLst>
            <a:ext uri="{FF2B5EF4-FFF2-40B4-BE49-F238E27FC236}">
              <a16:creationId xmlns:a16="http://schemas.microsoft.com/office/drawing/2014/main" id="{2A5839F0-8C88-4ED4-AB82-013C2DB43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13" name="Image 512">
          <a:extLst>
            <a:ext uri="{FF2B5EF4-FFF2-40B4-BE49-F238E27FC236}">
              <a16:creationId xmlns:a16="http://schemas.microsoft.com/office/drawing/2014/main" id="{4FD549C5-81D9-4796-9154-4AABDB08F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14" name="Image 513">
          <a:extLst>
            <a:ext uri="{FF2B5EF4-FFF2-40B4-BE49-F238E27FC236}">
              <a16:creationId xmlns:a16="http://schemas.microsoft.com/office/drawing/2014/main" id="{B31522A7-2BEC-46E5-A750-4BEAB25F1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15" name="Image 514">
          <a:extLst>
            <a:ext uri="{FF2B5EF4-FFF2-40B4-BE49-F238E27FC236}">
              <a16:creationId xmlns:a16="http://schemas.microsoft.com/office/drawing/2014/main" id="{80A05986-22BF-401B-A2BA-76920C7C9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16" name="Image 515">
          <a:extLst>
            <a:ext uri="{FF2B5EF4-FFF2-40B4-BE49-F238E27FC236}">
              <a16:creationId xmlns:a16="http://schemas.microsoft.com/office/drawing/2014/main" id="{013203AD-2BAB-4A9D-BD6A-4E2E5A2CB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17" name="Image 516">
          <a:extLst>
            <a:ext uri="{FF2B5EF4-FFF2-40B4-BE49-F238E27FC236}">
              <a16:creationId xmlns:a16="http://schemas.microsoft.com/office/drawing/2014/main" id="{FBE45326-FB6F-44DE-B096-FF9AC1C40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18" name="Image 517">
          <a:extLst>
            <a:ext uri="{FF2B5EF4-FFF2-40B4-BE49-F238E27FC236}">
              <a16:creationId xmlns:a16="http://schemas.microsoft.com/office/drawing/2014/main" id="{7C83BD42-7262-4576-980A-7610C90F4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19" name="Image 518">
          <a:extLst>
            <a:ext uri="{FF2B5EF4-FFF2-40B4-BE49-F238E27FC236}">
              <a16:creationId xmlns:a16="http://schemas.microsoft.com/office/drawing/2014/main" id="{306392AC-E47A-44AC-AB33-A46A1E4E1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520" name="Image 519">
          <a:extLst>
            <a:ext uri="{FF2B5EF4-FFF2-40B4-BE49-F238E27FC236}">
              <a16:creationId xmlns:a16="http://schemas.microsoft.com/office/drawing/2014/main" id="{F3EFABE5-A3AC-4B62-AD99-3DA21AB6C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21" name="Image 520">
          <a:extLst>
            <a:ext uri="{FF2B5EF4-FFF2-40B4-BE49-F238E27FC236}">
              <a16:creationId xmlns:a16="http://schemas.microsoft.com/office/drawing/2014/main" id="{225C96B4-66D9-474C-88A6-F1FF84676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22" name="Image 521">
          <a:extLst>
            <a:ext uri="{FF2B5EF4-FFF2-40B4-BE49-F238E27FC236}">
              <a16:creationId xmlns:a16="http://schemas.microsoft.com/office/drawing/2014/main" id="{835AA26F-61FC-49B0-A63C-2DDC018EE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23" name="Image 522">
          <a:extLst>
            <a:ext uri="{FF2B5EF4-FFF2-40B4-BE49-F238E27FC236}">
              <a16:creationId xmlns:a16="http://schemas.microsoft.com/office/drawing/2014/main" id="{D13452BA-F174-4700-ACF4-96A0F3E59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24" name="Image 523">
          <a:extLst>
            <a:ext uri="{FF2B5EF4-FFF2-40B4-BE49-F238E27FC236}">
              <a16:creationId xmlns:a16="http://schemas.microsoft.com/office/drawing/2014/main" id="{43B87B2F-D06C-461A-B042-F4E064532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25" name="Image 524">
          <a:extLst>
            <a:ext uri="{FF2B5EF4-FFF2-40B4-BE49-F238E27FC236}">
              <a16:creationId xmlns:a16="http://schemas.microsoft.com/office/drawing/2014/main" id="{11EFE969-F3F2-4DEA-B36F-D46E2D8DF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26" name="Image 525">
          <a:extLst>
            <a:ext uri="{FF2B5EF4-FFF2-40B4-BE49-F238E27FC236}">
              <a16:creationId xmlns:a16="http://schemas.microsoft.com/office/drawing/2014/main" id="{BD8CF804-BC63-4D15-9C14-C763E7A2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27" name="Image 526">
          <a:extLst>
            <a:ext uri="{FF2B5EF4-FFF2-40B4-BE49-F238E27FC236}">
              <a16:creationId xmlns:a16="http://schemas.microsoft.com/office/drawing/2014/main" id="{021A9AF6-035F-4D1C-B233-6EAD03C66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28" name="Image 527">
          <a:extLst>
            <a:ext uri="{FF2B5EF4-FFF2-40B4-BE49-F238E27FC236}">
              <a16:creationId xmlns:a16="http://schemas.microsoft.com/office/drawing/2014/main" id="{6E6B37BC-B653-48F2-9A38-B426346EA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529" name="Image 528">
          <a:extLst>
            <a:ext uri="{FF2B5EF4-FFF2-40B4-BE49-F238E27FC236}">
              <a16:creationId xmlns:a16="http://schemas.microsoft.com/office/drawing/2014/main" id="{AC903EDB-ED68-47AB-AE75-C82F4AE55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30" name="Image 529">
          <a:extLst>
            <a:ext uri="{FF2B5EF4-FFF2-40B4-BE49-F238E27FC236}">
              <a16:creationId xmlns:a16="http://schemas.microsoft.com/office/drawing/2014/main" id="{6EA84F72-A4C7-4D10-8BB0-24FA33385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128</xdr:row>
      <xdr:rowOff>0</xdr:rowOff>
    </xdr:from>
    <xdr:ext cx="921364" cy="0"/>
    <xdr:pic>
      <xdr:nvPicPr>
        <xdr:cNvPr id="531" name="Image 530">
          <a:extLst>
            <a:ext uri="{FF2B5EF4-FFF2-40B4-BE49-F238E27FC236}">
              <a16:creationId xmlns:a16="http://schemas.microsoft.com/office/drawing/2014/main" id="{3D9B560E-1B26-4486-A534-C0ADFD1FF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128</xdr:row>
      <xdr:rowOff>0</xdr:rowOff>
    </xdr:from>
    <xdr:ext cx="921364" cy="0"/>
    <xdr:pic>
      <xdr:nvPicPr>
        <xdr:cNvPr id="532" name="Image 531">
          <a:extLst>
            <a:ext uri="{FF2B5EF4-FFF2-40B4-BE49-F238E27FC236}">
              <a16:creationId xmlns:a16="http://schemas.microsoft.com/office/drawing/2014/main" id="{700DA53C-926C-4608-B35F-6693B9EE4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33" name="Image 532">
          <a:extLst>
            <a:ext uri="{FF2B5EF4-FFF2-40B4-BE49-F238E27FC236}">
              <a16:creationId xmlns:a16="http://schemas.microsoft.com/office/drawing/2014/main" id="{326BF1C1-A4E5-41AF-8C82-911F41E5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34" name="Image 533">
          <a:extLst>
            <a:ext uri="{FF2B5EF4-FFF2-40B4-BE49-F238E27FC236}">
              <a16:creationId xmlns:a16="http://schemas.microsoft.com/office/drawing/2014/main" id="{13CAE40E-5CEB-40E2-96E0-6E924C959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35" name="Image 534">
          <a:extLst>
            <a:ext uri="{FF2B5EF4-FFF2-40B4-BE49-F238E27FC236}">
              <a16:creationId xmlns:a16="http://schemas.microsoft.com/office/drawing/2014/main" id="{79110925-5041-403F-A41B-804F32F28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36" name="Image 535">
          <a:extLst>
            <a:ext uri="{FF2B5EF4-FFF2-40B4-BE49-F238E27FC236}">
              <a16:creationId xmlns:a16="http://schemas.microsoft.com/office/drawing/2014/main" id="{1C639D89-FC3E-4766-853A-D691AD1FF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37" name="Image 536">
          <a:extLst>
            <a:ext uri="{FF2B5EF4-FFF2-40B4-BE49-F238E27FC236}">
              <a16:creationId xmlns:a16="http://schemas.microsoft.com/office/drawing/2014/main" id="{9CF733D7-6F79-4F93-930C-6313498D1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38" name="Image 537">
          <a:extLst>
            <a:ext uri="{FF2B5EF4-FFF2-40B4-BE49-F238E27FC236}">
              <a16:creationId xmlns:a16="http://schemas.microsoft.com/office/drawing/2014/main" id="{D10AF7CE-AFA6-4B20-B316-13193DA8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39" name="Image 538">
          <a:extLst>
            <a:ext uri="{FF2B5EF4-FFF2-40B4-BE49-F238E27FC236}">
              <a16:creationId xmlns:a16="http://schemas.microsoft.com/office/drawing/2014/main" id="{36F99F53-5721-424F-BD8F-1D4D6A40D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40" name="Image 539">
          <a:extLst>
            <a:ext uri="{FF2B5EF4-FFF2-40B4-BE49-F238E27FC236}">
              <a16:creationId xmlns:a16="http://schemas.microsoft.com/office/drawing/2014/main" id="{EC3BD6E1-257F-417F-ABF8-7A5CED5F8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41" name="Image 540">
          <a:extLst>
            <a:ext uri="{FF2B5EF4-FFF2-40B4-BE49-F238E27FC236}">
              <a16:creationId xmlns:a16="http://schemas.microsoft.com/office/drawing/2014/main" id="{F75DEA4F-CCD5-48DA-8486-5B5C2C685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42" name="Image 541">
          <a:extLst>
            <a:ext uri="{FF2B5EF4-FFF2-40B4-BE49-F238E27FC236}">
              <a16:creationId xmlns:a16="http://schemas.microsoft.com/office/drawing/2014/main" id="{177FA759-C9A4-41D7-950C-397363F5E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43" name="Image 542">
          <a:extLst>
            <a:ext uri="{FF2B5EF4-FFF2-40B4-BE49-F238E27FC236}">
              <a16:creationId xmlns:a16="http://schemas.microsoft.com/office/drawing/2014/main" id="{B91A4186-6C95-45E1-BEFE-3D954CEDA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44" name="Image 543">
          <a:extLst>
            <a:ext uri="{FF2B5EF4-FFF2-40B4-BE49-F238E27FC236}">
              <a16:creationId xmlns:a16="http://schemas.microsoft.com/office/drawing/2014/main" id="{F79A3A6B-B0C0-49BD-A402-220771B56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45" name="Image 544">
          <a:extLst>
            <a:ext uri="{FF2B5EF4-FFF2-40B4-BE49-F238E27FC236}">
              <a16:creationId xmlns:a16="http://schemas.microsoft.com/office/drawing/2014/main" id="{631D0BF5-9634-4A79-BF1B-3618AB7DA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46" name="Image 545">
          <a:extLst>
            <a:ext uri="{FF2B5EF4-FFF2-40B4-BE49-F238E27FC236}">
              <a16:creationId xmlns:a16="http://schemas.microsoft.com/office/drawing/2014/main" id="{71EDE2C0-E0FB-42A7-956B-A191416CE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47" name="Image 546">
          <a:extLst>
            <a:ext uri="{FF2B5EF4-FFF2-40B4-BE49-F238E27FC236}">
              <a16:creationId xmlns:a16="http://schemas.microsoft.com/office/drawing/2014/main" id="{4A45E0AC-04FD-4293-970A-D8B0A3397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48" name="Image 547">
          <a:extLst>
            <a:ext uri="{FF2B5EF4-FFF2-40B4-BE49-F238E27FC236}">
              <a16:creationId xmlns:a16="http://schemas.microsoft.com/office/drawing/2014/main" id="{8768CA6D-4A1B-4EC4-AC4B-FB6836C9F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128</xdr:row>
      <xdr:rowOff>0</xdr:rowOff>
    </xdr:from>
    <xdr:ext cx="921364" cy="0"/>
    <xdr:pic>
      <xdr:nvPicPr>
        <xdr:cNvPr id="549" name="Image 548">
          <a:extLst>
            <a:ext uri="{FF2B5EF4-FFF2-40B4-BE49-F238E27FC236}">
              <a16:creationId xmlns:a16="http://schemas.microsoft.com/office/drawing/2014/main" id="{AA1E88D9-C6E1-47B9-A323-1CBF93116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128</xdr:row>
      <xdr:rowOff>0</xdr:rowOff>
    </xdr:from>
    <xdr:ext cx="921364" cy="0"/>
    <xdr:pic>
      <xdr:nvPicPr>
        <xdr:cNvPr id="550" name="Image 549">
          <a:extLst>
            <a:ext uri="{FF2B5EF4-FFF2-40B4-BE49-F238E27FC236}">
              <a16:creationId xmlns:a16="http://schemas.microsoft.com/office/drawing/2014/main" id="{421E7FD7-3BF6-43E9-A770-FA57049ED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51" name="Image 550">
          <a:extLst>
            <a:ext uri="{FF2B5EF4-FFF2-40B4-BE49-F238E27FC236}">
              <a16:creationId xmlns:a16="http://schemas.microsoft.com/office/drawing/2014/main" id="{7B00B1AB-2939-45BE-8D6E-72C8EDC74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87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52" name="Image 551">
          <a:extLst>
            <a:ext uri="{FF2B5EF4-FFF2-40B4-BE49-F238E27FC236}">
              <a16:creationId xmlns:a16="http://schemas.microsoft.com/office/drawing/2014/main" id="{F90D35DF-67D8-4F83-8CB5-14F8B6BA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53" name="Image 552">
          <a:extLst>
            <a:ext uri="{FF2B5EF4-FFF2-40B4-BE49-F238E27FC236}">
              <a16:creationId xmlns:a16="http://schemas.microsoft.com/office/drawing/2014/main" id="{AFC92A73-58C4-44D5-BB4F-EB06AA82E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4" name="Image 553">
          <a:extLst>
            <a:ext uri="{FF2B5EF4-FFF2-40B4-BE49-F238E27FC236}">
              <a16:creationId xmlns:a16="http://schemas.microsoft.com/office/drawing/2014/main" id="{15FCEED9-A9F4-44F8-A794-7810B745B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5" name="Image 554">
          <a:extLst>
            <a:ext uri="{FF2B5EF4-FFF2-40B4-BE49-F238E27FC236}">
              <a16:creationId xmlns:a16="http://schemas.microsoft.com/office/drawing/2014/main" id="{38A555A0-BCDB-4911-AF7A-AED0D4A0B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6" name="Image 555">
          <a:extLst>
            <a:ext uri="{FF2B5EF4-FFF2-40B4-BE49-F238E27FC236}">
              <a16:creationId xmlns:a16="http://schemas.microsoft.com/office/drawing/2014/main" id="{138900A9-C426-46BC-A30D-1EC76F0C4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7" name="Image 556">
          <a:extLst>
            <a:ext uri="{FF2B5EF4-FFF2-40B4-BE49-F238E27FC236}">
              <a16:creationId xmlns:a16="http://schemas.microsoft.com/office/drawing/2014/main" id="{29712B25-CD27-450E-B287-BBDFA6659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8" name="Image 557">
          <a:extLst>
            <a:ext uri="{FF2B5EF4-FFF2-40B4-BE49-F238E27FC236}">
              <a16:creationId xmlns:a16="http://schemas.microsoft.com/office/drawing/2014/main" id="{E4692583-9252-4CB8-A01F-D9DA9ED63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9" name="Image 558">
          <a:extLst>
            <a:ext uri="{FF2B5EF4-FFF2-40B4-BE49-F238E27FC236}">
              <a16:creationId xmlns:a16="http://schemas.microsoft.com/office/drawing/2014/main" id="{350BD73B-0DB8-463C-BD88-FBE08944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0" name="Image 559">
          <a:extLst>
            <a:ext uri="{FF2B5EF4-FFF2-40B4-BE49-F238E27FC236}">
              <a16:creationId xmlns:a16="http://schemas.microsoft.com/office/drawing/2014/main" id="{81150E03-5AE1-46A3-93FA-D4A264FE9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61" name="Image 560">
          <a:extLst>
            <a:ext uri="{FF2B5EF4-FFF2-40B4-BE49-F238E27FC236}">
              <a16:creationId xmlns:a16="http://schemas.microsoft.com/office/drawing/2014/main" id="{CD29857F-2F70-41DE-B9EF-78A583D69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62" name="Image 561">
          <a:extLst>
            <a:ext uri="{FF2B5EF4-FFF2-40B4-BE49-F238E27FC236}">
              <a16:creationId xmlns:a16="http://schemas.microsoft.com/office/drawing/2014/main" id="{A77EF23F-FEEC-4F69-A65E-CC9E35349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63" name="Image 562">
          <a:extLst>
            <a:ext uri="{FF2B5EF4-FFF2-40B4-BE49-F238E27FC236}">
              <a16:creationId xmlns:a16="http://schemas.microsoft.com/office/drawing/2014/main" id="{81C3D215-F171-4220-B0EB-F607BC330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64" name="Image 563">
          <a:extLst>
            <a:ext uri="{FF2B5EF4-FFF2-40B4-BE49-F238E27FC236}">
              <a16:creationId xmlns:a16="http://schemas.microsoft.com/office/drawing/2014/main" id="{8420C9E5-AF0A-4423-A369-EACDC64C9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65" name="Image 564">
          <a:extLst>
            <a:ext uri="{FF2B5EF4-FFF2-40B4-BE49-F238E27FC236}">
              <a16:creationId xmlns:a16="http://schemas.microsoft.com/office/drawing/2014/main" id="{2F04C4ED-F200-431A-8AA7-DE90DD8C0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6" name="Image 565">
          <a:extLst>
            <a:ext uri="{FF2B5EF4-FFF2-40B4-BE49-F238E27FC236}">
              <a16:creationId xmlns:a16="http://schemas.microsoft.com/office/drawing/2014/main" id="{7A325C48-E881-41A0-9AA2-733CBFC12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67" name="Image 566">
          <a:extLst>
            <a:ext uri="{FF2B5EF4-FFF2-40B4-BE49-F238E27FC236}">
              <a16:creationId xmlns:a16="http://schemas.microsoft.com/office/drawing/2014/main" id="{AB83CD00-1C19-4334-A838-D21D0445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68" name="Image 567">
          <a:extLst>
            <a:ext uri="{FF2B5EF4-FFF2-40B4-BE49-F238E27FC236}">
              <a16:creationId xmlns:a16="http://schemas.microsoft.com/office/drawing/2014/main" id="{E4602067-9A6A-4586-A13C-F942D6EBF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9" name="Image 568">
          <a:extLst>
            <a:ext uri="{FF2B5EF4-FFF2-40B4-BE49-F238E27FC236}">
              <a16:creationId xmlns:a16="http://schemas.microsoft.com/office/drawing/2014/main" id="{4A89D88B-93EF-488A-92C1-1853D3B55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70" name="Image 569">
          <a:extLst>
            <a:ext uri="{FF2B5EF4-FFF2-40B4-BE49-F238E27FC236}">
              <a16:creationId xmlns:a16="http://schemas.microsoft.com/office/drawing/2014/main" id="{EEDBF594-5352-408E-8815-EB897FE34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71" name="Image 570">
          <a:extLst>
            <a:ext uri="{FF2B5EF4-FFF2-40B4-BE49-F238E27FC236}">
              <a16:creationId xmlns:a16="http://schemas.microsoft.com/office/drawing/2014/main" id="{E0C7BEBF-A6A3-4B55-8906-4F0ABD6DF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72" name="Image 571">
          <a:extLst>
            <a:ext uri="{FF2B5EF4-FFF2-40B4-BE49-F238E27FC236}">
              <a16:creationId xmlns:a16="http://schemas.microsoft.com/office/drawing/2014/main" id="{0B984B1D-3974-49F2-B687-35711AEF9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73" name="Image 572">
          <a:extLst>
            <a:ext uri="{FF2B5EF4-FFF2-40B4-BE49-F238E27FC236}">
              <a16:creationId xmlns:a16="http://schemas.microsoft.com/office/drawing/2014/main" id="{F763C233-65C1-44C4-AF1E-EFBECC5C5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74" name="Image 573">
          <a:extLst>
            <a:ext uri="{FF2B5EF4-FFF2-40B4-BE49-F238E27FC236}">
              <a16:creationId xmlns:a16="http://schemas.microsoft.com/office/drawing/2014/main" id="{E4B324B3-E794-4F08-AE6D-6D4E390E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66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04ED6578-81B7-43BA-AC89-C7C7B31E0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21B127E3-143D-4AA4-A596-DD40F6459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F19B0AC2-601F-474D-9C39-6D4667E72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77CB5788-9ED2-4A61-B214-271C39AD1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9FDBE1F7-9A41-49EB-B038-ADF463E7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7AE63439-C344-464B-B420-BF584FE63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EFF8CCF1-695C-4581-A4DF-D266A1B9F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08029" cy="0"/>
    <xdr:pic>
      <xdr:nvPicPr>
        <xdr:cNvPr id="9" name="Image 8">
          <a:extLst>
            <a:ext uri="{FF2B5EF4-FFF2-40B4-BE49-F238E27FC236}">
              <a16:creationId xmlns:a16="http://schemas.microsoft.com/office/drawing/2014/main" id="{ADC8A0B6-F97A-4332-BC8B-FB13863FE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9750"/>
          <a:ext cx="908029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</xdr:row>
      <xdr:rowOff>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14B70C87-3914-44F6-B617-22EF6F24D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50101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766641B0-717B-4DCF-BC42-62F948546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8B82C851-CC9E-4C02-827F-CF2BE6727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6892A9F1-1389-4B7B-8BBA-F94105AF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5619750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4" name="Image 13">
          <a:extLst>
            <a:ext uri="{FF2B5EF4-FFF2-40B4-BE49-F238E27FC236}">
              <a16:creationId xmlns:a16="http://schemas.microsoft.com/office/drawing/2014/main" id="{A00654A8-F4DD-4BF0-A828-7CA8EBA0E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5" name="Image 14">
          <a:extLst>
            <a:ext uri="{FF2B5EF4-FFF2-40B4-BE49-F238E27FC236}">
              <a16:creationId xmlns:a16="http://schemas.microsoft.com/office/drawing/2014/main" id="{B7FFF16F-3F4C-495C-9A4E-6855FB797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6" name="Image 15">
          <a:extLst>
            <a:ext uri="{FF2B5EF4-FFF2-40B4-BE49-F238E27FC236}">
              <a16:creationId xmlns:a16="http://schemas.microsoft.com/office/drawing/2014/main" id="{45963669-B9B3-41C7-A4C7-D73869C44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7" name="Image 16">
          <a:extLst>
            <a:ext uri="{FF2B5EF4-FFF2-40B4-BE49-F238E27FC236}">
              <a16:creationId xmlns:a16="http://schemas.microsoft.com/office/drawing/2014/main" id="{A7B9C380-A7BA-4BC7-B066-4E587F64F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8" name="Image 17">
          <a:extLst>
            <a:ext uri="{FF2B5EF4-FFF2-40B4-BE49-F238E27FC236}">
              <a16:creationId xmlns:a16="http://schemas.microsoft.com/office/drawing/2014/main" id="{ADFA9EE5-E64B-494E-904F-71FD3785D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9" name="Image 18">
          <a:extLst>
            <a:ext uri="{FF2B5EF4-FFF2-40B4-BE49-F238E27FC236}">
              <a16:creationId xmlns:a16="http://schemas.microsoft.com/office/drawing/2014/main" id="{BA4F7674-014B-4F75-9725-3ABA1B392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0" name="Image 19">
          <a:extLst>
            <a:ext uri="{FF2B5EF4-FFF2-40B4-BE49-F238E27FC236}">
              <a16:creationId xmlns:a16="http://schemas.microsoft.com/office/drawing/2014/main" id="{D7C09106-FCC9-44E8-A949-BFE4099AE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21" name="Image 20">
          <a:extLst>
            <a:ext uri="{FF2B5EF4-FFF2-40B4-BE49-F238E27FC236}">
              <a16:creationId xmlns:a16="http://schemas.microsoft.com/office/drawing/2014/main" id="{B38B1955-6377-41F4-AF21-BF34DD9A9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2" name="Image 21">
          <a:extLst>
            <a:ext uri="{FF2B5EF4-FFF2-40B4-BE49-F238E27FC236}">
              <a16:creationId xmlns:a16="http://schemas.microsoft.com/office/drawing/2014/main" id="{5E0834E0-31BD-4E3C-B941-3243AEE6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0808C0DB-CE54-4576-8137-0AEF38738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184CF956-DA17-4804-AC78-239C0147E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CB2468F7-5A61-46BB-B851-51A19C311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F5D08EF4-8EEA-4EFD-9A97-DE6F0D364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94733274-25A6-481E-A286-16ED1EC47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37C2A7A4-DD26-47E1-A5C9-3AEC3AFE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0CAC0624-0D89-427A-BF19-05BD6883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CF8986B8-47DD-4B00-9902-61BF779C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1F6B00B1-CC79-426A-9F62-553406870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7121E57D-03F9-4961-91FF-4483D427A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8F83AEA4-6A2E-4471-8EB6-CEF1A6CE3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4" name="Image 33">
          <a:extLst>
            <a:ext uri="{FF2B5EF4-FFF2-40B4-BE49-F238E27FC236}">
              <a16:creationId xmlns:a16="http://schemas.microsoft.com/office/drawing/2014/main" id="{228B7534-681F-43BA-82CD-D966E1E36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5" name="Image 34">
          <a:extLst>
            <a:ext uri="{FF2B5EF4-FFF2-40B4-BE49-F238E27FC236}">
              <a16:creationId xmlns:a16="http://schemas.microsoft.com/office/drawing/2014/main" id="{5EC76422-DB24-4525-BFDC-5C2894D56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6" name="Image 35">
          <a:extLst>
            <a:ext uri="{FF2B5EF4-FFF2-40B4-BE49-F238E27FC236}">
              <a16:creationId xmlns:a16="http://schemas.microsoft.com/office/drawing/2014/main" id="{D4FAEE1F-D5BF-4E0E-ACF8-8BB45E0CD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7" name="Image 36">
          <a:extLst>
            <a:ext uri="{FF2B5EF4-FFF2-40B4-BE49-F238E27FC236}">
              <a16:creationId xmlns:a16="http://schemas.microsoft.com/office/drawing/2014/main" id="{86099086-C535-418D-A951-242845C8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8" name="Image 37">
          <a:extLst>
            <a:ext uri="{FF2B5EF4-FFF2-40B4-BE49-F238E27FC236}">
              <a16:creationId xmlns:a16="http://schemas.microsoft.com/office/drawing/2014/main" id="{F298DF3E-E8DF-43B4-9394-90F33B1B1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39" name="Image 38">
          <a:extLst>
            <a:ext uri="{FF2B5EF4-FFF2-40B4-BE49-F238E27FC236}">
              <a16:creationId xmlns:a16="http://schemas.microsoft.com/office/drawing/2014/main" id="{623F4C98-87E3-4DC2-9D3D-42FDC4030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40" name="Image 39">
          <a:extLst>
            <a:ext uri="{FF2B5EF4-FFF2-40B4-BE49-F238E27FC236}">
              <a16:creationId xmlns:a16="http://schemas.microsoft.com/office/drawing/2014/main" id="{7A3F23C4-8087-4644-A18D-8679F81F0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1" name="Image 40">
          <a:extLst>
            <a:ext uri="{FF2B5EF4-FFF2-40B4-BE49-F238E27FC236}">
              <a16:creationId xmlns:a16="http://schemas.microsoft.com/office/drawing/2014/main" id="{4E6ED515-3D6B-498B-B5C6-952E9723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2" name="Image 41">
          <a:extLst>
            <a:ext uri="{FF2B5EF4-FFF2-40B4-BE49-F238E27FC236}">
              <a16:creationId xmlns:a16="http://schemas.microsoft.com/office/drawing/2014/main" id="{A46254DC-C555-4DE2-B303-1978A8CAE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43" name="Image 42">
          <a:extLst>
            <a:ext uri="{FF2B5EF4-FFF2-40B4-BE49-F238E27FC236}">
              <a16:creationId xmlns:a16="http://schemas.microsoft.com/office/drawing/2014/main" id="{D03DA86D-590D-4E55-A16E-3ED0F602E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4" name="Image 43">
          <a:extLst>
            <a:ext uri="{FF2B5EF4-FFF2-40B4-BE49-F238E27FC236}">
              <a16:creationId xmlns:a16="http://schemas.microsoft.com/office/drawing/2014/main" id="{1A6BD2D9-10CA-4B5C-87B9-35DB8DA12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5" name="Image 44">
          <a:extLst>
            <a:ext uri="{FF2B5EF4-FFF2-40B4-BE49-F238E27FC236}">
              <a16:creationId xmlns:a16="http://schemas.microsoft.com/office/drawing/2014/main" id="{8BB560B5-4D59-45B8-BFED-F518ED4F5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6" name="Image 45">
          <a:extLst>
            <a:ext uri="{FF2B5EF4-FFF2-40B4-BE49-F238E27FC236}">
              <a16:creationId xmlns:a16="http://schemas.microsoft.com/office/drawing/2014/main" id="{E45DB9D8-C458-44FB-8323-E83595CBD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" name="Image 46">
          <a:extLst>
            <a:ext uri="{FF2B5EF4-FFF2-40B4-BE49-F238E27FC236}">
              <a16:creationId xmlns:a16="http://schemas.microsoft.com/office/drawing/2014/main" id="{E584676C-9092-460D-A14B-6538EB99A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8" name="Image 47">
          <a:extLst>
            <a:ext uri="{FF2B5EF4-FFF2-40B4-BE49-F238E27FC236}">
              <a16:creationId xmlns:a16="http://schemas.microsoft.com/office/drawing/2014/main" id="{25353E57-5582-47C5-A744-75CDC6875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9" name="Image 48">
          <a:extLst>
            <a:ext uri="{FF2B5EF4-FFF2-40B4-BE49-F238E27FC236}">
              <a16:creationId xmlns:a16="http://schemas.microsoft.com/office/drawing/2014/main" id="{B1944E6F-FDA5-4D52-9FE3-D8609B8BB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0" name="Image 49">
          <a:extLst>
            <a:ext uri="{FF2B5EF4-FFF2-40B4-BE49-F238E27FC236}">
              <a16:creationId xmlns:a16="http://schemas.microsoft.com/office/drawing/2014/main" id="{1E157CC7-C993-40CF-A3B3-FF061932C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" name="Image 50">
          <a:extLst>
            <a:ext uri="{FF2B5EF4-FFF2-40B4-BE49-F238E27FC236}">
              <a16:creationId xmlns:a16="http://schemas.microsoft.com/office/drawing/2014/main" id="{D96579F6-F4B8-401E-9823-40F5EAD6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2" name="Image 51">
          <a:extLst>
            <a:ext uri="{FF2B5EF4-FFF2-40B4-BE49-F238E27FC236}">
              <a16:creationId xmlns:a16="http://schemas.microsoft.com/office/drawing/2014/main" id="{6AFAA590-0574-4BB0-BE4F-465685381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" name="Image 52">
          <a:extLst>
            <a:ext uri="{FF2B5EF4-FFF2-40B4-BE49-F238E27FC236}">
              <a16:creationId xmlns:a16="http://schemas.microsoft.com/office/drawing/2014/main" id="{06A76D7F-2F6F-4803-9628-CC9A28FF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" name="Image 53">
          <a:extLst>
            <a:ext uri="{FF2B5EF4-FFF2-40B4-BE49-F238E27FC236}">
              <a16:creationId xmlns:a16="http://schemas.microsoft.com/office/drawing/2014/main" id="{EC72CE3A-E23C-4BE3-8916-73190D33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5" name="Image 54">
          <a:extLst>
            <a:ext uri="{FF2B5EF4-FFF2-40B4-BE49-F238E27FC236}">
              <a16:creationId xmlns:a16="http://schemas.microsoft.com/office/drawing/2014/main" id="{65DF7388-D732-41E1-B362-47C9067D4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6" name="Image 55">
          <a:extLst>
            <a:ext uri="{FF2B5EF4-FFF2-40B4-BE49-F238E27FC236}">
              <a16:creationId xmlns:a16="http://schemas.microsoft.com/office/drawing/2014/main" id="{E6FCABCB-6825-4627-959D-D843A8E5E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7" name="Image 56">
          <a:extLst>
            <a:ext uri="{FF2B5EF4-FFF2-40B4-BE49-F238E27FC236}">
              <a16:creationId xmlns:a16="http://schemas.microsoft.com/office/drawing/2014/main" id="{083FF6DC-7DA2-4530-BDD7-FA069F2C5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8" name="Image 57">
          <a:extLst>
            <a:ext uri="{FF2B5EF4-FFF2-40B4-BE49-F238E27FC236}">
              <a16:creationId xmlns:a16="http://schemas.microsoft.com/office/drawing/2014/main" id="{7BCCA692-C810-49CA-BBE4-DCA52569A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9" name="Image 58">
          <a:extLst>
            <a:ext uri="{FF2B5EF4-FFF2-40B4-BE49-F238E27FC236}">
              <a16:creationId xmlns:a16="http://schemas.microsoft.com/office/drawing/2014/main" id="{5C0BF832-6F6C-45BB-A139-EA0F5462E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60" name="Image 59">
          <a:extLst>
            <a:ext uri="{FF2B5EF4-FFF2-40B4-BE49-F238E27FC236}">
              <a16:creationId xmlns:a16="http://schemas.microsoft.com/office/drawing/2014/main" id="{2ACA15F0-3DBA-4023-BAC4-E97C95BB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61" name="Image 60">
          <a:extLst>
            <a:ext uri="{FF2B5EF4-FFF2-40B4-BE49-F238E27FC236}">
              <a16:creationId xmlns:a16="http://schemas.microsoft.com/office/drawing/2014/main" id="{549905A5-23AA-4D18-B1A3-5BF0E3C5C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62" name="Image 61">
          <a:extLst>
            <a:ext uri="{FF2B5EF4-FFF2-40B4-BE49-F238E27FC236}">
              <a16:creationId xmlns:a16="http://schemas.microsoft.com/office/drawing/2014/main" id="{DD3E4FDF-1970-4523-90DD-D06B790D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63" name="Image 62">
          <a:extLst>
            <a:ext uri="{FF2B5EF4-FFF2-40B4-BE49-F238E27FC236}">
              <a16:creationId xmlns:a16="http://schemas.microsoft.com/office/drawing/2014/main" id="{321E247F-BE88-4B77-AD1F-96A98C564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64" name="Image 63">
          <a:extLst>
            <a:ext uri="{FF2B5EF4-FFF2-40B4-BE49-F238E27FC236}">
              <a16:creationId xmlns:a16="http://schemas.microsoft.com/office/drawing/2014/main" id="{3B6FA701-2378-488D-A886-FA95EC165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65" name="Image 64">
          <a:extLst>
            <a:ext uri="{FF2B5EF4-FFF2-40B4-BE49-F238E27FC236}">
              <a16:creationId xmlns:a16="http://schemas.microsoft.com/office/drawing/2014/main" id="{BE1C147A-1A32-4A07-A864-5AA6D0F56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66" name="Image 65">
          <a:extLst>
            <a:ext uri="{FF2B5EF4-FFF2-40B4-BE49-F238E27FC236}">
              <a16:creationId xmlns:a16="http://schemas.microsoft.com/office/drawing/2014/main" id="{322FB753-D326-4998-8C07-ED5EB4F1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67" name="Image 66">
          <a:extLst>
            <a:ext uri="{FF2B5EF4-FFF2-40B4-BE49-F238E27FC236}">
              <a16:creationId xmlns:a16="http://schemas.microsoft.com/office/drawing/2014/main" id="{98FE4F46-8C16-45E7-827B-B9BDAFCC1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68" name="Image 67">
          <a:extLst>
            <a:ext uri="{FF2B5EF4-FFF2-40B4-BE49-F238E27FC236}">
              <a16:creationId xmlns:a16="http://schemas.microsoft.com/office/drawing/2014/main" id="{14768CD2-C7EE-4D7F-8A29-F5B1B605B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69" name="Image 68">
          <a:extLst>
            <a:ext uri="{FF2B5EF4-FFF2-40B4-BE49-F238E27FC236}">
              <a16:creationId xmlns:a16="http://schemas.microsoft.com/office/drawing/2014/main" id="{FDBBCD1D-7C42-47E4-AE06-0D3B59CB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70" name="Image 69">
          <a:extLst>
            <a:ext uri="{FF2B5EF4-FFF2-40B4-BE49-F238E27FC236}">
              <a16:creationId xmlns:a16="http://schemas.microsoft.com/office/drawing/2014/main" id="{1EE838F5-6C35-4361-8776-3B48FA972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71" name="Image 70">
          <a:extLst>
            <a:ext uri="{FF2B5EF4-FFF2-40B4-BE49-F238E27FC236}">
              <a16:creationId xmlns:a16="http://schemas.microsoft.com/office/drawing/2014/main" id="{3A281A63-8BB8-4724-84C8-D0B5CFB1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72" name="Image 71">
          <a:extLst>
            <a:ext uri="{FF2B5EF4-FFF2-40B4-BE49-F238E27FC236}">
              <a16:creationId xmlns:a16="http://schemas.microsoft.com/office/drawing/2014/main" id="{DC94ACE2-0F96-49CB-B813-F2A0E11BA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73" name="Image 72">
          <a:extLst>
            <a:ext uri="{FF2B5EF4-FFF2-40B4-BE49-F238E27FC236}">
              <a16:creationId xmlns:a16="http://schemas.microsoft.com/office/drawing/2014/main" id="{3E88B92A-847D-4386-8AD4-428412834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74" name="Image 73">
          <a:extLst>
            <a:ext uri="{FF2B5EF4-FFF2-40B4-BE49-F238E27FC236}">
              <a16:creationId xmlns:a16="http://schemas.microsoft.com/office/drawing/2014/main" id="{499CF6F2-C5BE-4B83-A22E-4DE5A29D0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75" name="Image 74">
          <a:extLst>
            <a:ext uri="{FF2B5EF4-FFF2-40B4-BE49-F238E27FC236}">
              <a16:creationId xmlns:a16="http://schemas.microsoft.com/office/drawing/2014/main" id="{DC9A4153-B531-4B37-8968-32FC50F2D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76" name="Image 75">
          <a:extLst>
            <a:ext uri="{FF2B5EF4-FFF2-40B4-BE49-F238E27FC236}">
              <a16:creationId xmlns:a16="http://schemas.microsoft.com/office/drawing/2014/main" id="{020AD9D9-A1D8-4CD0-A872-FEF8B99A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77" name="Image 76">
          <a:extLst>
            <a:ext uri="{FF2B5EF4-FFF2-40B4-BE49-F238E27FC236}">
              <a16:creationId xmlns:a16="http://schemas.microsoft.com/office/drawing/2014/main" id="{AF1E3A85-ADA6-4100-91F0-CA80139B1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78" name="Image 77">
          <a:extLst>
            <a:ext uri="{FF2B5EF4-FFF2-40B4-BE49-F238E27FC236}">
              <a16:creationId xmlns:a16="http://schemas.microsoft.com/office/drawing/2014/main" id="{77B0BE30-48CA-49BB-8787-D18ACEAE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79" name="Image 78">
          <a:extLst>
            <a:ext uri="{FF2B5EF4-FFF2-40B4-BE49-F238E27FC236}">
              <a16:creationId xmlns:a16="http://schemas.microsoft.com/office/drawing/2014/main" id="{C73B3FB4-F210-4FA2-A21B-A7D9AE91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80" name="Image 79">
          <a:extLst>
            <a:ext uri="{FF2B5EF4-FFF2-40B4-BE49-F238E27FC236}">
              <a16:creationId xmlns:a16="http://schemas.microsoft.com/office/drawing/2014/main" id="{897944BB-B620-4B40-BA07-FDF338884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81" name="Image 80">
          <a:extLst>
            <a:ext uri="{FF2B5EF4-FFF2-40B4-BE49-F238E27FC236}">
              <a16:creationId xmlns:a16="http://schemas.microsoft.com/office/drawing/2014/main" id="{50AC4C04-FB33-485D-A932-4373E6CFA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82" name="Image 81">
          <a:extLst>
            <a:ext uri="{FF2B5EF4-FFF2-40B4-BE49-F238E27FC236}">
              <a16:creationId xmlns:a16="http://schemas.microsoft.com/office/drawing/2014/main" id="{DA83D79D-1CD4-416A-BCA7-098ECAD2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83" name="Image 82">
          <a:extLst>
            <a:ext uri="{FF2B5EF4-FFF2-40B4-BE49-F238E27FC236}">
              <a16:creationId xmlns:a16="http://schemas.microsoft.com/office/drawing/2014/main" id="{A710B0B0-D7FD-4723-8E86-951A5B982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84" name="Image 83">
          <a:extLst>
            <a:ext uri="{FF2B5EF4-FFF2-40B4-BE49-F238E27FC236}">
              <a16:creationId xmlns:a16="http://schemas.microsoft.com/office/drawing/2014/main" id="{DBF9EAC3-DAE7-483C-B6E9-6BB503801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85" name="Image 84">
          <a:extLst>
            <a:ext uri="{FF2B5EF4-FFF2-40B4-BE49-F238E27FC236}">
              <a16:creationId xmlns:a16="http://schemas.microsoft.com/office/drawing/2014/main" id="{400659D9-F13A-4C79-A5A0-F7EC9841E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86" name="Image 85">
          <a:extLst>
            <a:ext uri="{FF2B5EF4-FFF2-40B4-BE49-F238E27FC236}">
              <a16:creationId xmlns:a16="http://schemas.microsoft.com/office/drawing/2014/main" id="{154201ED-A87C-4048-8A03-90ADFB155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87" name="Image 86">
          <a:extLst>
            <a:ext uri="{FF2B5EF4-FFF2-40B4-BE49-F238E27FC236}">
              <a16:creationId xmlns:a16="http://schemas.microsoft.com/office/drawing/2014/main" id="{A48D53E8-4271-4882-A8FB-A43E10C82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88" name="Image 87">
          <a:extLst>
            <a:ext uri="{FF2B5EF4-FFF2-40B4-BE49-F238E27FC236}">
              <a16:creationId xmlns:a16="http://schemas.microsoft.com/office/drawing/2014/main" id="{FEED5874-02DF-4B54-BA17-B56C0229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89" name="Image 88">
          <a:extLst>
            <a:ext uri="{FF2B5EF4-FFF2-40B4-BE49-F238E27FC236}">
              <a16:creationId xmlns:a16="http://schemas.microsoft.com/office/drawing/2014/main" id="{1739CC38-F692-405C-B3EE-9CE0AAA4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90" name="Image 89">
          <a:extLst>
            <a:ext uri="{FF2B5EF4-FFF2-40B4-BE49-F238E27FC236}">
              <a16:creationId xmlns:a16="http://schemas.microsoft.com/office/drawing/2014/main" id="{E7EF1FBB-BDCA-4C6F-94C7-E7ADAF4C4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91" name="Image 90">
          <a:extLst>
            <a:ext uri="{FF2B5EF4-FFF2-40B4-BE49-F238E27FC236}">
              <a16:creationId xmlns:a16="http://schemas.microsoft.com/office/drawing/2014/main" id="{4A383CB6-2DDC-4656-BE72-61301896D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92" name="Image 91">
          <a:extLst>
            <a:ext uri="{FF2B5EF4-FFF2-40B4-BE49-F238E27FC236}">
              <a16:creationId xmlns:a16="http://schemas.microsoft.com/office/drawing/2014/main" id="{5354BC7B-8A41-40AD-AEBE-34CF65E68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93" name="Image 92">
          <a:extLst>
            <a:ext uri="{FF2B5EF4-FFF2-40B4-BE49-F238E27FC236}">
              <a16:creationId xmlns:a16="http://schemas.microsoft.com/office/drawing/2014/main" id="{69395193-5B28-4D30-84D6-4876DD528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94" name="Image 93">
          <a:extLst>
            <a:ext uri="{FF2B5EF4-FFF2-40B4-BE49-F238E27FC236}">
              <a16:creationId xmlns:a16="http://schemas.microsoft.com/office/drawing/2014/main" id="{B7FDB207-2AB6-4ADD-8EEC-5AC3A4E10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95" name="Image 94">
          <a:extLst>
            <a:ext uri="{FF2B5EF4-FFF2-40B4-BE49-F238E27FC236}">
              <a16:creationId xmlns:a16="http://schemas.microsoft.com/office/drawing/2014/main" id="{05FEB4C1-F9B5-4BFB-AF81-27AF2917D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96" name="Image 95">
          <a:extLst>
            <a:ext uri="{FF2B5EF4-FFF2-40B4-BE49-F238E27FC236}">
              <a16:creationId xmlns:a16="http://schemas.microsoft.com/office/drawing/2014/main" id="{0612A6D3-8EE6-4DBC-B180-7D5642955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97" name="Image 96">
          <a:extLst>
            <a:ext uri="{FF2B5EF4-FFF2-40B4-BE49-F238E27FC236}">
              <a16:creationId xmlns:a16="http://schemas.microsoft.com/office/drawing/2014/main" id="{DAAC29D3-50FB-44BB-9B88-36D9F6EF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98" name="Image 97">
          <a:extLst>
            <a:ext uri="{FF2B5EF4-FFF2-40B4-BE49-F238E27FC236}">
              <a16:creationId xmlns:a16="http://schemas.microsoft.com/office/drawing/2014/main" id="{13000AAF-A990-4DAE-B0DD-DB3074BAF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99" name="Image 98">
          <a:extLst>
            <a:ext uri="{FF2B5EF4-FFF2-40B4-BE49-F238E27FC236}">
              <a16:creationId xmlns:a16="http://schemas.microsoft.com/office/drawing/2014/main" id="{426F9890-C085-409D-810B-2BE1A20A1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00" name="Image 99">
          <a:extLst>
            <a:ext uri="{FF2B5EF4-FFF2-40B4-BE49-F238E27FC236}">
              <a16:creationId xmlns:a16="http://schemas.microsoft.com/office/drawing/2014/main" id="{1A6BEABB-8436-4596-900D-3C4584360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01" name="Image 100">
          <a:extLst>
            <a:ext uri="{FF2B5EF4-FFF2-40B4-BE49-F238E27FC236}">
              <a16:creationId xmlns:a16="http://schemas.microsoft.com/office/drawing/2014/main" id="{39E28292-541C-4966-BA6E-11FD20FC1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02" name="Image 101">
          <a:extLst>
            <a:ext uri="{FF2B5EF4-FFF2-40B4-BE49-F238E27FC236}">
              <a16:creationId xmlns:a16="http://schemas.microsoft.com/office/drawing/2014/main" id="{3A06F643-82C0-4A6A-8F46-724E177CA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03" name="Image 102">
          <a:extLst>
            <a:ext uri="{FF2B5EF4-FFF2-40B4-BE49-F238E27FC236}">
              <a16:creationId xmlns:a16="http://schemas.microsoft.com/office/drawing/2014/main" id="{0C102B12-D3B7-432C-A319-914AAA34C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04" name="Image 103">
          <a:extLst>
            <a:ext uri="{FF2B5EF4-FFF2-40B4-BE49-F238E27FC236}">
              <a16:creationId xmlns:a16="http://schemas.microsoft.com/office/drawing/2014/main" id="{4AC43762-CA04-4C81-BC27-0E803B3BC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05" name="Image 104">
          <a:extLst>
            <a:ext uri="{FF2B5EF4-FFF2-40B4-BE49-F238E27FC236}">
              <a16:creationId xmlns:a16="http://schemas.microsoft.com/office/drawing/2014/main" id="{092FC655-EB5C-4145-9E16-7031DEB1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06" name="Image 105">
          <a:extLst>
            <a:ext uri="{FF2B5EF4-FFF2-40B4-BE49-F238E27FC236}">
              <a16:creationId xmlns:a16="http://schemas.microsoft.com/office/drawing/2014/main" id="{D6F1CC73-9409-40BF-A8C7-E4582D4F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07" name="Image 106">
          <a:extLst>
            <a:ext uri="{FF2B5EF4-FFF2-40B4-BE49-F238E27FC236}">
              <a16:creationId xmlns:a16="http://schemas.microsoft.com/office/drawing/2014/main" id="{66072C11-8A91-44BF-BA7C-1704A330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08" name="Image 107">
          <a:extLst>
            <a:ext uri="{FF2B5EF4-FFF2-40B4-BE49-F238E27FC236}">
              <a16:creationId xmlns:a16="http://schemas.microsoft.com/office/drawing/2014/main" id="{2D4974B5-2536-40F2-ABD7-CA26F68A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09" name="Image 108">
          <a:extLst>
            <a:ext uri="{FF2B5EF4-FFF2-40B4-BE49-F238E27FC236}">
              <a16:creationId xmlns:a16="http://schemas.microsoft.com/office/drawing/2014/main" id="{FBEF6975-45A0-45F6-9AB2-909AE380C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10" name="Image 109">
          <a:extLst>
            <a:ext uri="{FF2B5EF4-FFF2-40B4-BE49-F238E27FC236}">
              <a16:creationId xmlns:a16="http://schemas.microsoft.com/office/drawing/2014/main" id="{326AAF36-E927-4A71-B12E-805799B5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11" name="Image 110">
          <a:extLst>
            <a:ext uri="{FF2B5EF4-FFF2-40B4-BE49-F238E27FC236}">
              <a16:creationId xmlns:a16="http://schemas.microsoft.com/office/drawing/2014/main" id="{A2B291C1-1FA5-4813-BC38-AC61A29E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12" name="Image 111">
          <a:extLst>
            <a:ext uri="{FF2B5EF4-FFF2-40B4-BE49-F238E27FC236}">
              <a16:creationId xmlns:a16="http://schemas.microsoft.com/office/drawing/2014/main" id="{4FF9D053-25FE-4D89-AE4E-61898856B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13" name="Image 112">
          <a:extLst>
            <a:ext uri="{FF2B5EF4-FFF2-40B4-BE49-F238E27FC236}">
              <a16:creationId xmlns:a16="http://schemas.microsoft.com/office/drawing/2014/main" id="{2FADC6D6-2F70-4F89-9382-9078D1AE1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14" name="Image 113">
          <a:extLst>
            <a:ext uri="{FF2B5EF4-FFF2-40B4-BE49-F238E27FC236}">
              <a16:creationId xmlns:a16="http://schemas.microsoft.com/office/drawing/2014/main" id="{45F13A38-CFCF-4D80-8E05-CBDFE901A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15" name="Image 114">
          <a:extLst>
            <a:ext uri="{FF2B5EF4-FFF2-40B4-BE49-F238E27FC236}">
              <a16:creationId xmlns:a16="http://schemas.microsoft.com/office/drawing/2014/main" id="{2B2CE023-9384-4194-9EE3-1B419353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16" name="Image 115">
          <a:extLst>
            <a:ext uri="{FF2B5EF4-FFF2-40B4-BE49-F238E27FC236}">
              <a16:creationId xmlns:a16="http://schemas.microsoft.com/office/drawing/2014/main" id="{3A02B6B2-A0A0-4199-ADF4-89A6CCC31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17" name="Image 116">
          <a:extLst>
            <a:ext uri="{FF2B5EF4-FFF2-40B4-BE49-F238E27FC236}">
              <a16:creationId xmlns:a16="http://schemas.microsoft.com/office/drawing/2014/main" id="{E66981F8-45C4-4243-B7F7-2F1F29E4F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18" name="Image 117">
          <a:extLst>
            <a:ext uri="{FF2B5EF4-FFF2-40B4-BE49-F238E27FC236}">
              <a16:creationId xmlns:a16="http://schemas.microsoft.com/office/drawing/2014/main" id="{31DEB3BB-C072-43A7-A6CA-DCF9F75F3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19" name="Image 118">
          <a:extLst>
            <a:ext uri="{FF2B5EF4-FFF2-40B4-BE49-F238E27FC236}">
              <a16:creationId xmlns:a16="http://schemas.microsoft.com/office/drawing/2014/main" id="{9DB2B3FF-FFA6-4CAE-8988-836821637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120" name="Image 119">
          <a:extLst>
            <a:ext uri="{FF2B5EF4-FFF2-40B4-BE49-F238E27FC236}">
              <a16:creationId xmlns:a16="http://schemas.microsoft.com/office/drawing/2014/main" id="{10B734A2-0EDA-4A37-A1F0-029651DB3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121" name="Image 120">
          <a:extLst>
            <a:ext uri="{FF2B5EF4-FFF2-40B4-BE49-F238E27FC236}">
              <a16:creationId xmlns:a16="http://schemas.microsoft.com/office/drawing/2014/main" id="{B657258D-44D6-490B-A3F0-9C0A2F9D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22" name="Image 121">
          <a:extLst>
            <a:ext uri="{FF2B5EF4-FFF2-40B4-BE49-F238E27FC236}">
              <a16:creationId xmlns:a16="http://schemas.microsoft.com/office/drawing/2014/main" id="{0926CE3C-7E11-4D60-B7CC-BFE237EF3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23" name="Image 122">
          <a:extLst>
            <a:ext uri="{FF2B5EF4-FFF2-40B4-BE49-F238E27FC236}">
              <a16:creationId xmlns:a16="http://schemas.microsoft.com/office/drawing/2014/main" id="{DDB88AAB-2DFC-4B58-84B1-21BF4210D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24" name="Image 123">
          <a:extLst>
            <a:ext uri="{FF2B5EF4-FFF2-40B4-BE49-F238E27FC236}">
              <a16:creationId xmlns:a16="http://schemas.microsoft.com/office/drawing/2014/main" id="{D23F3FF4-08BB-45C8-9F12-4B452CB18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25" name="Image 124">
          <a:extLst>
            <a:ext uri="{FF2B5EF4-FFF2-40B4-BE49-F238E27FC236}">
              <a16:creationId xmlns:a16="http://schemas.microsoft.com/office/drawing/2014/main" id="{57B56E79-A0AB-4D57-8AB9-C2DEC0219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26" name="Image 125">
          <a:extLst>
            <a:ext uri="{FF2B5EF4-FFF2-40B4-BE49-F238E27FC236}">
              <a16:creationId xmlns:a16="http://schemas.microsoft.com/office/drawing/2014/main" id="{E02CDF12-B3EB-44E1-B303-0A039187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27" name="Image 126">
          <a:extLst>
            <a:ext uri="{FF2B5EF4-FFF2-40B4-BE49-F238E27FC236}">
              <a16:creationId xmlns:a16="http://schemas.microsoft.com/office/drawing/2014/main" id="{3CD91582-6DBF-4B73-AF1F-D5F033213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28" name="Image 127">
          <a:extLst>
            <a:ext uri="{FF2B5EF4-FFF2-40B4-BE49-F238E27FC236}">
              <a16:creationId xmlns:a16="http://schemas.microsoft.com/office/drawing/2014/main" id="{E21B9A86-45A8-46DE-B5DC-AC6AA36B3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29" name="Image 128">
          <a:extLst>
            <a:ext uri="{FF2B5EF4-FFF2-40B4-BE49-F238E27FC236}">
              <a16:creationId xmlns:a16="http://schemas.microsoft.com/office/drawing/2014/main" id="{B3AF1BEB-BF4B-4C28-8BDC-BBC430D3E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30" name="Image 129">
          <a:extLst>
            <a:ext uri="{FF2B5EF4-FFF2-40B4-BE49-F238E27FC236}">
              <a16:creationId xmlns:a16="http://schemas.microsoft.com/office/drawing/2014/main" id="{B04BD380-6794-4738-8DBA-33F7A6BA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31" name="Image 130">
          <a:extLst>
            <a:ext uri="{FF2B5EF4-FFF2-40B4-BE49-F238E27FC236}">
              <a16:creationId xmlns:a16="http://schemas.microsoft.com/office/drawing/2014/main" id="{154E1B82-9CD3-43A7-98C1-F6762D41F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32" name="Image 131">
          <a:extLst>
            <a:ext uri="{FF2B5EF4-FFF2-40B4-BE49-F238E27FC236}">
              <a16:creationId xmlns:a16="http://schemas.microsoft.com/office/drawing/2014/main" id="{04B7C360-C987-45E5-B03A-1A0F4F44C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33" name="Image 132">
          <a:extLst>
            <a:ext uri="{FF2B5EF4-FFF2-40B4-BE49-F238E27FC236}">
              <a16:creationId xmlns:a16="http://schemas.microsoft.com/office/drawing/2014/main" id="{EE45DF02-FFCB-4B26-B0D9-FC40B84DB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34" name="Image 133">
          <a:extLst>
            <a:ext uri="{FF2B5EF4-FFF2-40B4-BE49-F238E27FC236}">
              <a16:creationId xmlns:a16="http://schemas.microsoft.com/office/drawing/2014/main" id="{EC4AEF3E-3804-4F81-AA86-447EDAC99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35" name="Image 134">
          <a:extLst>
            <a:ext uri="{FF2B5EF4-FFF2-40B4-BE49-F238E27FC236}">
              <a16:creationId xmlns:a16="http://schemas.microsoft.com/office/drawing/2014/main" id="{B1E7C385-6262-4057-A5D9-3D68F1423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36" name="Image 135">
          <a:extLst>
            <a:ext uri="{FF2B5EF4-FFF2-40B4-BE49-F238E27FC236}">
              <a16:creationId xmlns:a16="http://schemas.microsoft.com/office/drawing/2014/main" id="{BF6F4912-492E-42DE-882E-53B9ED7F0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37" name="Image 136">
          <a:extLst>
            <a:ext uri="{FF2B5EF4-FFF2-40B4-BE49-F238E27FC236}">
              <a16:creationId xmlns:a16="http://schemas.microsoft.com/office/drawing/2014/main" id="{2085CDF3-B0E2-4C43-A201-EB3C06FED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38" name="Image 137">
          <a:extLst>
            <a:ext uri="{FF2B5EF4-FFF2-40B4-BE49-F238E27FC236}">
              <a16:creationId xmlns:a16="http://schemas.microsoft.com/office/drawing/2014/main" id="{560DCADB-6250-4F3C-952A-37BDCAAE5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39" name="Image 138">
          <a:extLst>
            <a:ext uri="{FF2B5EF4-FFF2-40B4-BE49-F238E27FC236}">
              <a16:creationId xmlns:a16="http://schemas.microsoft.com/office/drawing/2014/main" id="{2BD852F0-63A3-4059-BECE-ACF2A9BE3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40" name="Image 139">
          <a:extLst>
            <a:ext uri="{FF2B5EF4-FFF2-40B4-BE49-F238E27FC236}">
              <a16:creationId xmlns:a16="http://schemas.microsoft.com/office/drawing/2014/main" id="{D7DA0225-8778-4DB9-842D-19298DAFF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141" name="Image 140">
          <a:extLst>
            <a:ext uri="{FF2B5EF4-FFF2-40B4-BE49-F238E27FC236}">
              <a16:creationId xmlns:a16="http://schemas.microsoft.com/office/drawing/2014/main" id="{CC24B9D2-F19F-4C4E-9D1E-CD6DBC379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142" name="Image 141">
          <a:extLst>
            <a:ext uri="{FF2B5EF4-FFF2-40B4-BE49-F238E27FC236}">
              <a16:creationId xmlns:a16="http://schemas.microsoft.com/office/drawing/2014/main" id="{38D5F374-6919-4243-9AE9-4066A313C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43" name="Image 142">
          <a:extLst>
            <a:ext uri="{FF2B5EF4-FFF2-40B4-BE49-F238E27FC236}">
              <a16:creationId xmlns:a16="http://schemas.microsoft.com/office/drawing/2014/main" id="{DC57260E-00DE-4B0F-8EE6-06F162E68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44" name="Image 143">
          <a:extLst>
            <a:ext uri="{FF2B5EF4-FFF2-40B4-BE49-F238E27FC236}">
              <a16:creationId xmlns:a16="http://schemas.microsoft.com/office/drawing/2014/main" id="{0B2FD085-2F82-4CD7-BF9C-543A6179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45" name="Image 144">
          <a:extLst>
            <a:ext uri="{FF2B5EF4-FFF2-40B4-BE49-F238E27FC236}">
              <a16:creationId xmlns:a16="http://schemas.microsoft.com/office/drawing/2014/main" id="{75AB3AFF-D663-4019-BFC0-06CF22DB4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46" name="Image 145">
          <a:extLst>
            <a:ext uri="{FF2B5EF4-FFF2-40B4-BE49-F238E27FC236}">
              <a16:creationId xmlns:a16="http://schemas.microsoft.com/office/drawing/2014/main" id="{A17AB97F-C192-465A-8973-2089A4714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47" name="Image 146">
          <a:extLst>
            <a:ext uri="{FF2B5EF4-FFF2-40B4-BE49-F238E27FC236}">
              <a16:creationId xmlns:a16="http://schemas.microsoft.com/office/drawing/2014/main" id="{D7048D4D-34BE-48C0-AE60-EC94C37AE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48" name="Image 147">
          <a:extLst>
            <a:ext uri="{FF2B5EF4-FFF2-40B4-BE49-F238E27FC236}">
              <a16:creationId xmlns:a16="http://schemas.microsoft.com/office/drawing/2014/main" id="{095F8FAD-82F5-4CD3-AFFA-04394A64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49" name="Image 148">
          <a:extLst>
            <a:ext uri="{FF2B5EF4-FFF2-40B4-BE49-F238E27FC236}">
              <a16:creationId xmlns:a16="http://schemas.microsoft.com/office/drawing/2014/main" id="{EF16C882-ADC7-4402-AE82-BAB7E30A7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0" name="Image 149">
          <a:extLst>
            <a:ext uri="{FF2B5EF4-FFF2-40B4-BE49-F238E27FC236}">
              <a16:creationId xmlns:a16="http://schemas.microsoft.com/office/drawing/2014/main" id="{D2CFF610-B005-47DE-B400-272B79198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51" name="Image 150">
          <a:extLst>
            <a:ext uri="{FF2B5EF4-FFF2-40B4-BE49-F238E27FC236}">
              <a16:creationId xmlns:a16="http://schemas.microsoft.com/office/drawing/2014/main" id="{6B3E9445-2342-40B3-A31C-43C54614D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2" name="Image 151">
          <a:extLst>
            <a:ext uri="{FF2B5EF4-FFF2-40B4-BE49-F238E27FC236}">
              <a16:creationId xmlns:a16="http://schemas.microsoft.com/office/drawing/2014/main" id="{0F347CB0-E690-4BA7-B450-00AC38860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3" name="Image 152">
          <a:extLst>
            <a:ext uri="{FF2B5EF4-FFF2-40B4-BE49-F238E27FC236}">
              <a16:creationId xmlns:a16="http://schemas.microsoft.com/office/drawing/2014/main" id="{0982D93C-3B49-47C9-AD4D-9060AB7E1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54" name="Image 153">
          <a:extLst>
            <a:ext uri="{FF2B5EF4-FFF2-40B4-BE49-F238E27FC236}">
              <a16:creationId xmlns:a16="http://schemas.microsoft.com/office/drawing/2014/main" id="{5D926AFC-D4D2-4034-A819-528C2188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5" name="Image 154">
          <a:extLst>
            <a:ext uri="{FF2B5EF4-FFF2-40B4-BE49-F238E27FC236}">
              <a16:creationId xmlns:a16="http://schemas.microsoft.com/office/drawing/2014/main" id="{0232C2E4-6C36-4D99-8617-9B9DBF97B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6" name="Image 155">
          <a:extLst>
            <a:ext uri="{FF2B5EF4-FFF2-40B4-BE49-F238E27FC236}">
              <a16:creationId xmlns:a16="http://schemas.microsoft.com/office/drawing/2014/main" id="{44A252BB-B834-4876-BB9D-DD08C56D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57" name="Image 156">
          <a:extLst>
            <a:ext uri="{FF2B5EF4-FFF2-40B4-BE49-F238E27FC236}">
              <a16:creationId xmlns:a16="http://schemas.microsoft.com/office/drawing/2014/main" id="{0A274840-1E7C-4145-8990-5626DE080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58" name="Image 157">
          <a:extLst>
            <a:ext uri="{FF2B5EF4-FFF2-40B4-BE49-F238E27FC236}">
              <a16:creationId xmlns:a16="http://schemas.microsoft.com/office/drawing/2014/main" id="{81385F6F-E1E5-46A9-94B8-583F41F84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59" name="Image 158">
          <a:extLst>
            <a:ext uri="{FF2B5EF4-FFF2-40B4-BE49-F238E27FC236}">
              <a16:creationId xmlns:a16="http://schemas.microsoft.com/office/drawing/2014/main" id="{E89F52D1-DEB5-40C3-BEDB-29CEA017C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60" name="Image 159">
          <a:extLst>
            <a:ext uri="{FF2B5EF4-FFF2-40B4-BE49-F238E27FC236}">
              <a16:creationId xmlns:a16="http://schemas.microsoft.com/office/drawing/2014/main" id="{0FEBBBB7-49D7-447D-889D-2C0C81C1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61" name="Image 160">
          <a:extLst>
            <a:ext uri="{FF2B5EF4-FFF2-40B4-BE49-F238E27FC236}">
              <a16:creationId xmlns:a16="http://schemas.microsoft.com/office/drawing/2014/main" id="{97CB64CD-DF2D-4A3D-8F6A-04EEA103D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62" name="Image 161">
          <a:extLst>
            <a:ext uri="{FF2B5EF4-FFF2-40B4-BE49-F238E27FC236}">
              <a16:creationId xmlns:a16="http://schemas.microsoft.com/office/drawing/2014/main" id="{E8C274C7-5079-4E16-9B49-728707C1C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63" name="Image 162">
          <a:extLst>
            <a:ext uri="{FF2B5EF4-FFF2-40B4-BE49-F238E27FC236}">
              <a16:creationId xmlns:a16="http://schemas.microsoft.com/office/drawing/2014/main" id="{5C230807-F119-4FA9-94FA-85600612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64" name="Image 163">
          <a:extLst>
            <a:ext uri="{FF2B5EF4-FFF2-40B4-BE49-F238E27FC236}">
              <a16:creationId xmlns:a16="http://schemas.microsoft.com/office/drawing/2014/main" id="{374386E8-E358-4093-8B11-F346D87C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65" name="Image 164">
          <a:extLst>
            <a:ext uri="{FF2B5EF4-FFF2-40B4-BE49-F238E27FC236}">
              <a16:creationId xmlns:a16="http://schemas.microsoft.com/office/drawing/2014/main" id="{7151491F-F538-46A7-B044-5123F4BFC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66" name="Image 165">
          <a:extLst>
            <a:ext uri="{FF2B5EF4-FFF2-40B4-BE49-F238E27FC236}">
              <a16:creationId xmlns:a16="http://schemas.microsoft.com/office/drawing/2014/main" id="{A933FA03-D59D-4288-A9BA-9472470AF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67" name="Image 166">
          <a:extLst>
            <a:ext uri="{FF2B5EF4-FFF2-40B4-BE49-F238E27FC236}">
              <a16:creationId xmlns:a16="http://schemas.microsoft.com/office/drawing/2014/main" id="{224D9600-9035-4384-BBC2-3B21E9F4C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68" name="Image 167">
          <a:extLst>
            <a:ext uri="{FF2B5EF4-FFF2-40B4-BE49-F238E27FC236}">
              <a16:creationId xmlns:a16="http://schemas.microsoft.com/office/drawing/2014/main" id="{5F27A44F-4E0C-4841-A1FD-B2040663A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69" name="Image 168">
          <a:extLst>
            <a:ext uri="{FF2B5EF4-FFF2-40B4-BE49-F238E27FC236}">
              <a16:creationId xmlns:a16="http://schemas.microsoft.com/office/drawing/2014/main" id="{3B372A14-5897-42A8-9E3C-7AD3306A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70" name="Image 169">
          <a:extLst>
            <a:ext uri="{FF2B5EF4-FFF2-40B4-BE49-F238E27FC236}">
              <a16:creationId xmlns:a16="http://schemas.microsoft.com/office/drawing/2014/main" id="{2A711650-B21B-4E33-B414-827297493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171" name="Image 170">
          <a:extLst>
            <a:ext uri="{FF2B5EF4-FFF2-40B4-BE49-F238E27FC236}">
              <a16:creationId xmlns:a16="http://schemas.microsoft.com/office/drawing/2014/main" id="{9E9DE9E0-88EF-47C7-953F-199FF49E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172" name="Image 171">
          <a:extLst>
            <a:ext uri="{FF2B5EF4-FFF2-40B4-BE49-F238E27FC236}">
              <a16:creationId xmlns:a16="http://schemas.microsoft.com/office/drawing/2014/main" id="{9AE4055E-4D09-4CB0-BE8C-DE0E7377B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73" name="Image 172">
          <a:extLst>
            <a:ext uri="{FF2B5EF4-FFF2-40B4-BE49-F238E27FC236}">
              <a16:creationId xmlns:a16="http://schemas.microsoft.com/office/drawing/2014/main" id="{85D51B62-8CF0-46EE-8C65-D0A024C88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74" name="Image 173">
          <a:extLst>
            <a:ext uri="{FF2B5EF4-FFF2-40B4-BE49-F238E27FC236}">
              <a16:creationId xmlns:a16="http://schemas.microsoft.com/office/drawing/2014/main" id="{F9B37954-ABC4-467C-A90E-7135BFF11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75" name="Image 174">
          <a:extLst>
            <a:ext uri="{FF2B5EF4-FFF2-40B4-BE49-F238E27FC236}">
              <a16:creationId xmlns:a16="http://schemas.microsoft.com/office/drawing/2014/main" id="{29F05B92-8A90-4109-B2A9-2FD25D807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76" name="Image 175">
          <a:extLst>
            <a:ext uri="{FF2B5EF4-FFF2-40B4-BE49-F238E27FC236}">
              <a16:creationId xmlns:a16="http://schemas.microsoft.com/office/drawing/2014/main" id="{7E5D6678-5809-46A4-AE4C-3AC93B0F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77" name="Image 176">
          <a:extLst>
            <a:ext uri="{FF2B5EF4-FFF2-40B4-BE49-F238E27FC236}">
              <a16:creationId xmlns:a16="http://schemas.microsoft.com/office/drawing/2014/main" id="{E5303DB3-B25A-494F-A2C3-21294E3B8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78" name="Image 177">
          <a:extLst>
            <a:ext uri="{FF2B5EF4-FFF2-40B4-BE49-F238E27FC236}">
              <a16:creationId xmlns:a16="http://schemas.microsoft.com/office/drawing/2014/main" id="{2426E843-D731-4120-9C83-06F613163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79" name="Image 178">
          <a:extLst>
            <a:ext uri="{FF2B5EF4-FFF2-40B4-BE49-F238E27FC236}">
              <a16:creationId xmlns:a16="http://schemas.microsoft.com/office/drawing/2014/main" id="{B70A30AD-3151-4059-A02C-984D1C16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0" name="Image 179">
          <a:extLst>
            <a:ext uri="{FF2B5EF4-FFF2-40B4-BE49-F238E27FC236}">
              <a16:creationId xmlns:a16="http://schemas.microsoft.com/office/drawing/2014/main" id="{D39C4F48-70A0-4D9A-BC0B-FED7C5FCB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81" name="Image 180">
          <a:extLst>
            <a:ext uri="{FF2B5EF4-FFF2-40B4-BE49-F238E27FC236}">
              <a16:creationId xmlns:a16="http://schemas.microsoft.com/office/drawing/2014/main" id="{4E8D6376-42C2-48D5-82F1-17F7A72D3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2" name="Image 181">
          <a:extLst>
            <a:ext uri="{FF2B5EF4-FFF2-40B4-BE49-F238E27FC236}">
              <a16:creationId xmlns:a16="http://schemas.microsoft.com/office/drawing/2014/main" id="{7D4DE947-F138-459F-8DDD-887A1BAAF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3" name="Image 182">
          <a:extLst>
            <a:ext uri="{FF2B5EF4-FFF2-40B4-BE49-F238E27FC236}">
              <a16:creationId xmlns:a16="http://schemas.microsoft.com/office/drawing/2014/main" id="{98FADEC1-BE1E-4539-9A1A-31C356F9F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84" name="Image 183">
          <a:extLst>
            <a:ext uri="{FF2B5EF4-FFF2-40B4-BE49-F238E27FC236}">
              <a16:creationId xmlns:a16="http://schemas.microsoft.com/office/drawing/2014/main" id="{65AB3354-1014-41A8-A8E5-784BA748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5" name="Image 184">
          <a:extLst>
            <a:ext uri="{FF2B5EF4-FFF2-40B4-BE49-F238E27FC236}">
              <a16:creationId xmlns:a16="http://schemas.microsoft.com/office/drawing/2014/main" id="{DA89E09D-8DE8-46CE-B61F-8A53789C1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6" name="Image 185">
          <a:extLst>
            <a:ext uri="{FF2B5EF4-FFF2-40B4-BE49-F238E27FC236}">
              <a16:creationId xmlns:a16="http://schemas.microsoft.com/office/drawing/2014/main" id="{BC32A9DB-52C6-447A-ADFE-D9106DA43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87" name="Image 186">
          <a:extLst>
            <a:ext uri="{FF2B5EF4-FFF2-40B4-BE49-F238E27FC236}">
              <a16:creationId xmlns:a16="http://schemas.microsoft.com/office/drawing/2014/main" id="{E4F523BF-8605-4AA6-9B65-D50E3CB02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88" name="Image 187">
          <a:extLst>
            <a:ext uri="{FF2B5EF4-FFF2-40B4-BE49-F238E27FC236}">
              <a16:creationId xmlns:a16="http://schemas.microsoft.com/office/drawing/2014/main" id="{BBF0BD1A-9B33-4092-8592-2FF8FB657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89" name="Image 188">
          <a:extLst>
            <a:ext uri="{FF2B5EF4-FFF2-40B4-BE49-F238E27FC236}">
              <a16:creationId xmlns:a16="http://schemas.microsoft.com/office/drawing/2014/main" id="{C5E3E58D-720A-46B2-BA17-8FD0515AB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90" name="Image 189">
          <a:extLst>
            <a:ext uri="{FF2B5EF4-FFF2-40B4-BE49-F238E27FC236}">
              <a16:creationId xmlns:a16="http://schemas.microsoft.com/office/drawing/2014/main" id="{203290B7-F9E0-4C39-92B6-A6A16181E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91" name="Image 190">
          <a:extLst>
            <a:ext uri="{FF2B5EF4-FFF2-40B4-BE49-F238E27FC236}">
              <a16:creationId xmlns:a16="http://schemas.microsoft.com/office/drawing/2014/main" id="{7523C37F-DDC5-425A-BEB1-B1CF0B3A4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192" name="Image 191">
          <a:extLst>
            <a:ext uri="{FF2B5EF4-FFF2-40B4-BE49-F238E27FC236}">
              <a16:creationId xmlns:a16="http://schemas.microsoft.com/office/drawing/2014/main" id="{C6BC5D97-FCFC-45EF-B228-10708361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193" name="Image 192">
          <a:extLst>
            <a:ext uri="{FF2B5EF4-FFF2-40B4-BE49-F238E27FC236}">
              <a16:creationId xmlns:a16="http://schemas.microsoft.com/office/drawing/2014/main" id="{71A27588-ACAF-4F9B-B7BA-ADC58DC0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94" name="Image 193">
          <a:extLst>
            <a:ext uri="{FF2B5EF4-FFF2-40B4-BE49-F238E27FC236}">
              <a16:creationId xmlns:a16="http://schemas.microsoft.com/office/drawing/2014/main" id="{B7C7A1EE-C7A8-4422-B96D-3FDA0192F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95" name="Image 194">
          <a:extLst>
            <a:ext uri="{FF2B5EF4-FFF2-40B4-BE49-F238E27FC236}">
              <a16:creationId xmlns:a16="http://schemas.microsoft.com/office/drawing/2014/main" id="{4F447A72-D9D6-4CCB-A94F-EB9D36D1C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96" name="Image 195">
          <a:extLst>
            <a:ext uri="{FF2B5EF4-FFF2-40B4-BE49-F238E27FC236}">
              <a16:creationId xmlns:a16="http://schemas.microsoft.com/office/drawing/2014/main" id="{EFA598DF-A658-4D82-994F-0C754DC1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97" name="Image 196">
          <a:extLst>
            <a:ext uri="{FF2B5EF4-FFF2-40B4-BE49-F238E27FC236}">
              <a16:creationId xmlns:a16="http://schemas.microsoft.com/office/drawing/2014/main" id="{F3BEBC17-838B-4270-9BC0-8FD0CC3CE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98" name="Image 197">
          <a:extLst>
            <a:ext uri="{FF2B5EF4-FFF2-40B4-BE49-F238E27FC236}">
              <a16:creationId xmlns:a16="http://schemas.microsoft.com/office/drawing/2014/main" id="{C237ADFF-37B6-462B-903F-94F2D7C9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99" name="Image 198">
          <a:extLst>
            <a:ext uri="{FF2B5EF4-FFF2-40B4-BE49-F238E27FC236}">
              <a16:creationId xmlns:a16="http://schemas.microsoft.com/office/drawing/2014/main" id="{85A7B9EE-0BC3-462B-8820-ED42B8BFF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0" name="Image 199">
          <a:extLst>
            <a:ext uri="{FF2B5EF4-FFF2-40B4-BE49-F238E27FC236}">
              <a16:creationId xmlns:a16="http://schemas.microsoft.com/office/drawing/2014/main" id="{60588F5F-455E-4002-9578-99D545E84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1" name="Image 200">
          <a:extLst>
            <a:ext uri="{FF2B5EF4-FFF2-40B4-BE49-F238E27FC236}">
              <a16:creationId xmlns:a16="http://schemas.microsoft.com/office/drawing/2014/main" id="{9F6394F0-A9AE-4366-B4CC-F2997260D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02" name="Image 201">
          <a:extLst>
            <a:ext uri="{FF2B5EF4-FFF2-40B4-BE49-F238E27FC236}">
              <a16:creationId xmlns:a16="http://schemas.microsoft.com/office/drawing/2014/main" id="{C07A7015-1F7E-461D-8C31-40C85470F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3" name="Image 202">
          <a:extLst>
            <a:ext uri="{FF2B5EF4-FFF2-40B4-BE49-F238E27FC236}">
              <a16:creationId xmlns:a16="http://schemas.microsoft.com/office/drawing/2014/main" id="{0BAAC63B-74B1-42C1-98CC-F95B1D06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4" name="Image 203">
          <a:extLst>
            <a:ext uri="{FF2B5EF4-FFF2-40B4-BE49-F238E27FC236}">
              <a16:creationId xmlns:a16="http://schemas.microsoft.com/office/drawing/2014/main" id="{93996CB0-5D1E-4159-AEC1-AC79A3EF5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05" name="Image 204">
          <a:extLst>
            <a:ext uri="{FF2B5EF4-FFF2-40B4-BE49-F238E27FC236}">
              <a16:creationId xmlns:a16="http://schemas.microsoft.com/office/drawing/2014/main" id="{6200C5EB-F506-432B-A53F-F1B54715C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6" name="Image 205">
          <a:extLst>
            <a:ext uri="{FF2B5EF4-FFF2-40B4-BE49-F238E27FC236}">
              <a16:creationId xmlns:a16="http://schemas.microsoft.com/office/drawing/2014/main" id="{DDC5FAFA-DD3B-4006-8C28-C071FAAC6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7" name="Image 206">
          <a:extLst>
            <a:ext uri="{FF2B5EF4-FFF2-40B4-BE49-F238E27FC236}">
              <a16:creationId xmlns:a16="http://schemas.microsoft.com/office/drawing/2014/main" id="{E988D1D7-B9E8-4A94-9495-96D391313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08" name="Image 207">
          <a:extLst>
            <a:ext uri="{FF2B5EF4-FFF2-40B4-BE49-F238E27FC236}">
              <a16:creationId xmlns:a16="http://schemas.microsoft.com/office/drawing/2014/main" id="{08EBC0C1-B587-4838-ABF0-4CDB0D0E9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09" name="Image 208">
          <a:extLst>
            <a:ext uri="{FF2B5EF4-FFF2-40B4-BE49-F238E27FC236}">
              <a16:creationId xmlns:a16="http://schemas.microsoft.com/office/drawing/2014/main" id="{33155525-745A-4504-A7F0-B32515046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10" name="Image 209">
          <a:extLst>
            <a:ext uri="{FF2B5EF4-FFF2-40B4-BE49-F238E27FC236}">
              <a16:creationId xmlns:a16="http://schemas.microsoft.com/office/drawing/2014/main" id="{7CC0AF31-DFCE-489F-A0DB-C5B1D3751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11" name="Image 210">
          <a:extLst>
            <a:ext uri="{FF2B5EF4-FFF2-40B4-BE49-F238E27FC236}">
              <a16:creationId xmlns:a16="http://schemas.microsoft.com/office/drawing/2014/main" id="{1EEC31B8-E57B-4620-8916-BA1F8CABE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12" name="Image 211">
          <a:extLst>
            <a:ext uri="{FF2B5EF4-FFF2-40B4-BE49-F238E27FC236}">
              <a16:creationId xmlns:a16="http://schemas.microsoft.com/office/drawing/2014/main" id="{E12E1A3F-CEBF-4B48-B5B0-6957D6A4E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13" name="Image 212">
          <a:extLst>
            <a:ext uri="{FF2B5EF4-FFF2-40B4-BE49-F238E27FC236}">
              <a16:creationId xmlns:a16="http://schemas.microsoft.com/office/drawing/2014/main" id="{07F8160C-3897-4C64-8B36-8341E4283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14" name="Image 213">
          <a:extLst>
            <a:ext uri="{FF2B5EF4-FFF2-40B4-BE49-F238E27FC236}">
              <a16:creationId xmlns:a16="http://schemas.microsoft.com/office/drawing/2014/main" id="{C574A551-98AC-45E0-B798-5B3AFD22D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15" name="Image 214">
          <a:extLst>
            <a:ext uri="{FF2B5EF4-FFF2-40B4-BE49-F238E27FC236}">
              <a16:creationId xmlns:a16="http://schemas.microsoft.com/office/drawing/2014/main" id="{E12B9ED9-E33F-43EF-A369-1A2BA5DB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16" name="Image 215">
          <a:extLst>
            <a:ext uri="{FF2B5EF4-FFF2-40B4-BE49-F238E27FC236}">
              <a16:creationId xmlns:a16="http://schemas.microsoft.com/office/drawing/2014/main" id="{7015872A-79F9-467B-BCA9-CFBE2FA99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17" name="Image 216">
          <a:extLst>
            <a:ext uri="{FF2B5EF4-FFF2-40B4-BE49-F238E27FC236}">
              <a16:creationId xmlns:a16="http://schemas.microsoft.com/office/drawing/2014/main" id="{5E877EE4-708B-4D0F-809B-BDD1182E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18" name="Image 217">
          <a:extLst>
            <a:ext uri="{FF2B5EF4-FFF2-40B4-BE49-F238E27FC236}">
              <a16:creationId xmlns:a16="http://schemas.microsoft.com/office/drawing/2014/main" id="{966DE6F2-CCA6-4AD2-9F26-F66BB1481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19" name="Image 218">
          <a:extLst>
            <a:ext uri="{FF2B5EF4-FFF2-40B4-BE49-F238E27FC236}">
              <a16:creationId xmlns:a16="http://schemas.microsoft.com/office/drawing/2014/main" id="{F9AC8B7D-FE35-486D-8862-FD19366CB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20" name="Image 219">
          <a:extLst>
            <a:ext uri="{FF2B5EF4-FFF2-40B4-BE49-F238E27FC236}">
              <a16:creationId xmlns:a16="http://schemas.microsoft.com/office/drawing/2014/main" id="{D946AC6C-60CE-43C1-A05B-0ACCC8BDA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21" name="Image 220">
          <a:extLst>
            <a:ext uri="{FF2B5EF4-FFF2-40B4-BE49-F238E27FC236}">
              <a16:creationId xmlns:a16="http://schemas.microsoft.com/office/drawing/2014/main" id="{F1BF7B9A-05E9-42A5-A9DA-5831FA863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222" name="Image 221">
          <a:extLst>
            <a:ext uri="{FF2B5EF4-FFF2-40B4-BE49-F238E27FC236}">
              <a16:creationId xmlns:a16="http://schemas.microsoft.com/office/drawing/2014/main" id="{F0595204-710F-46D1-ABF9-CD2735101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223" name="Image 222">
          <a:extLst>
            <a:ext uri="{FF2B5EF4-FFF2-40B4-BE49-F238E27FC236}">
              <a16:creationId xmlns:a16="http://schemas.microsoft.com/office/drawing/2014/main" id="{FD55F048-7F0B-4E50-8E2A-833A7C21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24" name="Image 223">
          <a:extLst>
            <a:ext uri="{FF2B5EF4-FFF2-40B4-BE49-F238E27FC236}">
              <a16:creationId xmlns:a16="http://schemas.microsoft.com/office/drawing/2014/main" id="{F9483EB9-099D-4B8A-96E5-93E59FCE1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25" name="Image 224">
          <a:extLst>
            <a:ext uri="{FF2B5EF4-FFF2-40B4-BE49-F238E27FC236}">
              <a16:creationId xmlns:a16="http://schemas.microsoft.com/office/drawing/2014/main" id="{C93814FB-C67B-4391-86E2-931AD4659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226" name="Image 225">
          <a:extLst>
            <a:ext uri="{FF2B5EF4-FFF2-40B4-BE49-F238E27FC236}">
              <a16:creationId xmlns:a16="http://schemas.microsoft.com/office/drawing/2014/main" id="{4B28D328-2F46-4AF2-B136-722BA2B74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27" name="Image 226">
          <a:extLst>
            <a:ext uri="{FF2B5EF4-FFF2-40B4-BE49-F238E27FC236}">
              <a16:creationId xmlns:a16="http://schemas.microsoft.com/office/drawing/2014/main" id="{8918266E-0C3A-46AC-83C7-EAE576ECE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28" name="Image 227">
          <a:extLst>
            <a:ext uri="{FF2B5EF4-FFF2-40B4-BE49-F238E27FC236}">
              <a16:creationId xmlns:a16="http://schemas.microsoft.com/office/drawing/2014/main" id="{7ECADF15-568B-44A8-9B58-C49603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29" name="Image 228">
          <a:extLst>
            <a:ext uri="{FF2B5EF4-FFF2-40B4-BE49-F238E27FC236}">
              <a16:creationId xmlns:a16="http://schemas.microsoft.com/office/drawing/2014/main" id="{133CAF38-CF2E-42CB-B750-1C42B1C27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0" name="Image 229">
          <a:extLst>
            <a:ext uri="{FF2B5EF4-FFF2-40B4-BE49-F238E27FC236}">
              <a16:creationId xmlns:a16="http://schemas.microsoft.com/office/drawing/2014/main" id="{1DE13AF0-6292-4E95-ADB0-7C7D155A1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1" name="Image 230">
          <a:extLst>
            <a:ext uri="{FF2B5EF4-FFF2-40B4-BE49-F238E27FC236}">
              <a16:creationId xmlns:a16="http://schemas.microsoft.com/office/drawing/2014/main" id="{464AF23E-1539-460F-A6BE-6AE30DA1A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32" name="Image 231">
          <a:extLst>
            <a:ext uri="{FF2B5EF4-FFF2-40B4-BE49-F238E27FC236}">
              <a16:creationId xmlns:a16="http://schemas.microsoft.com/office/drawing/2014/main" id="{35696641-ABC6-487F-A34E-E5D1A0FFC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3" name="Image 232">
          <a:extLst>
            <a:ext uri="{FF2B5EF4-FFF2-40B4-BE49-F238E27FC236}">
              <a16:creationId xmlns:a16="http://schemas.microsoft.com/office/drawing/2014/main" id="{6D6E6149-35ED-48CC-A74F-376E2993A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4" name="Image 233">
          <a:extLst>
            <a:ext uri="{FF2B5EF4-FFF2-40B4-BE49-F238E27FC236}">
              <a16:creationId xmlns:a16="http://schemas.microsoft.com/office/drawing/2014/main" id="{56F08189-FEE3-4E54-A442-5C243C464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35" name="Image 234">
          <a:extLst>
            <a:ext uri="{FF2B5EF4-FFF2-40B4-BE49-F238E27FC236}">
              <a16:creationId xmlns:a16="http://schemas.microsoft.com/office/drawing/2014/main" id="{57415D3D-972F-47C6-A714-B12DC74B3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6" name="Image 235">
          <a:extLst>
            <a:ext uri="{FF2B5EF4-FFF2-40B4-BE49-F238E27FC236}">
              <a16:creationId xmlns:a16="http://schemas.microsoft.com/office/drawing/2014/main" id="{130056F7-7A45-44D5-9874-83F8E37FB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7" name="Image 236">
          <a:extLst>
            <a:ext uri="{FF2B5EF4-FFF2-40B4-BE49-F238E27FC236}">
              <a16:creationId xmlns:a16="http://schemas.microsoft.com/office/drawing/2014/main" id="{F2F80302-90C9-4D88-93B6-9818B36BA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38" name="Image 237">
          <a:extLst>
            <a:ext uri="{FF2B5EF4-FFF2-40B4-BE49-F238E27FC236}">
              <a16:creationId xmlns:a16="http://schemas.microsoft.com/office/drawing/2014/main" id="{15BC8EB2-96FE-4DC9-92BA-0C9F55BBC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39" name="Image 238">
          <a:extLst>
            <a:ext uri="{FF2B5EF4-FFF2-40B4-BE49-F238E27FC236}">
              <a16:creationId xmlns:a16="http://schemas.microsoft.com/office/drawing/2014/main" id="{78F0F42A-7C61-4C30-A49E-A6B31237E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40" name="Image 239">
          <a:extLst>
            <a:ext uri="{FF2B5EF4-FFF2-40B4-BE49-F238E27FC236}">
              <a16:creationId xmlns:a16="http://schemas.microsoft.com/office/drawing/2014/main" id="{D84C4CCE-76B5-481B-821D-7F251B0A5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41" name="Image 240">
          <a:extLst>
            <a:ext uri="{FF2B5EF4-FFF2-40B4-BE49-F238E27FC236}">
              <a16:creationId xmlns:a16="http://schemas.microsoft.com/office/drawing/2014/main" id="{8CE167D8-54F5-4B8B-AB6A-0C1BAF315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42" name="Image 241">
          <a:extLst>
            <a:ext uri="{FF2B5EF4-FFF2-40B4-BE49-F238E27FC236}">
              <a16:creationId xmlns:a16="http://schemas.microsoft.com/office/drawing/2014/main" id="{5A19C818-44C3-4CFD-BA96-E73574EE1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243" name="Image 242">
          <a:extLst>
            <a:ext uri="{FF2B5EF4-FFF2-40B4-BE49-F238E27FC236}">
              <a16:creationId xmlns:a16="http://schemas.microsoft.com/office/drawing/2014/main" id="{48829CC9-F007-4FB4-8BEF-65F62865E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244" name="Image 243">
          <a:extLst>
            <a:ext uri="{FF2B5EF4-FFF2-40B4-BE49-F238E27FC236}">
              <a16:creationId xmlns:a16="http://schemas.microsoft.com/office/drawing/2014/main" id="{6FA08A6A-DEAC-4C23-B72A-078F14C4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45" name="Image 244">
          <a:extLst>
            <a:ext uri="{FF2B5EF4-FFF2-40B4-BE49-F238E27FC236}">
              <a16:creationId xmlns:a16="http://schemas.microsoft.com/office/drawing/2014/main" id="{766DB489-E989-43E3-B1D9-4019B8765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46" name="Image 245">
          <a:extLst>
            <a:ext uri="{FF2B5EF4-FFF2-40B4-BE49-F238E27FC236}">
              <a16:creationId xmlns:a16="http://schemas.microsoft.com/office/drawing/2014/main" id="{CA21BD5A-52E0-495E-BD33-DBB9F94D9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247" name="Image 246">
          <a:extLst>
            <a:ext uri="{FF2B5EF4-FFF2-40B4-BE49-F238E27FC236}">
              <a16:creationId xmlns:a16="http://schemas.microsoft.com/office/drawing/2014/main" id="{27AECA4B-616D-431F-8A22-279C3AF3E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48" name="Image 247">
          <a:extLst>
            <a:ext uri="{FF2B5EF4-FFF2-40B4-BE49-F238E27FC236}">
              <a16:creationId xmlns:a16="http://schemas.microsoft.com/office/drawing/2014/main" id="{F51687EB-C5D8-4FB0-9F61-1D345275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49" name="Image 248">
          <a:extLst>
            <a:ext uri="{FF2B5EF4-FFF2-40B4-BE49-F238E27FC236}">
              <a16:creationId xmlns:a16="http://schemas.microsoft.com/office/drawing/2014/main" id="{A5FA62F4-CBA2-420A-B519-5F9EB6173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50" name="Image 249">
          <a:extLst>
            <a:ext uri="{FF2B5EF4-FFF2-40B4-BE49-F238E27FC236}">
              <a16:creationId xmlns:a16="http://schemas.microsoft.com/office/drawing/2014/main" id="{AD1A424C-986C-4EC3-845B-047F34720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1" name="Image 250">
          <a:extLst>
            <a:ext uri="{FF2B5EF4-FFF2-40B4-BE49-F238E27FC236}">
              <a16:creationId xmlns:a16="http://schemas.microsoft.com/office/drawing/2014/main" id="{DDFAB535-98F0-4D1B-B1C9-15A5AC127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2" name="Image 251">
          <a:extLst>
            <a:ext uri="{FF2B5EF4-FFF2-40B4-BE49-F238E27FC236}">
              <a16:creationId xmlns:a16="http://schemas.microsoft.com/office/drawing/2014/main" id="{62BF1F4D-A4AC-48DE-8D93-64C218EE9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53" name="Image 252">
          <a:extLst>
            <a:ext uri="{FF2B5EF4-FFF2-40B4-BE49-F238E27FC236}">
              <a16:creationId xmlns:a16="http://schemas.microsoft.com/office/drawing/2014/main" id="{EF0A0DBC-EFDC-4633-A7EA-29786B474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4" name="Image 253">
          <a:extLst>
            <a:ext uri="{FF2B5EF4-FFF2-40B4-BE49-F238E27FC236}">
              <a16:creationId xmlns:a16="http://schemas.microsoft.com/office/drawing/2014/main" id="{3BF1E33F-8C39-42D6-8F71-AFA0ADB07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5" name="Image 254">
          <a:extLst>
            <a:ext uri="{FF2B5EF4-FFF2-40B4-BE49-F238E27FC236}">
              <a16:creationId xmlns:a16="http://schemas.microsoft.com/office/drawing/2014/main" id="{F220FDB2-8332-4AB8-AA70-67C38E30C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56" name="Image 255">
          <a:extLst>
            <a:ext uri="{FF2B5EF4-FFF2-40B4-BE49-F238E27FC236}">
              <a16:creationId xmlns:a16="http://schemas.microsoft.com/office/drawing/2014/main" id="{D1F6CE06-2A47-412D-A2F3-C4E73207E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7" name="Image 256">
          <a:extLst>
            <a:ext uri="{FF2B5EF4-FFF2-40B4-BE49-F238E27FC236}">
              <a16:creationId xmlns:a16="http://schemas.microsoft.com/office/drawing/2014/main" id="{976A32FD-E4F9-41AD-97B2-718FFDA71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8" name="Image 257">
          <a:extLst>
            <a:ext uri="{FF2B5EF4-FFF2-40B4-BE49-F238E27FC236}">
              <a16:creationId xmlns:a16="http://schemas.microsoft.com/office/drawing/2014/main" id="{6FCB276C-C4E9-4855-B666-839682CA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59" name="Image 258">
          <a:extLst>
            <a:ext uri="{FF2B5EF4-FFF2-40B4-BE49-F238E27FC236}">
              <a16:creationId xmlns:a16="http://schemas.microsoft.com/office/drawing/2014/main" id="{7007EB0F-E7E1-4B78-B393-599A5CC20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60" name="Image 259">
          <a:extLst>
            <a:ext uri="{FF2B5EF4-FFF2-40B4-BE49-F238E27FC236}">
              <a16:creationId xmlns:a16="http://schemas.microsoft.com/office/drawing/2014/main" id="{7E45B5E8-9C3C-4AD8-8BAA-143CEC1B4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61" name="Image 260">
          <a:extLst>
            <a:ext uri="{FF2B5EF4-FFF2-40B4-BE49-F238E27FC236}">
              <a16:creationId xmlns:a16="http://schemas.microsoft.com/office/drawing/2014/main" id="{CA6257D3-0170-4A57-A222-D397C6285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62" name="Image 261">
          <a:extLst>
            <a:ext uri="{FF2B5EF4-FFF2-40B4-BE49-F238E27FC236}">
              <a16:creationId xmlns:a16="http://schemas.microsoft.com/office/drawing/2014/main" id="{41D277AD-D182-4AC6-B3AD-3317D38F5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3" name="Image 262">
          <a:extLst>
            <a:ext uri="{FF2B5EF4-FFF2-40B4-BE49-F238E27FC236}">
              <a16:creationId xmlns:a16="http://schemas.microsoft.com/office/drawing/2014/main" id="{F533E310-4E40-44A0-92CA-91D469DFF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4" name="Image 263">
          <a:extLst>
            <a:ext uri="{FF2B5EF4-FFF2-40B4-BE49-F238E27FC236}">
              <a16:creationId xmlns:a16="http://schemas.microsoft.com/office/drawing/2014/main" id="{E072F842-C9CF-41E4-9B78-C79B1FFE1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65" name="Image 264">
          <a:extLst>
            <a:ext uri="{FF2B5EF4-FFF2-40B4-BE49-F238E27FC236}">
              <a16:creationId xmlns:a16="http://schemas.microsoft.com/office/drawing/2014/main" id="{2ABA4D65-13F9-45EA-88FE-DA824EE2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6" name="Image 265">
          <a:extLst>
            <a:ext uri="{FF2B5EF4-FFF2-40B4-BE49-F238E27FC236}">
              <a16:creationId xmlns:a16="http://schemas.microsoft.com/office/drawing/2014/main" id="{D7498BB9-2C96-41B3-BA0E-CBAE1DDA8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7" name="Image 266">
          <a:extLst>
            <a:ext uri="{FF2B5EF4-FFF2-40B4-BE49-F238E27FC236}">
              <a16:creationId xmlns:a16="http://schemas.microsoft.com/office/drawing/2014/main" id="{448416D9-B60E-4097-9BDC-497DB48C5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68" name="Image 267">
          <a:extLst>
            <a:ext uri="{FF2B5EF4-FFF2-40B4-BE49-F238E27FC236}">
              <a16:creationId xmlns:a16="http://schemas.microsoft.com/office/drawing/2014/main" id="{069929B0-36C8-43FF-BFFB-F3F23C051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69" name="Image 268">
          <a:extLst>
            <a:ext uri="{FF2B5EF4-FFF2-40B4-BE49-F238E27FC236}">
              <a16:creationId xmlns:a16="http://schemas.microsoft.com/office/drawing/2014/main" id="{B4150DA3-F0D4-4345-A4B1-CBB6C833F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70" name="Image 269">
          <a:extLst>
            <a:ext uri="{FF2B5EF4-FFF2-40B4-BE49-F238E27FC236}">
              <a16:creationId xmlns:a16="http://schemas.microsoft.com/office/drawing/2014/main" id="{4E82E2B1-CEC7-44AD-8108-273E81809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71" name="Image 270">
          <a:extLst>
            <a:ext uri="{FF2B5EF4-FFF2-40B4-BE49-F238E27FC236}">
              <a16:creationId xmlns:a16="http://schemas.microsoft.com/office/drawing/2014/main" id="{E7855736-F212-488E-BA4D-74FB5594B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72" name="Image 271">
          <a:extLst>
            <a:ext uri="{FF2B5EF4-FFF2-40B4-BE49-F238E27FC236}">
              <a16:creationId xmlns:a16="http://schemas.microsoft.com/office/drawing/2014/main" id="{D558318E-CB84-47DA-906F-839540549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273" name="Image 272">
          <a:extLst>
            <a:ext uri="{FF2B5EF4-FFF2-40B4-BE49-F238E27FC236}">
              <a16:creationId xmlns:a16="http://schemas.microsoft.com/office/drawing/2014/main" id="{470FC5A8-90DE-4424-BF15-339C708CE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274" name="Image 273">
          <a:extLst>
            <a:ext uri="{FF2B5EF4-FFF2-40B4-BE49-F238E27FC236}">
              <a16:creationId xmlns:a16="http://schemas.microsoft.com/office/drawing/2014/main" id="{E11374FA-0D1E-4191-A1A3-C9C5DD9B5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75" name="Image 274">
          <a:extLst>
            <a:ext uri="{FF2B5EF4-FFF2-40B4-BE49-F238E27FC236}">
              <a16:creationId xmlns:a16="http://schemas.microsoft.com/office/drawing/2014/main" id="{87EB5F3B-418F-4AE3-A164-4DE96C665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76" name="Image 275">
          <a:extLst>
            <a:ext uri="{FF2B5EF4-FFF2-40B4-BE49-F238E27FC236}">
              <a16:creationId xmlns:a16="http://schemas.microsoft.com/office/drawing/2014/main" id="{2B110836-A1AD-4DB7-B185-C8D4B203A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277" name="Image 276">
          <a:extLst>
            <a:ext uri="{FF2B5EF4-FFF2-40B4-BE49-F238E27FC236}">
              <a16:creationId xmlns:a16="http://schemas.microsoft.com/office/drawing/2014/main" id="{BCC41D00-CCF8-4AD3-9725-D733E3B79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78" name="Image 277">
          <a:extLst>
            <a:ext uri="{FF2B5EF4-FFF2-40B4-BE49-F238E27FC236}">
              <a16:creationId xmlns:a16="http://schemas.microsoft.com/office/drawing/2014/main" id="{658A5A5A-E823-4B61-AE4D-D46870B25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79" name="Image 278">
          <a:extLst>
            <a:ext uri="{FF2B5EF4-FFF2-40B4-BE49-F238E27FC236}">
              <a16:creationId xmlns:a16="http://schemas.microsoft.com/office/drawing/2014/main" id="{FE7CF808-010C-494C-89FD-3AD21DE6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80" name="Image 279">
          <a:extLst>
            <a:ext uri="{FF2B5EF4-FFF2-40B4-BE49-F238E27FC236}">
              <a16:creationId xmlns:a16="http://schemas.microsoft.com/office/drawing/2014/main" id="{4AD2018D-AE18-4118-A2A4-7E8916F02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1" name="Image 280">
          <a:extLst>
            <a:ext uri="{FF2B5EF4-FFF2-40B4-BE49-F238E27FC236}">
              <a16:creationId xmlns:a16="http://schemas.microsoft.com/office/drawing/2014/main" id="{4D2938F0-9A44-45E5-BF9B-275841306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2" name="Image 281">
          <a:extLst>
            <a:ext uri="{FF2B5EF4-FFF2-40B4-BE49-F238E27FC236}">
              <a16:creationId xmlns:a16="http://schemas.microsoft.com/office/drawing/2014/main" id="{CBCA5C2B-7D44-4EFE-82F7-514520E3B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83" name="Image 282">
          <a:extLst>
            <a:ext uri="{FF2B5EF4-FFF2-40B4-BE49-F238E27FC236}">
              <a16:creationId xmlns:a16="http://schemas.microsoft.com/office/drawing/2014/main" id="{B7CFBFD2-9363-4A19-9392-C5FE79E35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4" name="Image 283">
          <a:extLst>
            <a:ext uri="{FF2B5EF4-FFF2-40B4-BE49-F238E27FC236}">
              <a16:creationId xmlns:a16="http://schemas.microsoft.com/office/drawing/2014/main" id="{5BFC607D-4D3A-42D6-8099-EF65A169A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5" name="Image 284">
          <a:extLst>
            <a:ext uri="{FF2B5EF4-FFF2-40B4-BE49-F238E27FC236}">
              <a16:creationId xmlns:a16="http://schemas.microsoft.com/office/drawing/2014/main" id="{16C2017D-8443-4FD6-B5CF-154BDEDD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86" name="Image 285">
          <a:extLst>
            <a:ext uri="{FF2B5EF4-FFF2-40B4-BE49-F238E27FC236}">
              <a16:creationId xmlns:a16="http://schemas.microsoft.com/office/drawing/2014/main" id="{AE259C13-F6ED-4F6C-B145-5EB3FB314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7" name="Image 286">
          <a:extLst>
            <a:ext uri="{FF2B5EF4-FFF2-40B4-BE49-F238E27FC236}">
              <a16:creationId xmlns:a16="http://schemas.microsoft.com/office/drawing/2014/main" id="{C4D15349-5878-43DC-9524-C68FBCE38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8" name="Image 287">
          <a:extLst>
            <a:ext uri="{FF2B5EF4-FFF2-40B4-BE49-F238E27FC236}">
              <a16:creationId xmlns:a16="http://schemas.microsoft.com/office/drawing/2014/main" id="{E399DCB7-1AB6-4F71-9644-AE62A7B99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89" name="Image 288">
          <a:extLst>
            <a:ext uri="{FF2B5EF4-FFF2-40B4-BE49-F238E27FC236}">
              <a16:creationId xmlns:a16="http://schemas.microsoft.com/office/drawing/2014/main" id="{EDCD1704-AD02-476C-8696-1FEF4B0F0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90" name="Image 289">
          <a:extLst>
            <a:ext uri="{FF2B5EF4-FFF2-40B4-BE49-F238E27FC236}">
              <a16:creationId xmlns:a16="http://schemas.microsoft.com/office/drawing/2014/main" id="{9E9E4C6D-A463-42CF-9851-F72ADC1E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91" name="Image 290">
          <a:extLst>
            <a:ext uri="{FF2B5EF4-FFF2-40B4-BE49-F238E27FC236}">
              <a16:creationId xmlns:a16="http://schemas.microsoft.com/office/drawing/2014/main" id="{15A6EF7E-2080-4F5F-BDFB-42CCE125B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92" name="Image 291">
          <a:extLst>
            <a:ext uri="{FF2B5EF4-FFF2-40B4-BE49-F238E27FC236}">
              <a16:creationId xmlns:a16="http://schemas.microsoft.com/office/drawing/2014/main" id="{6D28278E-CBCB-4C29-99BC-C6E8F10E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93" name="Image 292">
          <a:extLst>
            <a:ext uri="{FF2B5EF4-FFF2-40B4-BE49-F238E27FC236}">
              <a16:creationId xmlns:a16="http://schemas.microsoft.com/office/drawing/2014/main" id="{F6FD254E-4157-4DAE-8495-795CCCD42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294" name="Image 293">
          <a:extLst>
            <a:ext uri="{FF2B5EF4-FFF2-40B4-BE49-F238E27FC236}">
              <a16:creationId xmlns:a16="http://schemas.microsoft.com/office/drawing/2014/main" id="{902507B4-E277-48A3-BDFC-A0A44FECC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295" name="Image 294">
          <a:extLst>
            <a:ext uri="{FF2B5EF4-FFF2-40B4-BE49-F238E27FC236}">
              <a16:creationId xmlns:a16="http://schemas.microsoft.com/office/drawing/2014/main" id="{AD5D268F-A921-48F9-985E-35F7A14BD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96" name="Image 295">
          <a:extLst>
            <a:ext uri="{FF2B5EF4-FFF2-40B4-BE49-F238E27FC236}">
              <a16:creationId xmlns:a16="http://schemas.microsoft.com/office/drawing/2014/main" id="{A9FD07E2-08D6-4E14-825B-DCFA0D49D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97" name="Image 296">
          <a:extLst>
            <a:ext uri="{FF2B5EF4-FFF2-40B4-BE49-F238E27FC236}">
              <a16:creationId xmlns:a16="http://schemas.microsoft.com/office/drawing/2014/main" id="{880D61C0-0CB1-435F-A17B-D91EF4697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298" name="Image 297">
          <a:extLst>
            <a:ext uri="{FF2B5EF4-FFF2-40B4-BE49-F238E27FC236}">
              <a16:creationId xmlns:a16="http://schemas.microsoft.com/office/drawing/2014/main" id="{760A995D-A9BB-48ED-90B7-365E7CB6E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99" name="Image 298">
          <a:extLst>
            <a:ext uri="{FF2B5EF4-FFF2-40B4-BE49-F238E27FC236}">
              <a16:creationId xmlns:a16="http://schemas.microsoft.com/office/drawing/2014/main" id="{E479BF3E-D16F-4CE6-AE1B-605A0EB53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00" name="Image 299">
          <a:extLst>
            <a:ext uri="{FF2B5EF4-FFF2-40B4-BE49-F238E27FC236}">
              <a16:creationId xmlns:a16="http://schemas.microsoft.com/office/drawing/2014/main" id="{8E72D593-B351-4968-B714-B435C8CA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01" name="Image 300">
          <a:extLst>
            <a:ext uri="{FF2B5EF4-FFF2-40B4-BE49-F238E27FC236}">
              <a16:creationId xmlns:a16="http://schemas.microsoft.com/office/drawing/2014/main" id="{9F3CF447-A7BF-4F1A-8ADD-5C9F238EF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2" name="Image 301">
          <a:extLst>
            <a:ext uri="{FF2B5EF4-FFF2-40B4-BE49-F238E27FC236}">
              <a16:creationId xmlns:a16="http://schemas.microsoft.com/office/drawing/2014/main" id="{DD1F26A9-A773-45E3-BE89-7460328BD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3" name="Image 302">
          <a:extLst>
            <a:ext uri="{FF2B5EF4-FFF2-40B4-BE49-F238E27FC236}">
              <a16:creationId xmlns:a16="http://schemas.microsoft.com/office/drawing/2014/main" id="{0A6AA086-9CC4-4817-832D-2B7270D24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04" name="Image 303">
          <a:extLst>
            <a:ext uri="{FF2B5EF4-FFF2-40B4-BE49-F238E27FC236}">
              <a16:creationId xmlns:a16="http://schemas.microsoft.com/office/drawing/2014/main" id="{340C4EF9-7967-4CE3-9773-2F8EF8A4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5" name="Image 304">
          <a:extLst>
            <a:ext uri="{FF2B5EF4-FFF2-40B4-BE49-F238E27FC236}">
              <a16:creationId xmlns:a16="http://schemas.microsoft.com/office/drawing/2014/main" id="{67842769-DB78-4D0F-963F-3C40EE78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6" name="Image 305">
          <a:extLst>
            <a:ext uri="{FF2B5EF4-FFF2-40B4-BE49-F238E27FC236}">
              <a16:creationId xmlns:a16="http://schemas.microsoft.com/office/drawing/2014/main" id="{53E2093B-8B11-4FB6-A8E6-9D02C08D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07" name="Image 306">
          <a:extLst>
            <a:ext uri="{FF2B5EF4-FFF2-40B4-BE49-F238E27FC236}">
              <a16:creationId xmlns:a16="http://schemas.microsoft.com/office/drawing/2014/main" id="{E98298F0-EE47-4682-A3C8-9508DD5E1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8" name="Image 307">
          <a:extLst>
            <a:ext uri="{FF2B5EF4-FFF2-40B4-BE49-F238E27FC236}">
              <a16:creationId xmlns:a16="http://schemas.microsoft.com/office/drawing/2014/main" id="{81362450-6B63-47F7-AF1E-18DD67E32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9" name="Image 308">
          <a:extLst>
            <a:ext uri="{FF2B5EF4-FFF2-40B4-BE49-F238E27FC236}">
              <a16:creationId xmlns:a16="http://schemas.microsoft.com/office/drawing/2014/main" id="{9FA4FA23-9C9E-4DE3-974B-E86E39649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10" name="Image 309">
          <a:extLst>
            <a:ext uri="{FF2B5EF4-FFF2-40B4-BE49-F238E27FC236}">
              <a16:creationId xmlns:a16="http://schemas.microsoft.com/office/drawing/2014/main" id="{28EB6FCF-5AC7-478B-9DE8-604C5736C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11" name="Image 310">
          <a:extLst>
            <a:ext uri="{FF2B5EF4-FFF2-40B4-BE49-F238E27FC236}">
              <a16:creationId xmlns:a16="http://schemas.microsoft.com/office/drawing/2014/main" id="{3570DD02-109B-4698-A13B-16524A308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12" name="Image 311">
          <a:extLst>
            <a:ext uri="{FF2B5EF4-FFF2-40B4-BE49-F238E27FC236}">
              <a16:creationId xmlns:a16="http://schemas.microsoft.com/office/drawing/2014/main" id="{E10D45EA-D4E5-4D88-BCAE-EE6CD3072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13" name="Image 312">
          <a:extLst>
            <a:ext uri="{FF2B5EF4-FFF2-40B4-BE49-F238E27FC236}">
              <a16:creationId xmlns:a16="http://schemas.microsoft.com/office/drawing/2014/main" id="{F7AF772A-90DE-43A3-9ECF-F986A8591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14" name="Image 313">
          <a:extLst>
            <a:ext uri="{FF2B5EF4-FFF2-40B4-BE49-F238E27FC236}">
              <a16:creationId xmlns:a16="http://schemas.microsoft.com/office/drawing/2014/main" id="{5C030756-C971-4349-A9B9-886345C51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15" name="Image 314">
          <a:extLst>
            <a:ext uri="{FF2B5EF4-FFF2-40B4-BE49-F238E27FC236}">
              <a16:creationId xmlns:a16="http://schemas.microsoft.com/office/drawing/2014/main" id="{FA16BC85-E081-4051-80CF-71D6CFD8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16" name="Image 315">
          <a:extLst>
            <a:ext uri="{FF2B5EF4-FFF2-40B4-BE49-F238E27FC236}">
              <a16:creationId xmlns:a16="http://schemas.microsoft.com/office/drawing/2014/main" id="{D9A1DA3F-EAE0-4B76-A065-603177124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17" name="Image 316">
          <a:extLst>
            <a:ext uri="{FF2B5EF4-FFF2-40B4-BE49-F238E27FC236}">
              <a16:creationId xmlns:a16="http://schemas.microsoft.com/office/drawing/2014/main" id="{34721AFD-63DB-4E89-9C47-02C79B3C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18" name="Image 317">
          <a:extLst>
            <a:ext uri="{FF2B5EF4-FFF2-40B4-BE49-F238E27FC236}">
              <a16:creationId xmlns:a16="http://schemas.microsoft.com/office/drawing/2014/main" id="{84A3F2BD-8E7C-44E6-AE4D-B30DD44CE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19" name="Image 318">
          <a:extLst>
            <a:ext uri="{FF2B5EF4-FFF2-40B4-BE49-F238E27FC236}">
              <a16:creationId xmlns:a16="http://schemas.microsoft.com/office/drawing/2014/main" id="{4F9420A4-E773-47D7-BFB7-256973214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20" name="Image 319">
          <a:extLst>
            <a:ext uri="{FF2B5EF4-FFF2-40B4-BE49-F238E27FC236}">
              <a16:creationId xmlns:a16="http://schemas.microsoft.com/office/drawing/2014/main" id="{72D0DE5B-20A8-4A07-A62E-D3DD7725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21" name="Image 320">
          <a:extLst>
            <a:ext uri="{FF2B5EF4-FFF2-40B4-BE49-F238E27FC236}">
              <a16:creationId xmlns:a16="http://schemas.microsoft.com/office/drawing/2014/main" id="{3FA704EB-BCD0-4DDE-8C0F-B455C475C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22" name="Image 321">
          <a:extLst>
            <a:ext uri="{FF2B5EF4-FFF2-40B4-BE49-F238E27FC236}">
              <a16:creationId xmlns:a16="http://schemas.microsoft.com/office/drawing/2014/main" id="{FCDC0413-3ED8-4FAF-A38C-A003AE81D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23" name="Image 322">
          <a:extLst>
            <a:ext uri="{FF2B5EF4-FFF2-40B4-BE49-F238E27FC236}">
              <a16:creationId xmlns:a16="http://schemas.microsoft.com/office/drawing/2014/main" id="{B4CF9C3E-720D-4706-84F8-5C2182DCB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324" name="Image 323">
          <a:extLst>
            <a:ext uri="{FF2B5EF4-FFF2-40B4-BE49-F238E27FC236}">
              <a16:creationId xmlns:a16="http://schemas.microsoft.com/office/drawing/2014/main" id="{116E8DB0-6B55-421C-BE8D-F5E4ED5DB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325" name="Image 324">
          <a:extLst>
            <a:ext uri="{FF2B5EF4-FFF2-40B4-BE49-F238E27FC236}">
              <a16:creationId xmlns:a16="http://schemas.microsoft.com/office/drawing/2014/main" id="{725F2031-C784-4149-8438-EE9FF6B87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26" name="Image 325">
          <a:extLst>
            <a:ext uri="{FF2B5EF4-FFF2-40B4-BE49-F238E27FC236}">
              <a16:creationId xmlns:a16="http://schemas.microsoft.com/office/drawing/2014/main" id="{B1BC12CC-81B0-4AEC-9CE5-E58F00A0A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27" name="Image 326">
          <a:extLst>
            <a:ext uri="{FF2B5EF4-FFF2-40B4-BE49-F238E27FC236}">
              <a16:creationId xmlns:a16="http://schemas.microsoft.com/office/drawing/2014/main" id="{73808B47-2A74-4FF3-9DBE-68411A045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328" name="Image 327">
          <a:extLst>
            <a:ext uri="{FF2B5EF4-FFF2-40B4-BE49-F238E27FC236}">
              <a16:creationId xmlns:a16="http://schemas.microsoft.com/office/drawing/2014/main" id="{F572913B-C48D-422C-83CC-A59A7EF5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29" name="Image 328">
          <a:extLst>
            <a:ext uri="{FF2B5EF4-FFF2-40B4-BE49-F238E27FC236}">
              <a16:creationId xmlns:a16="http://schemas.microsoft.com/office/drawing/2014/main" id="{5F126755-7E5B-4342-A2E6-EF86CE890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30" name="Image 329">
          <a:extLst>
            <a:ext uri="{FF2B5EF4-FFF2-40B4-BE49-F238E27FC236}">
              <a16:creationId xmlns:a16="http://schemas.microsoft.com/office/drawing/2014/main" id="{EBFA330F-6994-46E7-8FCB-F5551D8DC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31" name="Image 330">
          <a:extLst>
            <a:ext uri="{FF2B5EF4-FFF2-40B4-BE49-F238E27FC236}">
              <a16:creationId xmlns:a16="http://schemas.microsoft.com/office/drawing/2014/main" id="{FC5FE478-D922-465F-A1B3-C196A4A6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2" name="Image 331">
          <a:extLst>
            <a:ext uri="{FF2B5EF4-FFF2-40B4-BE49-F238E27FC236}">
              <a16:creationId xmlns:a16="http://schemas.microsoft.com/office/drawing/2014/main" id="{D8C7BC26-8BBD-4653-B60F-AC7AEE81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3" name="Image 332">
          <a:extLst>
            <a:ext uri="{FF2B5EF4-FFF2-40B4-BE49-F238E27FC236}">
              <a16:creationId xmlns:a16="http://schemas.microsoft.com/office/drawing/2014/main" id="{B6217BEF-8928-416C-B89C-D0DA9B4FC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34" name="Image 333">
          <a:extLst>
            <a:ext uri="{FF2B5EF4-FFF2-40B4-BE49-F238E27FC236}">
              <a16:creationId xmlns:a16="http://schemas.microsoft.com/office/drawing/2014/main" id="{E4B7B84A-88DC-4A92-93EB-0966E1B7A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5" name="Image 334">
          <a:extLst>
            <a:ext uri="{FF2B5EF4-FFF2-40B4-BE49-F238E27FC236}">
              <a16:creationId xmlns:a16="http://schemas.microsoft.com/office/drawing/2014/main" id="{3101C6FC-24DC-4ADB-B64C-29816C8AA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6" name="Image 335">
          <a:extLst>
            <a:ext uri="{FF2B5EF4-FFF2-40B4-BE49-F238E27FC236}">
              <a16:creationId xmlns:a16="http://schemas.microsoft.com/office/drawing/2014/main" id="{ABDDFA26-1AC8-47D4-89F1-03A840B8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37" name="Image 336">
          <a:extLst>
            <a:ext uri="{FF2B5EF4-FFF2-40B4-BE49-F238E27FC236}">
              <a16:creationId xmlns:a16="http://schemas.microsoft.com/office/drawing/2014/main" id="{27352580-E00E-4DB0-A66B-FD5107AFD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8" name="Image 337">
          <a:extLst>
            <a:ext uri="{FF2B5EF4-FFF2-40B4-BE49-F238E27FC236}">
              <a16:creationId xmlns:a16="http://schemas.microsoft.com/office/drawing/2014/main" id="{00B47FE3-70A0-4032-83DF-91ADDF681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9" name="Image 338">
          <a:extLst>
            <a:ext uri="{FF2B5EF4-FFF2-40B4-BE49-F238E27FC236}">
              <a16:creationId xmlns:a16="http://schemas.microsoft.com/office/drawing/2014/main" id="{AEDE71D8-D5B1-49E9-8289-3B71B79C8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40" name="Image 339">
          <a:extLst>
            <a:ext uri="{FF2B5EF4-FFF2-40B4-BE49-F238E27FC236}">
              <a16:creationId xmlns:a16="http://schemas.microsoft.com/office/drawing/2014/main" id="{550CA2A9-A070-4D5F-AC56-EA1BB7AB8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41" name="Image 340">
          <a:extLst>
            <a:ext uri="{FF2B5EF4-FFF2-40B4-BE49-F238E27FC236}">
              <a16:creationId xmlns:a16="http://schemas.microsoft.com/office/drawing/2014/main" id="{17188A3D-DDD4-46C5-8207-602C13F08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29921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42" name="Image 341">
          <a:extLst>
            <a:ext uri="{FF2B5EF4-FFF2-40B4-BE49-F238E27FC236}">
              <a16:creationId xmlns:a16="http://schemas.microsoft.com/office/drawing/2014/main" id="{A5916444-D254-4739-BADA-6EC1352C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299210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43" name="Image 342">
          <a:extLst>
            <a:ext uri="{FF2B5EF4-FFF2-40B4-BE49-F238E27FC236}">
              <a16:creationId xmlns:a16="http://schemas.microsoft.com/office/drawing/2014/main" id="{9D6D026A-9BAE-4715-B526-372B917A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299210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44" name="Image 343">
          <a:extLst>
            <a:ext uri="{FF2B5EF4-FFF2-40B4-BE49-F238E27FC236}">
              <a16:creationId xmlns:a16="http://schemas.microsoft.com/office/drawing/2014/main" id="{015AB0EE-354B-4A76-815B-7DBC400C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345" name="Image 344">
          <a:extLst>
            <a:ext uri="{FF2B5EF4-FFF2-40B4-BE49-F238E27FC236}">
              <a16:creationId xmlns:a16="http://schemas.microsoft.com/office/drawing/2014/main" id="{1A8A04CC-D637-4FA7-9CB6-5AB03CDC4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2951936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346" name="Image 345">
          <a:extLst>
            <a:ext uri="{FF2B5EF4-FFF2-40B4-BE49-F238E27FC236}">
              <a16:creationId xmlns:a16="http://schemas.microsoft.com/office/drawing/2014/main" id="{39F601D8-EEAD-4EDF-B111-80C33B3FF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2894786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47" name="Image 346">
          <a:extLst>
            <a:ext uri="{FF2B5EF4-FFF2-40B4-BE49-F238E27FC236}">
              <a16:creationId xmlns:a16="http://schemas.microsoft.com/office/drawing/2014/main" id="{5B322B9F-83F8-4541-B694-C6A4788CC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48" name="Image 347">
          <a:extLst>
            <a:ext uri="{FF2B5EF4-FFF2-40B4-BE49-F238E27FC236}">
              <a16:creationId xmlns:a16="http://schemas.microsoft.com/office/drawing/2014/main" id="{6C9F7BB0-1243-4523-B07C-AC0CAEC9F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349" name="Image 348">
          <a:extLst>
            <a:ext uri="{FF2B5EF4-FFF2-40B4-BE49-F238E27FC236}">
              <a16:creationId xmlns:a16="http://schemas.microsoft.com/office/drawing/2014/main" id="{03D613D6-A19E-406F-BB29-D0650373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50" name="Image 349">
          <a:extLst>
            <a:ext uri="{FF2B5EF4-FFF2-40B4-BE49-F238E27FC236}">
              <a16:creationId xmlns:a16="http://schemas.microsoft.com/office/drawing/2014/main" id="{570B20E8-FACE-4FDE-8123-08CDF636A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88720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51" name="Image 350">
          <a:extLst>
            <a:ext uri="{FF2B5EF4-FFF2-40B4-BE49-F238E27FC236}">
              <a16:creationId xmlns:a16="http://schemas.microsoft.com/office/drawing/2014/main" id="{48F9E345-534F-45BF-AF07-12355DF26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257776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52" name="Image 351">
          <a:extLst>
            <a:ext uri="{FF2B5EF4-FFF2-40B4-BE49-F238E27FC236}">
              <a16:creationId xmlns:a16="http://schemas.microsoft.com/office/drawing/2014/main" id="{75328B38-4A7A-4347-9900-89915B5F1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77480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3" name="Image 352">
          <a:extLst>
            <a:ext uri="{FF2B5EF4-FFF2-40B4-BE49-F238E27FC236}">
              <a16:creationId xmlns:a16="http://schemas.microsoft.com/office/drawing/2014/main" id="{54D2AA9B-F102-478E-AF59-D667397D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4" name="Image 353">
          <a:extLst>
            <a:ext uri="{FF2B5EF4-FFF2-40B4-BE49-F238E27FC236}">
              <a16:creationId xmlns:a16="http://schemas.microsoft.com/office/drawing/2014/main" id="{5BCD9A53-23F4-4C03-93E9-F61029CD5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55" name="Image 354">
          <a:extLst>
            <a:ext uri="{FF2B5EF4-FFF2-40B4-BE49-F238E27FC236}">
              <a16:creationId xmlns:a16="http://schemas.microsoft.com/office/drawing/2014/main" id="{A3D23192-8F71-4823-A789-24A3C372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6" name="Image 355">
          <a:extLst>
            <a:ext uri="{FF2B5EF4-FFF2-40B4-BE49-F238E27FC236}">
              <a16:creationId xmlns:a16="http://schemas.microsoft.com/office/drawing/2014/main" id="{A59E78A4-65AA-4CE0-9720-DC187A96C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7" name="Image 356">
          <a:extLst>
            <a:ext uri="{FF2B5EF4-FFF2-40B4-BE49-F238E27FC236}">
              <a16:creationId xmlns:a16="http://schemas.microsoft.com/office/drawing/2014/main" id="{DAD4B3EA-9D5A-45D5-BAA4-7889EF308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58" name="Image 357">
          <a:extLst>
            <a:ext uri="{FF2B5EF4-FFF2-40B4-BE49-F238E27FC236}">
              <a16:creationId xmlns:a16="http://schemas.microsoft.com/office/drawing/2014/main" id="{FB88A40D-24E0-47E9-AB8B-AB9445991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9" name="Image 358">
          <a:extLst>
            <a:ext uri="{FF2B5EF4-FFF2-40B4-BE49-F238E27FC236}">
              <a16:creationId xmlns:a16="http://schemas.microsoft.com/office/drawing/2014/main" id="{1157FCED-3261-4ED4-AA6E-357F2CAD6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0" name="Image 359">
          <a:extLst>
            <a:ext uri="{FF2B5EF4-FFF2-40B4-BE49-F238E27FC236}">
              <a16:creationId xmlns:a16="http://schemas.microsoft.com/office/drawing/2014/main" id="{73493E31-07B0-4855-8FF3-0D89C8B64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61" name="Image 360">
          <a:extLst>
            <a:ext uri="{FF2B5EF4-FFF2-40B4-BE49-F238E27FC236}">
              <a16:creationId xmlns:a16="http://schemas.microsoft.com/office/drawing/2014/main" id="{20632AA6-D2E1-4414-A0E2-C5D1B0295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62" name="Image 361">
          <a:extLst>
            <a:ext uri="{FF2B5EF4-FFF2-40B4-BE49-F238E27FC236}">
              <a16:creationId xmlns:a16="http://schemas.microsoft.com/office/drawing/2014/main" id="{15DA925D-CDF4-4574-81CE-1AF0607C7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63" name="Image 362">
          <a:extLst>
            <a:ext uri="{FF2B5EF4-FFF2-40B4-BE49-F238E27FC236}">
              <a16:creationId xmlns:a16="http://schemas.microsoft.com/office/drawing/2014/main" id="{10296181-A19F-430E-9119-CABC69FE1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64" name="Image 363">
          <a:extLst>
            <a:ext uri="{FF2B5EF4-FFF2-40B4-BE49-F238E27FC236}">
              <a16:creationId xmlns:a16="http://schemas.microsoft.com/office/drawing/2014/main" id="{93EEB5D4-4AE0-4530-B26F-3C37F8305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5" name="Image 364">
          <a:extLst>
            <a:ext uri="{FF2B5EF4-FFF2-40B4-BE49-F238E27FC236}">
              <a16:creationId xmlns:a16="http://schemas.microsoft.com/office/drawing/2014/main" id="{F49172E9-DA64-4DDF-ABFC-29BCEADFB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6" name="Image 365">
          <a:extLst>
            <a:ext uri="{FF2B5EF4-FFF2-40B4-BE49-F238E27FC236}">
              <a16:creationId xmlns:a16="http://schemas.microsoft.com/office/drawing/2014/main" id="{B52B0BE7-5A02-4D5E-B634-EF05487A4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67" name="Image 366">
          <a:extLst>
            <a:ext uri="{FF2B5EF4-FFF2-40B4-BE49-F238E27FC236}">
              <a16:creationId xmlns:a16="http://schemas.microsoft.com/office/drawing/2014/main" id="{0D4F0A09-B9CB-4773-AADA-EEF985C78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8" name="Image 367">
          <a:extLst>
            <a:ext uri="{FF2B5EF4-FFF2-40B4-BE49-F238E27FC236}">
              <a16:creationId xmlns:a16="http://schemas.microsoft.com/office/drawing/2014/main" id="{FEF81B29-9E3F-49D4-9F14-B004C9F26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3015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9" name="Image 368">
          <a:extLst>
            <a:ext uri="{FF2B5EF4-FFF2-40B4-BE49-F238E27FC236}">
              <a16:creationId xmlns:a16="http://schemas.microsoft.com/office/drawing/2014/main" id="{03BB693B-EBD0-4A0A-8E5D-CDAD01A5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9921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70" name="Image 369">
          <a:extLst>
            <a:ext uri="{FF2B5EF4-FFF2-40B4-BE49-F238E27FC236}">
              <a16:creationId xmlns:a16="http://schemas.microsoft.com/office/drawing/2014/main" id="{A84B4C04-31F2-4F0F-BEE1-A661610A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18914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71" name="Image 370">
          <a:extLst>
            <a:ext uri="{FF2B5EF4-FFF2-40B4-BE49-F238E27FC236}">
              <a16:creationId xmlns:a16="http://schemas.microsoft.com/office/drawing/2014/main" id="{FBA044BE-7A73-4379-854C-1AAFD1F8B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3438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72" name="Image 371">
          <a:extLst>
            <a:ext uri="{FF2B5EF4-FFF2-40B4-BE49-F238E27FC236}">
              <a16:creationId xmlns:a16="http://schemas.microsoft.com/office/drawing/2014/main" id="{8D86F9C0-360D-41E0-8DC8-0E375E75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3438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73" name="Image 372">
          <a:extLst>
            <a:ext uri="{FF2B5EF4-FFF2-40B4-BE49-F238E27FC236}">
              <a16:creationId xmlns:a16="http://schemas.microsoft.com/office/drawing/2014/main" id="{DF2CFB60-C5AE-4F92-8C95-9E50F425C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43438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74" name="Image 373">
          <a:extLst>
            <a:ext uri="{FF2B5EF4-FFF2-40B4-BE49-F238E27FC236}">
              <a16:creationId xmlns:a16="http://schemas.microsoft.com/office/drawing/2014/main" id="{29E6BB99-C217-4670-8720-C3DD43A60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43825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375" name="Image 374">
          <a:extLst>
            <a:ext uri="{FF2B5EF4-FFF2-40B4-BE49-F238E27FC236}">
              <a16:creationId xmlns:a16="http://schemas.microsoft.com/office/drawing/2014/main" id="{798133D3-B16E-43F5-832C-56BC71FAC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8394223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376" name="Image 375">
          <a:extLst>
            <a:ext uri="{FF2B5EF4-FFF2-40B4-BE49-F238E27FC236}">
              <a16:creationId xmlns:a16="http://schemas.microsoft.com/office/drawing/2014/main" id="{EEB8CAF2-E4D6-48C5-B966-2CDDBFC58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8337073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77" name="Image 376">
          <a:extLst>
            <a:ext uri="{FF2B5EF4-FFF2-40B4-BE49-F238E27FC236}">
              <a16:creationId xmlns:a16="http://schemas.microsoft.com/office/drawing/2014/main" id="{F4FCBCDB-3D9E-4375-AA4C-93F8FA8BC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43438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78" name="Image 377">
          <a:extLst>
            <a:ext uri="{FF2B5EF4-FFF2-40B4-BE49-F238E27FC236}">
              <a16:creationId xmlns:a16="http://schemas.microsoft.com/office/drawing/2014/main" id="{7081E1A9-D267-4CA6-B565-8A472FB08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63143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379" name="Image 378">
          <a:extLst>
            <a:ext uri="{FF2B5EF4-FFF2-40B4-BE49-F238E27FC236}">
              <a16:creationId xmlns:a16="http://schemas.microsoft.com/office/drawing/2014/main" id="{E2CF117D-5BB7-425D-BB38-7011AE7CD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843438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80" name="Image 379">
          <a:extLst>
            <a:ext uri="{FF2B5EF4-FFF2-40B4-BE49-F238E27FC236}">
              <a16:creationId xmlns:a16="http://schemas.microsoft.com/office/drawing/2014/main" id="{EF24BD4D-54F3-412C-979C-3086C9112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2948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81" name="Image 380">
          <a:extLst>
            <a:ext uri="{FF2B5EF4-FFF2-40B4-BE49-F238E27FC236}">
              <a16:creationId xmlns:a16="http://schemas.microsoft.com/office/drawing/2014/main" id="{8A9D2FA6-84E9-48E9-AD57-7685848D3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8020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82" name="Image 381">
          <a:extLst>
            <a:ext uri="{FF2B5EF4-FFF2-40B4-BE49-F238E27FC236}">
              <a16:creationId xmlns:a16="http://schemas.microsoft.com/office/drawing/2014/main" id="{05ED1513-C6B2-48DF-A746-0CF35FE9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2170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3" name="Image 382">
          <a:extLst>
            <a:ext uri="{FF2B5EF4-FFF2-40B4-BE49-F238E27FC236}">
              <a16:creationId xmlns:a16="http://schemas.microsoft.com/office/drawing/2014/main" id="{BBE8BEA7-457A-46E1-AE85-99FE733D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438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4" name="Image 383">
          <a:extLst>
            <a:ext uri="{FF2B5EF4-FFF2-40B4-BE49-F238E27FC236}">
              <a16:creationId xmlns:a16="http://schemas.microsoft.com/office/drawing/2014/main" id="{5CBA6292-8A02-4AB5-B742-C458BC024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3438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85" name="Image 384">
          <a:extLst>
            <a:ext uri="{FF2B5EF4-FFF2-40B4-BE49-F238E27FC236}">
              <a16:creationId xmlns:a16="http://schemas.microsoft.com/office/drawing/2014/main" id="{12EE6245-8006-4F3E-BF4F-EC5FF706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3143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6" name="Image 385">
          <a:extLst>
            <a:ext uri="{FF2B5EF4-FFF2-40B4-BE49-F238E27FC236}">
              <a16:creationId xmlns:a16="http://schemas.microsoft.com/office/drawing/2014/main" id="{CF65A657-9D21-4690-879C-31F3157E2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438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7" name="Image 386">
          <a:extLst>
            <a:ext uri="{FF2B5EF4-FFF2-40B4-BE49-F238E27FC236}">
              <a16:creationId xmlns:a16="http://schemas.microsoft.com/office/drawing/2014/main" id="{CCDBFE05-81BB-4FC4-85CB-19292C010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3438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88" name="Image 387">
          <a:extLst>
            <a:ext uri="{FF2B5EF4-FFF2-40B4-BE49-F238E27FC236}">
              <a16:creationId xmlns:a16="http://schemas.microsoft.com/office/drawing/2014/main" id="{3975CFCD-FFEF-45CB-A477-D0F7F58A8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3143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9" name="Image 388">
          <a:extLst>
            <a:ext uri="{FF2B5EF4-FFF2-40B4-BE49-F238E27FC236}">
              <a16:creationId xmlns:a16="http://schemas.microsoft.com/office/drawing/2014/main" id="{F3A45EF1-ECAF-4F0A-901F-F4300C187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7438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90" name="Image 389">
          <a:extLst>
            <a:ext uri="{FF2B5EF4-FFF2-40B4-BE49-F238E27FC236}">
              <a16:creationId xmlns:a16="http://schemas.microsoft.com/office/drawing/2014/main" id="{30FA8B24-42A9-4130-8A85-33879C88F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43438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91" name="Image 390">
          <a:extLst>
            <a:ext uri="{FF2B5EF4-FFF2-40B4-BE49-F238E27FC236}">
              <a16:creationId xmlns:a16="http://schemas.microsoft.com/office/drawing/2014/main" id="{0E7D27E4-E46C-4C5E-B98D-741072B8B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63143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2" name="Image 391">
          <a:extLst>
            <a:ext uri="{FF2B5EF4-FFF2-40B4-BE49-F238E27FC236}">
              <a16:creationId xmlns:a16="http://schemas.microsoft.com/office/drawing/2014/main" id="{44E267EC-67B6-4BB0-9F9D-A731EE721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19325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3" name="Image 392">
          <a:extLst>
            <a:ext uri="{FF2B5EF4-FFF2-40B4-BE49-F238E27FC236}">
              <a16:creationId xmlns:a16="http://schemas.microsoft.com/office/drawing/2014/main" id="{9C21C58B-A0E0-4C72-AEAF-13057923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19325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4" name="Image 393">
          <a:extLst>
            <a:ext uri="{FF2B5EF4-FFF2-40B4-BE49-F238E27FC236}">
              <a16:creationId xmlns:a16="http://schemas.microsoft.com/office/drawing/2014/main" id="{3FF48655-F5EC-4B3F-A07E-7BCD1945B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219325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395" name="Image 394">
          <a:extLst>
            <a:ext uri="{FF2B5EF4-FFF2-40B4-BE49-F238E27FC236}">
              <a16:creationId xmlns:a16="http://schemas.microsoft.com/office/drawing/2014/main" id="{2385D83B-774E-48AA-9A64-BAABEB7FC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876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29</xdr:row>
      <xdr:rowOff>976312</xdr:rowOff>
    </xdr:from>
    <xdr:ext cx="927017" cy="0"/>
    <xdr:pic>
      <xdr:nvPicPr>
        <xdr:cNvPr id="396" name="Image 395">
          <a:extLst>
            <a:ext uri="{FF2B5EF4-FFF2-40B4-BE49-F238E27FC236}">
              <a16:creationId xmlns:a16="http://schemas.microsoft.com/office/drawing/2014/main" id="{5A052988-CF12-4CCC-96B8-023ABC3EC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2179161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29</xdr:row>
      <xdr:rowOff>404813</xdr:rowOff>
    </xdr:from>
    <xdr:ext cx="927017" cy="0"/>
    <xdr:pic>
      <xdr:nvPicPr>
        <xdr:cNvPr id="397" name="Image 396">
          <a:extLst>
            <a:ext uri="{FF2B5EF4-FFF2-40B4-BE49-F238E27FC236}">
              <a16:creationId xmlns:a16="http://schemas.microsoft.com/office/drawing/2014/main" id="{7113530E-CAEE-47FE-8101-796579AD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2122011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398" name="Image 397">
          <a:extLst>
            <a:ext uri="{FF2B5EF4-FFF2-40B4-BE49-F238E27FC236}">
              <a16:creationId xmlns:a16="http://schemas.microsoft.com/office/drawing/2014/main" id="{F52AA1C1-19D1-476C-A412-46EA93C10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399" name="Image 398">
          <a:extLst>
            <a:ext uri="{FF2B5EF4-FFF2-40B4-BE49-F238E27FC236}">
              <a16:creationId xmlns:a16="http://schemas.microsoft.com/office/drawing/2014/main" id="{929CF0AB-5DBB-4326-9727-059280AB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636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</xdr:row>
      <xdr:rowOff>0</xdr:rowOff>
    </xdr:from>
    <xdr:ext cx="921364" cy="0"/>
    <xdr:pic>
      <xdr:nvPicPr>
        <xdr:cNvPr id="400" name="Image 399">
          <a:extLst>
            <a:ext uri="{FF2B5EF4-FFF2-40B4-BE49-F238E27FC236}">
              <a16:creationId xmlns:a16="http://schemas.microsoft.com/office/drawing/2014/main" id="{43A3C42C-33EE-4F80-B14C-FD806478D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22</xdr:row>
      <xdr:rowOff>0</xdr:rowOff>
    </xdr:from>
    <xdr:ext cx="921364" cy="0"/>
    <xdr:pic>
      <xdr:nvPicPr>
        <xdr:cNvPr id="401" name="Image 400">
          <a:extLst>
            <a:ext uri="{FF2B5EF4-FFF2-40B4-BE49-F238E27FC236}">
              <a16:creationId xmlns:a16="http://schemas.microsoft.com/office/drawing/2014/main" id="{EF698649-8817-4CAE-BB22-1AF104EAF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1442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27</xdr:row>
      <xdr:rowOff>0</xdr:rowOff>
    </xdr:from>
    <xdr:ext cx="921364" cy="0"/>
    <xdr:pic>
      <xdr:nvPicPr>
        <xdr:cNvPr id="402" name="Image 401">
          <a:extLst>
            <a:ext uri="{FF2B5EF4-FFF2-40B4-BE49-F238E27FC236}">
              <a16:creationId xmlns:a16="http://schemas.microsoft.com/office/drawing/2014/main" id="{BD9245D5-15AE-4050-8AD9-5B43F3AE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80498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21</xdr:row>
      <xdr:rowOff>254000</xdr:rowOff>
    </xdr:from>
    <xdr:ext cx="921364" cy="0"/>
    <xdr:pic>
      <xdr:nvPicPr>
        <xdr:cNvPr id="403" name="Image 402">
          <a:extLst>
            <a:ext uri="{FF2B5EF4-FFF2-40B4-BE49-F238E27FC236}">
              <a16:creationId xmlns:a16="http://schemas.microsoft.com/office/drawing/2014/main" id="{5062EA1F-626C-4BE9-B677-DB5E707ED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00203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4" name="Image 403">
          <a:extLst>
            <a:ext uri="{FF2B5EF4-FFF2-40B4-BE49-F238E27FC236}">
              <a16:creationId xmlns:a16="http://schemas.microsoft.com/office/drawing/2014/main" id="{4E3950F5-E2A5-41CC-BF6B-00F324B2F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5" name="Image 404">
          <a:extLst>
            <a:ext uri="{FF2B5EF4-FFF2-40B4-BE49-F238E27FC236}">
              <a16:creationId xmlns:a16="http://schemas.microsoft.com/office/drawing/2014/main" id="{24A377D6-325A-4FF6-B220-5571E3C4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6" name="Image 405">
          <a:extLst>
            <a:ext uri="{FF2B5EF4-FFF2-40B4-BE49-F238E27FC236}">
              <a16:creationId xmlns:a16="http://schemas.microsoft.com/office/drawing/2014/main" id="{4BE575C9-B2C3-47BF-BC98-FDEB92630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7" name="Image 406">
          <a:extLst>
            <a:ext uri="{FF2B5EF4-FFF2-40B4-BE49-F238E27FC236}">
              <a16:creationId xmlns:a16="http://schemas.microsoft.com/office/drawing/2014/main" id="{53B161E6-1340-415D-8E5A-F90251B1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8" name="Image 407">
          <a:extLst>
            <a:ext uri="{FF2B5EF4-FFF2-40B4-BE49-F238E27FC236}">
              <a16:creationId xmlns:a16="http://schemas.microsoft.com/office/drawing/2014/main" id="{BEA83AA6-80EC-4C24-9574-AB8958C6F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9" name="Image 408">
          <a:extLst>
            <a:ext uri="{FF2B5EF4-FFF2-40B4-BE49-F238E27FC236}">
              <a16:creationId xmlns:a16="http://schemas.microsoft.com/office/drawing/2014/main" id="{88FC59BA-F946-497E-A3F3-B4AFFC3D2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0" name="Image 409">
          <a:extLst>
            <a:ext uri="{FF2B5EF4-FFF2-40B4-BE49-F238E27FC236}">
              <a16:creationId xmlns:a16="http://schemas.microsoft.com/office/drawing/2014/main" id="{6A787A66-3524-4B26-B98F-D4D1B55AD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1" name="Image 410">
          <a:extLst>
            <a:ext uri="{FF2B5EF4-FFF2-40B4-BE49-F238E27FC236}">
              <a16:creationId xmlns:a16="http://schemas.microsoft.com/office/drawing/2014/main" id="{6C536104-1ABD-4BD1-B7CE-9323D05EC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2" name="Image 411">
          <a:extLst>
            <a:ext uri="{FF2B5EF4-FFF2-40B4-BE49-F238E27FC236}">
              <a16:creationId xmlns:a16="http://schemas.microsoft.com/office/drawing/2014/main" id="{7E6C7551-E68D-4A08-B532-586DCE1AA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13" name="Image 412">
          <a:extLst>
            <a:ext uri="{FF2B5EF4-FFF2-40B4-BE49-F238E27FC236}">
              <a16:creationId xmlns:a16="http://schemas.microsoft.com/office/drawing/2014/main" id="{0E66F6C1-01C1-4DEC-B451-7C61B6CD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87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14" name="Image 413">
          <a:extLst>
            <a:ext uri="{FF2B5EF4-FFF2-40B4-BE49-F238E27FC236}">
              <a16:creationId xmlns:a16="http://schemas.microsoft.com/office/drawing/2014/main" id="{03D22034-DBB4-4D04-BC63-680D1E13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15" name="Image 414">
          <a:extLst>
            <a:ext uri="{FF2B5EF4-FFF2-40B4-BE49-F238E27FC236}">
              <a16:creationId xmlns:a16="http://schemas.microsoft.com/office/drawing/2014/main" id="{D46A99A1-E64E-40E0-A1B0-82E3FCD49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6" name="Image 415">
          <a:extLst>
            <a:ext uri="{FF2B5EF4-FFF2-40B4-BE49-F238E27FC236}">
              <a16:creationId xmlns:a16="http://schemas.microsoft.com/office/drawing/2014/main" id="{54DF22E9-E8D0-4A63-9F05-14718379E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7" name="Image 416">
          <a:extLst>
            <a:ext uri="{FF2B5EF4-FFF2-40B4-BE49-F238E27FC236}">
              <a16:creationId xmlns:a16="http://schemas.microsoft.com/office/drawing/2014/main" id="{C4BD120D-8222-47B8-8A7D-DCBB3AAB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8" name="Image 417">
          <a:extLst>
            <a:ext uri="{FF2B5EF4-FFF2-40B4-BE49-F238E27FC236}">
              <a16:creationId xmlns:a16="http://schemas.microsoft.com/office/drawing/2014/main" id="{C6989ACB-61F4-4F3A-B4FB-FE0F347E5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9" name="Image 418">
          <a:extLst>
            <a:ext uri="{FF2B5EF4-FFF2-40B4-BE49-F238E27FC236}">
              <a16:creationId xmlns:a16="http://schemas.microsoft.com/office/drawing/2014/main" id="{AD737D3E-7D23-4569-B197-E519DDBD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20" name="Image 419">
          <a:extLst>
            <a:ext uri="{FF2B5EF4-FFF2-40B4-BE49-F238E27FC236}">
              <a16:creationId xmlns:a16="http://schemas.microsoft.com/office/drawing/2014/main" id="{0ABF097F-A76E-4FFA-95C0-C3D94D83F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21" name="Image 420">
          <a:extLst>
            <a:ext uri="{FF2B5EF4-FFF2-40B4-BE49-F238E27FC236}">
              <a16:creationId xmlns:a16="http://schemas.microsoft.com/office/drawing/2014/main" id="{B9C99078-AABC-42EC-95DE-EC7BA59EE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22" name="Image 421">
          <a:extLst>
            <a:ext uri="{FF2B5EF4-FFF2-40B4-BE49-F238E27FC236}">
              <a16:creationId xmlns:a16="http://schemas.microsoft.com/office/drawing/2014/main" id="{DE7FE97E-5132-49FC-895C-1C226D39F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630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23" name="Image 422">
          <a:extLst>
            <a:ext uri="{FF2B5EF4-FFF2-40B4-BE49-F238E27FC236}">
              <a16:creationId xmlns:a16="http://schemas.microsoft.com/office/drawing/2014/main" id="{72BAF773-7BB4-4547-9F34-C5BC75359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536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24" name="Image 423">
          <a:extLst>
            <a:ext uri="{FF2B5EF4-FFF2-40B4-BE49-F238E27FC236}">
              <a16:creationId xmlns:a16="http://schemas.microsoft.com/office/drawing/2014/main" id="{C0BA1E72-7B42-458A-99AF-28614D7F3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91506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25" name="Image 424">
          <a:extLst>
            <a:ext uri="{FF2B5EF4-FFF2-40B4-BE49-F238E27FC236}">
              <a16:creationId xmlns:a16="http://schemas.microsoft.com/office/drawing/2014/main" id="{66228EE9-7EF3-420F-A1C0-AF15561D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87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26" name="Image 425">
          <a:extLst>
            <a:ext uri="{FF2B5EF4-FFF2-40B4-BE49-F238E27FC236}">
              <a16:creationId xmlns:a16="http://schemas.microsoft.com/office/drawing/2014/main" id="{D29DA1F9-8470-4237-8B20-864E54E73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27" name="Image 426">
          <a:extLst>
            <a:ext uri="{FF2B5EF4-FFF2-40B4-BE49-F238E27FC236}">
              <a16:creationId xmlns:a16="http://schemas.microsoft.com/office/drawing/2014/main" id="{23DB77E4-F44C-4518-AC4F-FB4D0EADF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28" name="Image 427">
          <a:extLst>
            <a:ext uri="{FF2B5EF4-FFF2-40B4-BE49-F238E27FC236}">
              <a16:creationId xmlns:a16="http://schemas.microsoft.com/office/drawing/2014/main" id="{6C664F40-D5AC-4209-AF91-69337E243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2630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29" name="Image 428">
          <a:extLst>
            <a:ext uri="{FF2B5EF4-FFF2-40B4-BE49-F238E27FC236}">
              <a16:creationId xmlns:a16="http://schemas.microsoft.com/office/drawing/2014/main" id="{8B518BC2-200C-408E-8C03-24581D8E1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9536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30" name="Image 429">
          <a:extLst>
            <a:ext uri="{FF2B5EF4-FFF2-40B4-BE49-F238E27FC236}">
              <a16:creationId xmlns:a16="http://schemas.microsoft.com/office/drawing/2014/main" id="{75D11254-69F6-4ADA-A14A-6993145B7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91506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31" name="Image 430">
          <a:extLst>
            <a:ext uri="{FF2B5EF4-FFF2-40B4-BE49-F238E27FC236}">
              <a16:creationId xmlns:a16="http://schemas.microsoft.com/office/drawing/2014/main" id="{5FF546BF-0941-465A-809B-980BE079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2630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32" name="Image 431">
          <a:extLst>
            <a:ext uri="{FF2B5EF4-FFF2-40B4-BE49-F238E27FC236}">
              <a16:creationId xmlns:a16="http://schemas.microsoft.com/office/drawing/2014/main" id="{E2E030BA-2B36-4502-AAB8-98577E942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9536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33" name="Image 432">
          <a:extLst>
            <a:ext uri="{FF2B5EF4-FFF2-40B4-BE49-F238E27FC236}">
              <a16:creationId xmlns:a16="http://schemas.microsoft.com/office/drawing/2014/main" id="{9523D8BE-31A9-4737-A2E6-404C92B5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91506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4" name="Image 433">
          <a:extLst>
            <a:ext uri="{FF2B5EF4-FFF2-40B4-BE49-F238E27FC236}">
              <a16:creationId xmlns:a16="http://schemas.microsoft.com/office/drawing/2014/main" id="{ED5FA9F9-0A88-4936-AF81-59C5925BD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5" name="Image 434">
          <a:extLst>
            <a:ext uri="{FF2B5EF4-FFF2-40B4-BE49-F238E27FC236}">
              <a16:creationId xmlns:a16="http://schemas.microsoft.com/office/drawing/2014/main" id="{DC487CD9-36C3-4155-8ECF-D5C073132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6" name="Image 435">
          <a:extLst>
            <a:ext uri="{FF2B5EF4-FFF2-40B4-BE49-F238E27FC236}">
              <a16:creationId xmlns:a16="http://schemas.microsoft.com/office/drawing/2014/main" id="{542F9D27-B72B-402B-B98D-3E5EF92FD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7" name="Image 436">
          <a:extLst>
            <a:ext uri="{FF2B5EF4-FFF2-40B4-BE49-F238E27FC236}">
              <a16:creationId xmlns:a16="http://schemas.microsoft.com/office/drawing/2014/main" id="{1F73A433-2DAB-4831-90A4-1B41F7C99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8" name="Image 437">
          <a:extLst>
            <a:ext uri="{FF2B5EF4-FFF2-40B4-BE49-F238E27FC236}">
              <a16:creationId xmlns:a16="http://schemas.microsoft.com/office/drawing/2014/main" id="{52C45614-1335-49AC-92EB-843181F5D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9" name="Image 438">
          <a:extLst>
            <a:ext uri="{FF2B5EF4-FFF2-40B4-BE49-F238E27FC236}">
              <a16:creationId xmlns:a16="http://schemas.microsoft.com/office/drawing/2014/main" id="{26601438-E40E-499B-B7DB-B03B799A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40" name="Image 439">
          <a:extLst>
            <a:ext uri="{FF2B5EF4-FFF2-40B4-BE49-F238E27FC236}">
              <a16:creationId xmlns:a16="http://schemas.microsoft.com/office/drawing/2014/main" id="{591DD995-5B00-497A-AFC3-51A85A6B9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2630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41" name="Image 440">
          <a:extLst>
            <a:ext uri="{FF2B5EF4-FFF2-40B4-BE49-F238E27FC236}">
              <a16:creationId xmlns:a16="http://schemas.microsoft.com/office/drawing/2014/main" id="{439EF126-533A-491E-BD47-AF06821F4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9536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42" name="Image 441">
          <a:extLst>
            <a:ext uri="{FF2B5EF4-FFF2-40B4-BE49-F238E27FC236}">
              <a16:creationId xmlns:a16="http://schemas.microsoft.com/office/drawing/2014/main" id="{9959DCB0-981C-4EB9-A2A4-4CA3C77A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91506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43" name="Image 442">
          <a:extLst>
            <a:ext uri="{FF2B5EF4-FFF2-40B4-BE49-F238E27FC236}">
              <a16:creationId xmlns:a16="http://schemas.microsoft.com/office/drawing/2014/main" id="{3936AAEA-9B47-4E7B-980C-687BE99CF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44" name="Image 443">
          <a:extLst>
            <a:ext uri="{FF2B5EF4-FFF2-40B4-BE49-F238E27FC236}">
              <a16:creationId xmlns:a16="http://schemas.microsoft.com/office/drawing/2014/main" id="{C22EC259-C161-4157-AF88-97E2D1B0E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45" name="Image 444">
          <a:extLst>
            <a:ext uri="{FF2B5EF4-FFF2-40B4-BE49-F238E27FC236}">
              <a16:creationId xmlns:a16="http://schemas.microsoft.com/office/drawing/2014/main" id="{50D1D0C3-5876-4A2A-BD58-1F08E11F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46" name="Image 445">
          <a:extLst>
            <a:ext uri="{FF2B5EF4-FFF2-40B4-BE49-F238E27FC236}">
              <a16:creationId xmlns:a16="http://schemas.microsoft.com/office/drawing/2014/main" id="{623F7377-E05A-4632-A409-D82717C67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47" name="Image 446">
          <a:extLst>
            <a:ext uri="{FF2B5EF4-FFF2-40B4-BE49-F238E27FC236}">
              <a16:creationId xmlns:a16="http://schemas.microsoft.com/office/drawing/2014/main" id="{61F9C2F9-7D99-4CE9-834F-3126FA365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48" name="Image 447">
          <a:extLst>
            <a:ext uri="{FF2B5EF4-FFF2-40B4-BE49-F238E27FC236}">
              <a16:creationId xmlns:a16="http://schemas.microsoft.com/office/drawing/2014/main" id="{FF236B5C-F08E-4249-BD01-ED91BEA52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49" name="Image 448">
          <a:extLst>
            <a:ext uri="{FF2B5EF4-FFF2-40B4-BE49-F238E27FC236}">
              <a16:creationId xmlns:a16="http://schemas.microsoft.com/office/drawing/2014/main" id="{8B74D063-BA45-4A24-B5AC-DDEC562E3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450" name="Image 449">
          <a:extLst>
            <a:ext uri="{FF2B5EF4-FFF2-40B4-BE49-F238E27FC236}">
              <a16:creationId xmlns:a16="http://schemas.microsoft.com/office/drawing/2014/main" id="{B5AC20A9-834B-4B6A-A444-F3B946F5F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451" name="Image 450">
          <a:extLst>
            <a:ext uri="{FF2B5EF4-FFF2-40B4-BE49-F238E27FC236}">
              <a16:creationId xmlns:a16="http://schemas.microsoft.com/office/drawing/2014/main" id="{7D6E96D3-990B-450A-90EB-2CB62F13A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52" name="Image 451">
          <a:extLst>
            <a:ext uri="{FF2B5EF4-FFF2-40B4-BE49-F238E27FC236}">
              <a16:creationId xmlns:a16="http://schemas.microsoft.com/office/drawing/2014/main" id="{59D58DA2-932A-41C8-B86F-40ECF7A3E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53" name="Image 452">
          <a:extLst>
            <a:ext uri="{FF2B5EF4-FFF2-40B4-BE49-F238E27FC236}">
              <a16:creationId xmlns:a16="http://schemas.microsoft.com/office/drawing/2014/main" id="{E3BA0816-8CE8-44C1-AA37-C04BD2A94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454" name="Image 453">
          <a:extLst>
            <a:ext uri="{FF2B5EF4-FFF2-40B4-BE49-F238E27FC236}">
              <a16:creationId xmlns:a16="http://schemas.microsoft.com/office/drawing/2014/main" id="{38A6AFD1-1236-4A33-AC48-B54B87CAA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55" name="Image 454">
          <a:extLst>
            <a:ext uri="{FF2B5EF4-FFF2-40B4-BE49-F238E27FC236}">
              <a16:creationId xmlns:a16="http://schemas.microsoft.com/office/drawing/2014/main" id="{999FD55B-F988-42C1-9170-DDFC4D8AB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56" name="Image 455">
          <a:extLst>
            <a:ext uri="{FF2B5EF4-FFF2-40B4-BE49-F238E27FC236}">
              <a16:creationId xmlns:a16="http://schemas.microsoft.com/office/drawing/2014/main" id="{4EEC66F5-0E0B-4A36-92DA-30A82BC8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57" name="Image 456">
          <a:extLst>
            <a:ext uri="{FF2B5EF4-FFF2-40B4-BE49-F238E27FC236}">
              <a16:creationId xmlns:a16="http://schemas.microsoft.com/office/drawing/2014/main" id="{923708D3-AEDA-4895-A32A-2FFB58C68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58" name="Image 457">
          <a:extLst>
            <a:ext uri="{FF2B5EF4-FFF2-40B4-BE49-F238E27FC236}">
              <a16:creationId xmlns:a16="http://schemas.microsoft.com/office/drawing/2014/main" id="{6AFD0236-02E5-4E16-B962-8C3D1131B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59" name="Image 458">
          <a:extLst>
            <a:ext uri="{FF2B5EF4-FFF2-40B4-BE49-F238E27FC236}">
              <a16:creationId xmlns:a16="http://schemas.microsoft.com/office/drawing/2014/main" id="{DECDD2DC-EFF7-46F7-A23E-C459F898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60" name="Image 459">
          <a:extLst>
            <a:ext uri="{FF2B5EF4-FFF2-40B4-BE49-F238E27FC236}">
              <a16:creationId xmlns:a16="http://schemas.microsoft.com/office/drawing/2014/main" id="{87526AB9-295A-4590-8FD8-334CF5A9C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61" name="Image 460">
          <a:extLst>
            <a:ext uri="{FF2B5EF4-FFF2-40B4-BE49-F238E27FC236}">
              <a16:creationId xmlns:a16="http://schemas.microsoft.com/office/drawing/2014/main" id="{A0900C85-48D0-4E80-9355-10C8D5F9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62" name="Image 461">
          <a:extLst>
            <a:ext uri="{FF2B5EF4-FFF2-40B4-BE49-F238E27FC236}">
              <a16:creationId xmlns:a16="http://schemas.microsoft.com/office/drawing/2014/main" id="{D9FC3CB0-47C3-4F0E-81B3-AFCFA08FD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63" name="Image 462">
          <a:extLst>
            <a:ext uri="{FF2B5EF4-FFF2-40B4-BE49-F238E27FC236}">
              <a16:creationId xmlns:a16="http://schemas.microsoft.com/office/drawing/2014/main" id="{EE0F1A3C-5CEB-44A2-BC88-CF2038804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64" name="Image 463">
          <a:extLst>
            <a:ext uri="{FF2B5EF4-FFF2-40B4-BE49-F238E27FC236}">
              <a16:creationId xmlns:a16="http://schemas.microsoft.com/office/drawing/2014/main" id="{25F742E0-B18E-4C8B-9651-EFCD507FC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65" name="Image 464">
          <a:extLst>
            <a:ext uri="{FF2B5EF4-FFF2-40B4-BE49-F238E27FC236}">
              <a16:creationId xmlns:a16="http://schemas.microsoft.com/office/drawing/2014/main" id="{4F0477F0-EFA5-4ED2-B637-CE6A81073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66" name="Image 465">
          <a:extLst>
            <a:ext uri="{FF2B5EF4-FFF2-40B4-BE49-F238E27FC236}">
              <a16:creationId xmlns:a16="http://schemas.microsoft.com/office/drawing/2014/main" id="{32836EFA-942F-4AD7-88DC-643D211DC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67" name="Image 466">
          <a:extLst>
            <a:ext uri="{FF2B5EF4-FFF2-40B4-BE49-F238E27FC236}">
              <a16:creationId xmlns:a16="http://schemas.microsoft.com/office/drawing/2014/main" id="{7648E0A8-F85B-4FD6-84C1-F3C0AC143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68" name="Image 467">
          <a:extLst>
            <a:ext uri="{FF2B5EF4-FFF2-40B4-BE49-F238E27FC236}">
              <a16:creationId xmlns:a16="http://schemas.microsoft.com/office/drawing/2014/main" id="{B22CBB90-89CC-4567-812F-DD8975FE9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69" name="Image 468">
          <a:extLst>
            <a:ext uri="{FF2B5EF4-FFF2-40B4-BE49-F238E27FC236}">
              <a16:creationId xmlns:a16="http://schemas.microsoft.com/office/drawing/2014/main" id="{6B26AE99-D2D4-4902-BFEB-048A914B0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0" name="Image 469">
          <a:extLst>
            <a:ext uri="{FF2B5EF4-FFF2-40B4-BE49-F238E27FC236}">
              <a16:creationId xmlns:a16="http://schemas.microsoft.com/office/drawing/2014/main" id="{14829A17-E62D-4A64-8879-909EFDBEB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1" name="Image 470">
          <a:extLst>
            <a:ext uri="{FF2B5EF4-FFF2-40B4-BE49-F238E27FC236}">
              <a16:creationId xmlns:a16="http://schemas.microsoft.com/office/drawing/2014/main" id="{74BA8399-E3DD-4899-A478-5A81F38F1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72" name="Image 471">
          <a:extLst>
            <a:ext uri="{FF2B5EF4-FFF2-40B4-BE49-F238E27FC236}">
              <a16:creationId xmlns:a16="http://schemas.microsoft.com/office/drawing/2014/main" id="{18F023A0-1473-4E64-AD64-A1BBDBBEB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3" name="Image 472">
          <a:extLst>
            <a:ext uri="{FF2B5EF4-FFF2-40B4-BE49-F238E27FC236}">
              <a16:creationId xmlns:a16="http://schemas.microsoft.com/office/drawing/2014/main" id="{933FDC70-6316-41E5-AB6A-DB5D045E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4" name="Image 473">
          <a:extLst>
            <a:ext uri="{FF2B5EF4-FFF2-40B4-BE49-F238E27FC236}">
              <a16:creationId xmlns:a16="http://schemas.microsoft.com/office/drawing/2014/main" id="{3E1DBA52-C19F-47C2-9997-CD5B73843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75" name="Image 474">
          <a:extLst>
            <a:ext uri="{FF2B5EF4-FFF2-40B4-BE49-F238E27FC236}">
              <a16:creationId xmlns:a16="http://schemas.microsoft.com/office/drawing/2014/main" id="{9DD47555-4DB2-4292-A469-F105BF49C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76" name="Image 475">
          <a:extLst>
            <a:ext uri="{FF2B5EF4-FFF2-40B4-BE49-F238E27FC236}">
              <a16:creationId xmlns:a16="http://schemas.microsoft.com/office/drawing/2014/main" id="{9C33DCA9-57E1-4C6B-B531-73325F51D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77" name="Image 476">
          <a:extLst>
            <a:ext uri="{FF2B5EF4-FFF2-40B4-BE49-F238E27FC236}">
              <a16:creationId xmlns:a16="http://schemas.microsoft.com/office/drawing/2014/main" id="{74FF6E9F-F5AA-45C4-BF69-9CFDAE1B7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1575956</xdr:colOff>
      <xdr:row>66</xdr:row>
      <xdr:rowOff>0</xdr:rowOff>
    </xdr:from>
    <xdr:ext cx="927017" cy="0"/>
    <xdr:pic>
      <xdr:nvPicPr>
        <xdr:cNvPr id="478" name="Image 477">
          <a:extLst>
            <a:ext uri="{FF2B5EF4-FFF2-40B4-BE49-F238E27FC236}">
              <a16:creationId xmlns:a16="http://schemas.microsoft.com/office/drawing/2014/main" id="{77DAA64F-AE4A-43E1-86F5-E1F61F94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22706" y="18764134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79" name="Image 478">
          <a:extLst>
            <a:ext uri="{FF2B5EF4-FFF2-40B4-BE49-F238E27FC236}">
              <a16:creationId xmlns:a16="http://schemas.microsoft.com/office/drawing/2014/main" id="{BCB6778A-FCA8-41FA-8F88-CB131555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480" name="Image 479">
          <a:extLst>
            <a:ext uri="{FF2B5EF4-FFF2-40B4-BE49-F238E27FC236}">
              <a16:creationId xmlns:a16="http://schemas.microsoft.com/office/drawing/2014/main" id="{AEE75F50-1A54-42F1-9F30-73C3D2FF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481" name="Image 480">
          <a:extLst>
            <a:ext uri="{FF2B5EF4-FFF2-40B4-BE49-F238E27FC236}">
              <a16:creationId xmlns:a16="http://schemas.microsoft.com/office/drawing/2014/main" id="{BB569BDB-EA64-4197-8F4F-33C5CC0A6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90690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82" name="Image 481">
          <a:extLst>
            <a:ext uri="{FF2B5EF4-FFF2-40B4-BE49-F238E27FC236}">
              <a16:creationId xmlns:a16="http://schemas.microsoft.com/office/drawing/2014/main" id="{D07DE295-ABE2-4B18-8CDB-CE9890E41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83" name="Image 482">
          <a:extLst>
            <a:ext uri="{FF2B5EF4-FFF2-40B4-BE49-F238E27FC236}">
              <a16:creationId xmlns:a16="http://schemas.microsoft.com/office/drawing/2014/main" id="{ECE0767C-99E0-4246-B1D5-936F382F8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484" name="Image 483">
          <a:extLst>
            <a:ext uri="{FF2B5EF4-FFF2-40B4-BE49-F238E27FC236}">
              <a16:creationId xmlns:a16="http://schemas.microsoft.com/office/drawing/2014/main" id="{1D13646D-C002-4393-A056-A332DEDA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85" name="Image 484">
          <a:extLst>
            <a:ext uri="{FF2B5EF4-FFF2-40B4-BE49-F238E27FC236}">
              <a16:creationId xmlns:a16="http://schemas.microsoft.com/office/drawing/2014/main" id="{124DB3D7-67F7-4012-BCF5-A62C9D286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86" name="Image 485">
          <a:extLst>
            <a:ext uri="{FF2B5EF4-FFF2-40B4-BE49-F238E27FC236}">
              <a16:creationId xmlns:a16="http://schemas.microsoft.com/office/drawing/2014/main" id="{1B5996C7-B13C-41B3-8A8B-F8EF310D7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87" name="Image 486">
          <a:extLst>
            <a:ext uri="{FF2B5EF4-FFF2-40B4-BE49-F238E27FC236}">
              <a16:creationId xmlns:a16="http://schemas.microsoft.com/office/drawing/2014/main" id="{835EC97D-68A2-4FF4-915E-6EBDB1835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88" name="Image 487">
          <a:extLst>
            <a:ext uri="{FF2B5EF4-FFF2-40B4-BE49-F238E27FC236}">
              <a16:creationId xmlns:a16="http://schemas.microsoft.com/office/drawing/2014/main" id="{DD9E4560-42E5-4BB4-AD94-901688EE1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89" name="Image 488">
          <a:extLst>
            <a:ext uri="{FF2B5EF4-FFF2-40B4-BE49-F238E27FC236}">
              <a16:creationId xmlns:a16="http://schemas.microsoft.com/office/drawing/2014/main" id="{E942CC9D-6698-4FA5-A2A2-EFFE9B37D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90" name="Image 489">
          <a:extLst>
            <a:ext uri="{FF2B5EF4-FFF2-40B4-BE49-F238E27FC236}">
              <a16:creationId xmlns:a16="http://schemas.microsoft.com/office/drawing/2014/main" id="{553323F4-E570-4ED4-AE08-B6BD2C46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91" name="Image 490">
          <a:extLst>
            <a:ext uri="{FF2B5EF4-FFF2-40B4-BE49-F238E27FC236}">
              <a16:creationId xmlns:a16="http://schemas.microsoft.com/office/drawing/2014/main" id="{EC2D177E-5FD1-4610-997C-C602B51C6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92" name="Image 491">
          <a:extLst>
            <a:ext uri="{FF2B5EF4-FFF2-40B4-BE49-F238E27FC236}">
              <a16:creationId xmlns:a16="http://schemas.microsoft.com/office/drawing/2014/main" id="{E5F30B23-8A39-4255-9083-EEFF546F6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93" name="Image 492">
          <a:extLst>
            <a:ext uri="{FF2B5EF4-FFF2-40B4-BE49-F238E27FC236}">
              <a16:creationId xmlns:a16="http://schemas.microsoft.com/office/drawing/2014/main" id="{90D42428-B016-4116-8C4E-6D7D819D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94" name="Image 493">
          <a:extLst>
            <a:ext uri="{FF2B5EF4-FFF2-40B4-BE49-F238E27FC236}">
              <a16:creationId xmlns:a16="http://schemas.microsoft.com/office/drawing/2014/main" id="{0C3F0DC1-1C84-4A0E-9D01-576D94DB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95" name="Image 494">
          <a:extLst>
            <a:ext uri="{FF2B5EF4-FFF2-40B4-BE49-F238E27FC236}">
              <a16:creationId xmlns:a16="http://schemas.microsoft.com/office/drawing/2014/main" id="{F354F7D2-D15C-4D01-9CDF-21F21AEFE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96" name="Image 495">
          <a:extLst>
            <a:ext uri="{FF2B5EF4-FFF2-40B4-BE49-F238E27FC236}">
              <a16:creationId xmlns:a16="http://schemas.microsoft.com/office/drawing/2014/main" id="{91163285-7309-4098-9551-90BC151BD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97" name="Image 496">
          <a:extLst>
            <a:ext uri="{FF2B5EF4-FFF2-40B4-BE49-F238E27FC236}">
              <a16:creationId xmlns:a16="http://schemas.microsoft.com/office/drawing/2014/main" id="{781CF622-64F5-4A51-8186-543699F87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754981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98" name="Image 497">
          <a:extLst>
            <a:ext uri="{FF2B5EF4-FFF2-40B4-BE49-F238E27FC236}">
              <a16:creationId xmlns:a16="http://schemas.microsoft.com/office/drawing/2014/main" id="{D7DAF2FC-4C0F-41FE-8D11-4BD2CD45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754981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99" name="Image 498">
          <a:extLst>
            <a:ext uri="{FF2B5EF4-FFF2-40B4-BE49-F238E27FC236}">
              <a16:creationId xmlns:a16="http://schemas.microsoft.com/office/drawing/2014/main" id="{AE6DDAC3-8C68-42E4-8B34-F1410083A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754981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00" name="Image 499">
          <a:extLst>
            <a:ext uri="{FF2B5EF4-FFF2-40B4-BE49-F238E27FC236}">
              <a16:creationId xmlns:a16="http://schemas.microsoft.com/office/drawing/2014/main" id="{F78D0EE2-2A5B-4233-8C72-253944016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501" name="Image 500">
          <a:extLst>
            <a:ext uri="{FF2B5EF4-FFF2-40B4-BE49-F238E27FC236}">
              <a16:creationId xmlns:a16="http://schemas.microsoft.com/office/drawing/2014/main" id="{7B08CB87-9B3F-4C29-9860-AC7357EC1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750964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502" name="Image 501">
          <a:extLst>
            <a:ext uri="{FF2B5EF4-FFF2-40B4-BE49-F238E27FC236}">
              <a16:creationId xmlns:a16="http://schemas.microsoft.com/office/drawing/2014/main" id="{03D7D4B6-7D8C-4A85-95D2-5FB0FB8D0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7452498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03" name="Image 502">
          <a:extLst>
            <a:ext uri="{FF2B5EF4-FFF2-40B4-BE49-F238E27FC236}">
              <a16:creationId xmlns:a16="http://schemas.microsoft.com/office/drawing/2014/main" id="{BEFF3C73-FA96-4CE7-89A3-9543C1249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04" name="Image 503">
          <a:extLst>
            <a:ext uri="{FF2B5EF4-FFF2-40B4-BE49-F238E27FC236}">
              <a16:creationId xmlns:a16="http://schemas.microsoft.com/office/drawing/2014/main" id="{0F7A1969-1E05-4548-9646-E8CC256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505" name="Image 504">
          <a:extLst>
            <a:ext uri="{FF2B5EF4-FFF2-40B4-BE49-F238E27FC236}">
              <a16:creationId xmlns:a16="http://schemas.microsoft.com/office/drawing/2014/main" id="{E39904BF-8863-40E2-B86B-0C6DC542F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506" name="Image 505">
          <a:extLst>
            <a:ext uri="{FF2B5EF4-FFF2-40B4-BE49-F238E27FC236}">
              <a16:creationId xmlns:a16="http://schemas.microsoft.com/office/drawing/2014/main" id="{6D1C8874-AE13-4B3E-9374-81F38E62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44491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507" name="Image 506">
          <a:extLst>
            <a:ext uri="{FF2B5EF4-FFF2-40B4-BE49-F238E27FC236}">
              <a16:creationId xmlns:a16="http://schemas.microsoft.com/office/drawing/2014/main" id="{AEFA8801-32FA-4C02-8BA7-9EE08F81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713547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508" name="Image 507">
          <a:extLst>
            <a:ext uri="{FF2B5EF4-FFF2-40B4-BE49-F238E27FC236}">
              <a16:creationId xmlns:a16="http://schemas.microsoft.com/office/drawing/2014/main" id="{E42D1770-7F2C-41C1-931B-7F8FCE464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633251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09" name="Image 508">
          <a:extLst>
            <a:ext uri="{FF2B5EF4-FFF2-40B4-BE49-F238E27FC236}">
              <a16:creationId xmlns:a16="http://schemas.microsoft.com/office/drawing/2014/main" id="{D3DA6D93-15F4-4DD2-8694-A71751601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0" name="Image 509">
          <a:extLst>
            <a:ext uri="{FF2B5EF4-FFF2-40B4-BE49-F238E27FC236}">
              <a16:creationId xmlns:a16="http://schemas.microsoft.com/office/drawing/2014/main" id="{3F4D2C3B-2A62-42FD-B59C-930D6DA3F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11" name="Image 510">
          <a:extLst>
            <a:ext uri="{FF2B5EF4-FFF2-40B4-BE49-F238E27FC236}">
              <a16:creationId xmlns:a16="http://schemas.microsoft.com/office/drawing/2014/main" id="{613691E5-5444-45AC-A10C-E53952B9F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2" name="Image 511">
          <a:extLst>
            <a:ext uri="{FF2B5EF4-FFF2-40B4-BE49-F238E27FC236}">
              <a16:creationId xmlns:a16="http://schemas.microsoft.com/office/drawing/2014/main" id="{71549FF2-C211-425B-A6F4-CEAC9DE2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3" name="Image 512">
          <a:extLst>
            <a:ext uri="{FF2B5EF4-FFF2-40B4-BE49-F238E27FC236}">
              <a16:creationId xmlns:a16="http://schemas.microsoft.com/office/drawing/2014/main" id="{FD951C42-3B59-460E-9DE3-2B1D8832D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14" name="Image 513">
          <a:extLst>
            <a:ext uri="{FF2B5EF4-FFF2-40B4-BE49-F238E27FC236}">
              <a16:creationId xmlns:a16="http://schemas.microsoft.com/office/drawing/2014/main" id="{919B9BAC-E364-40B6-87BB-322144879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5" name="Image 514">
          <a:extLst>
            <a:ext uri="{FF2B5EF4-FFF2-40B4-BE49-F238E27FC236}">
              <a16:creationId xmlns:a16="http://schemas.microsoft.com/office/drawing/2014/main" id="{3100C3C2-1D03-4073-9BDA-6BECA160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6" name="Image 515">
          <a:extLst>
            <a:ext uri="{FF2B5EF4-FFF2-40B4-BE49-F238E27FC236}">
              <a16:creationId xmlns:a16="http://schemas.microsoft.com/office/drawing/2014/main" id="{D667E3C3-290F-4DB7-9229-25027C2E4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17" name="Image 516">
          <a:extLst>
            <a:ext uri="{FF2B5EF4-FFF2-40B4-BE49-F238E27FC236}">
              <a16:creationId xmlns:a16="http://schemas.microsoft.com/office/drawing/2014/main" id="{8A7707D1-5F8D-4FE7-B445-2601F6C3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18" name="Image 517">
          <a:extLst>
            <a:ext uri="{FF2B5EF4-FFF2-40B4-BE49-F238E27FC236}">
              <a16:creationId xmlns:a16="http://schemas.microsoft.com/office/drawing/2014/main" id="{79D20C7E-1371-4CDB-8DA7-2D64C483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19" name="Image 518">
          <a:extLst>
            <a:ext uri="{FF2B5EF4-FFF2-40B4-BE49-F238E27FC236}">
              <a16:creationId xmlns:a16="http://schemas.microsoft.com/office/drawing/2014/main" id="{866EA926-E5D9-43DB-B18F-879595B27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20" name="Image 519">
          <a:extLst>
            <a:ext uri="{FF2B5EF4-FFF2-40B4-BE49-F238E27FC236}">
              <a16:creationId xmlns:a16="http://schemas.microsoft.com/office/drawing/2014/main" id="{3A07F5EE-3C16-42B8-80C4-9ADAF9865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21" name="Image 520">
          <a:extLst>
            <a:ext uri="{FF2B5EF4-FFF2-40B4-BE49-F238E27FC236}">
              <a16:creationId xmlns:a16="http://schemas.microsoft.com/office/drawing/2014/main" id="{CCA9A4BB-FFB9-4B71-B4A7-D309ECC76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22" name="Image 521">
          <a:extLst>
            <a:ext uri="{FF2B5EF4-FFF2-40B4-BE49-F238E27FC236}">
              <a16:creationId xmlns:a16="http://schemas.microsoft.com/office/drawing/2014/main" id="{E1361DB1-74F5-444D-A754-3D1606CE9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23" name="Image 522">
          <a:extLst>
            <a:ext uri="{FF2B5EF4-FFF2-40B4-BE49-F238E27FC236}">
              <a16:creationId xmlns:a16="http://schemas.microsoft.com/office/drawing/2014/main" id="{34A71A0B-3B6D-4A32-A3E6-D2A2A9CDE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24" name="Image 523">
          <a:extLst>
            <a:ext uri="{FF2B5EF4-FFF2-40B4-BE49-F238E27FC236}">
              <a16:creationId xmlns:a16="http://schemas.microsoft.com/office/drawing/2014/main" id="{A388A6EE-ACC0-4DC6-BEE0-517813E40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25" name="Image 524">
          <a:extLst>
            <a:ext uri="{FF2B5EF4-FFF2-40B4-BE49-F238E27FC236}">
              <a16:creationId xmlns:a16="http://schemas.microsoft.com/office/drawing/2014/main" id="{BDB34812-DA62-41F7-8136-7943F9DD0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26" name="Image 525">
          <a:extLst>
            <a:ext uri="{FF2B5EF4-FFF2-40B4-BE49-F238E27FC236}">
              <a16:creationId xmlns:a16="http://schemas.microsoft.com/office/drawing/2014/main" id="{3C6CAD89-A4D5-4EA3-B2D5-8335565B9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27" name="Image 526">
          <a:extLst>
            <a:ext uri="{FF2B5EF4-FFF2-40B4-BE49-F238E27FC236}">
              <a16:creationId xmlns:a16="http://schemas.microsoft.com/office/drawing/2014/main" id="{E431BC11-1133-47A1-9E57-DFA1096D0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28" name="Image 527">
          <a:extLst>
            <a:ext uri="{FF2B5EF4-FFF2-40B4-BE49-F238E27FC236}">
              <a16:creationId xmlns:a16="http://schemas.microsoft.com/office/drawing/2014/main" id="{7F2A1F38-EB20-4469-8FFD-9A36D2EA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29" name="Image 528">
          <a:extLst>
            <a:ext uri="{FF2B5EF4-FFF2-40B4-BE49-F238E27FC236}">
              <a16:creationId xmlns:a16="http://schemas.microsoft.com/office/drawing/2014/main" id="{810615C4-5139-46C1-B175-A0A7BCD95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30" name="Image 529">
          <a:extLst>
            <a:ext uri="{FF2B5EF4-FFF2-40B4-BE49-F238E27FC236}">
              <a16:creationId xmlns:a16="http://schemas.microsoft.com/office/drawing/2014/main" id="{583601A0-8940-4318-A50B-5372CA9BC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31" name="Image 530">
          <a:extLst>
            <a:ext uri="{FF2B5EF4-FFF2-40B4-BE49-F238E27FC236}">
              <a16:creationId xmlns:a16="http://schemas.microsoft.com/office/drawing/2014/main" id="{63FDDE9E-29AB-4295-A7F1-4C06AA4C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32" name="Image 531">
          <a:extLst>
            <a:ext uri="{FF2B5EF4-FFF2-40B4-BE49-F238E27FC236}">
              <a16:creationId xmlns:a16="http://schemas.microsoft.com/office/drawing/2014/main" id="{0694FE40-E92A-4060-90CA-5F84C95DB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3" name="Image 532">
          <a:extLst>
            <a:ext uri="{FF2B5EF4-FFF2-40B4-BE49-F238E27FC236}">
              <a16:creationId xmlns:a16="http://schemas.microsoft.com/office/drawing/2014/main" id="{5DCE326A-D052-4DD2-97D4-52A4F4418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4" name="Image 533">
          <a:extLst>
            <a:ext uri="{FF2B5EF4-FFF2-40B4-BE49-F238E27FC236}">
              <a16:creationId xmlns:a16="http://schemas.microsoft.com/office/drawing/2014/main" id="{7CED7104-F3FC-4BBC-A997-E74777E2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35" name="Image 534">
          <a:extLst>
            <a:ext uri="{FF2B5EF4-FFF2-40B4-BE49-F238E27FC236}">
              <a16:creationId xmlns:a16="http://schemas.microsoft.com/office/drawing/2014/main" id="{79896FB6-6F64-4AD9-B233-0286477B5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6" name="Image 535">
          <a:extLst>
            <a:ext uri="{FF2B5EF4-FFF2-40B4-BE49-F238E27FC236}">
              <a16:creationId xmlns:a16="http://schemas.microsoft.com/office/drawing/2014/main" id="{7EF08D6D-9111-48F3-88D5-8D9C6EDF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7" name="Image 536">
          <a:extLst>
            <a:ext uri="{FF2B5EF4-FFF2-40B4-BE49-F238E27FC236}">
              <a16:creationId xmlns:a16="http://schemas.microsoft.com/office/drawing/2014/main" id="{3829E0F4-1820-4965-B9F3-8EE7F676E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38" name="Image 537">
          <a:extLst>
            <a:ext uri="{FF2B5EF4-FFF2-40B4-BE49-F238E27FC236}">
              <a16:creationId xmlns:a16="http://schemas.microsoft.com/office/drawing/2014/main" id="{CC94349C-FAE8-4FCF-BC07-3366C6A0E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9" name="Image 538">
          <a:extLst>
            <a:ext uri="{FF2B5EF4-FFF2-40B4-BE49-F238E27FC236}">
              <a16:creationId xmlns:a16="http://schemas.microsoft.com/office/drawing/2014/main" id="{1B409ECB-03CE-4E85-A1B7-D45FD516B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0" name="Image 539">
          <a:extLst>
            <a:ext uri="{FF2B5EF4-FFF2-40B4-BE49-F238E27FC236}">
              <a16:creationId xmlns:a16="http://schemas.microsoft.com/office/drawing/2014/main" id="{A306CEC1-7281-47E6-B4C9-8ECE4F758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41" name="Image 540">
          <a:extLst>
            <a:ext uri="{FF2B5EF4-FFF2-40B4-BE49-F238E27FC236}">
              <a16:creationId xmlns:a16="http://schemas.microsoft.com/office/drawing/2014/main" id="{2997205E-D881-4E43-8D20-B9E2CE049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2" name="Image 541">
          <a:extLst>
            <a:ext uri="{FF2B5EF4-FFF2-40B4-BE49-F238E27FC236}">
              <a16:creationId xmlns:a16="http://schemas.microsoft.com/office/drawing/2014/main" id="{06F1C726-D578-4233-BFC6-545BE8CE0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3" name="Image 542">
          <a:extLst>
            <a:ext uri="{FF2B5EF4-FFF2-40B4-BE49-F238E27FC236}">
              <a16:creationId xmlns:a16="http://schemas.microsoft.com/office/drawing/2014/main" id="{E137EC93-5525-4A8A-A8FA-448E95921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44" name="Image 543">
          <a:extLst>
            <a:ext uri="{FF2B5EF4-FFF2-40B4-BE49-F238E27FC236}">
              <a16:creationId xmlns:a16="http://schemas.microsoft.com/office/drawing/2014/main" id="{9FDF50E8-3656-47A0-803B-CBCED651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5" name="Image 544">
          <a:extLst>
            <a:ext uri="{FF2B5EF4-FFF2-40B4-BE49-F238E27FC236}">
              <a16:creationId xmlns:a16="http://schemas.microsoft.com/office/drawing/2014/main" id="{1F2A72FD-BB9A-4CEE-9C15-495704821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6" name="Image 545">
          <a:extLst>
            <a:ext uri="{FF2B5EF4-FFF2-40B4-BE49-F238E27FC236}">
              <a16:creationId xmlns:a16="http://schemas.microsoft.com/office/drawing/2014/main" id="{9E171785-446D-49BD-B78F-43844AD16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47" name="Image 546">
          <a:extLst>
            <a:ext uri="{FF2B5EF4-FFF2-40B4-BE49-F238E27FC236}">
              <a16:creationId xmlns:a16="http://schemas.microsoft.com/office/drawing/2014/main" id="{18C5C78D-5D50-404A-8298-A5B6601C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90690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8" name="Image 547">
          <a:extLst>
            <a:ext uri="{FF2B5EF4-FFF2-40B4-BE49-F238E27FC236}">
              <a16:creationId xmlns:a16="http://schemas.microsoft.com/office/drawing/2014/main" id="{7BE8CFDB-F3C2-4E3D-AF1A-C2462C858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68592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9" name="Image 548">
          <a:extLst>
            <a:ext uri="{FF2B5EF4-FFF2-40B4-BE49-F238E27FC236}">
              <a16:creationId xmlns:a16="http://schemas.microsoft.com/office/drawing/2014/main" id="{303CCFD7-1635-48A8-9DB2-C1B3506C1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5498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50" name="Image 549">
          <a:extLst>
            <a:ext uri="{FF2B5EF4-FFF2-40B4-BE49-F238E27FC236}">
              <a16:creationId xmlns:a16="http://schemas.microsoft.com/office/drawing/2014/main" id="{D5B751C4-4EAC-4DDD-8D45-6F5B60BB1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74685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51" name="Image 550">
          <a:extLst>
            <a:ext uri="{FF2B5EF4-FFF2-40B4-BE49-F238E27FC236}">
              <a16:creationId xmlns:a16="http://schemas.microsoft.com/office/drawing/2014/main" id="{D2AFD6C2-368D-45C1-8643-9F425B5A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287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52" name="Image 551">
          <a:extLst>
            <a:ext uri="{FF2B5EF4-FFF2-40B4-BE49-F238E27FC236}">
              <a16:creationId xmlns:a16="http://schemas.microsoft.com/office/drawing/2014/main" id="{D2358F3F-7080-40A3-B01F-7189392AD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932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53" name="Image 552">
          <a:extLst>
            <a:ext uri="{FF2B5EF4-FFF2-40B4-BE49-F238E27FC236}">
              <a16:creationId xmlns:a16="http://schemas.microsoft.com/office/drawing/2014/main" id="{D1AA4F32-53F0-4F70-970B-1DCEEC534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4" name="Image 553">
          <a:extLst>
            <a:ext uri="{FF2B5EF4-FFF2-40B4-BE49-F238E27FC236}">
              <a16:creationId xmlns:a16="http://schemas.microsoft.com/office/drawing/2014/main" id="{79AB231A-6F0F-4FDF-81E3-893FBCFED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5" name="Image 554">
          <a:extLst>
            <a:ext uri="{FF2B5EF4-FFF2-40B4-BE49-F238E27FC236}">
              <a16:creationId xmlns:a16="http://schemas.microsoft.com/office/drawing/2014/main" id="{2669DDFC-FA3B-4347-8B51-857443C01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6" name="Image 555">
          <a:extLst>
            <a:ext uri="{FF2B5EF4-FFF2-40B4-BE49-F238E27FC236}">
              <a16:creationId xmlns:a16="http://schemas.microsoft.com/office/drawing/2014/main" id="{4E30184E-A6C8-4200-9DB5-7EF12DB06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7" name="Image 556">
          <a:extLst>
            <a:ext uri="{FF2B5EF4-FFF2-40B4-BE49-F238E27FC236}">
              <a16:creationId xmlns:a16="http://schemas.microsoft.com/office/drawing/2014/main" id="{768C424F-A985-4610-8C08-B0A4DC811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8" name="Image 557">
          <a:extLst>
            <a:ext uri="{FF2B5EF4-FFF2-40B4-BE49-F238E27FC236}">
              <a16:creationId xmlns:a16="http://schemas.microsoft.com/office/drawing/2014/main" id="{68500594-D301-412C-944F-FE1C126C8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9" name="Image 558">
          <a:extLst>
            <a:ext uri="{FF2B5EF4-FFF2-40B4-BE49-F238E27FC236}">
              <a16:creationId xmlns:a16="http://schemas.microsoft.com/office/drawing/2014/main" id="{04B4F65E-B8A6-45F2-8070-3FBF12396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0" name="Image 559">
          <a:extLst>
            <a:ext uri="{FF2B5EF4-FFF2-40B4-BE49-F238E27FC236}">
              <a16:creationId xmlns:a16="http://schemas.microsoft.com/office/drawing/2014/main" id="{1BA24C0E-D04E-451A-B032-6B4E2D087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287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61" name="Image 560">
          <a:extLst>
            <a:ext uri="{FF2B5EF4-FFF2-40B4-BE49-F238E27FC236}">
              <a16:creationId xmlns:a16="http://schemas.microsoft.com/office/drawing/2014/main" id="{BA8F889F-461E-4D50-AD04-8BE218D20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2193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62" name="Image 561">
          <a:extLst>
            <a:ext uri="{FF2B5EF4-FFF2-40B4-BE49-F238E27FC236}">
              <a16:creationId xmlns:a16="http://schemas.microsoft.com/office/drawing/2014/main" id="{CDF12620-7C2D-4801-B7DB-99E47F761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4163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63" name="Image 562">
          <a:extLst>
            <a:ext uri="{FF2B5EF4-FFF2-40B4-BE49-F238E27FC236}">
              <a16:creationId xmlns:a16="http://schemas.microsoft.com/office/drawing/2014/main" id="{18D24D5A-ABB4-449F-AC56-F9AB071EE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64" name="Image 563">
          <a:extLst>
            <a:ext uri="{FF2B5EF4-FFF2-40B4-BE49-F238E27FC236}">
              <a16:creationId xmlns:a16="http://schemas.microsoft.com/office/drawing/2014/main" id="{D84EC6D9-6291-4834-BC7B-7FAE78E20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65" name="Image 564">
          <a:extLst>
            <a:ext uri="{FF2B5EF4-FFF2-40B4-BE49-F238E27FC236}">
              <a16:creationId xmlns:a16="http://schemas.microsoft.com/office/drawing/2014/main" id="{60886CE0-E745-412D-9EA4-D9EE594FE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6" name="Image 565">
          <a:extLst>
            <a:ext uri="{FF2B5EF4-FFF2-40B4-BE49-F238E27FC236}">
              <a16:creationId xmlns:a16="http://schemas.microsoft.com/office/drawing/2014/main" id="{DBDF3CB0-4D17-4637-85AF-CFDA9595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4350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67" name="Image 566">
          <a:extLst>
            <a:ext uri="{FF2B5EF4-FFF2-40B4-BE49-F238E27FC236}">
              <a16:creationId xmlns:a16="http://schemas.microsoft.com/office/drawing/2014/main" id="{57A88D99-429A-46CD-BCCD-F161137D5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4350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68" name="Image 567">
          <a:extLst>
            <a:ext uri="{FF2B5EF4-FFF2-40B4-BE49-F238E27FC236}">
              <a16:creationId xmlns:a16="http://schemas.microsoft.com/office/drawing/2014/main" id="{B1ECE045-8752-4420-9AE5-6DC97A63D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6183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9" name="Image 568">
          <a:extLst>
            <a:ext uri="{FF2B5EF4-FFF2-40B4-BE49-F238E27FC236}">
              <a16:creationId xmlns:a16="http://schemas.microsoft.com/office/drawing/2014/main" id="{2A15D4D6-396E-44C8-A54B-DFC3709F5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4350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70" name="Image 569">
          <a:extLst>
            <a:ext uri="{FF2B5EF4-FFF2-40B4-BE49-F238E27FC236}">
              <a16:creationId xmlns:a16="http://schemas.microsoft.com/office/drawing/2014/main" id="{D6A5A8D8-48BC-4B45-9FBC-DFDC3E957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4350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71" name="Image 570">
          <a:extLst>
            <a:ext uri="{FF2B5EF4-FFF2-40B4-BE49-F238E27FC236}">
              <a16:creationId xmlns:a16="http://schemas.microsoft.com/office/drawing/2014/main" id="{A7A4772C-9133-4C1D-8709-FC7161B64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6183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72" name="Image 571">
          <a:extLst>
            <a:ext uri="{FF2B5EF4-FFF2-40B4-BE49-F238E27FC236}">
              <a16:creationId xmlns:a16="http://schemas.microsoft.com/office/drawing/2014/main" id="{0DB033B3-5D09-4CB9-9BE7-C0A09C2D5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4350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73" name="Image 572">
          <a:extLst>
            <a:ext uri="{FF2B5EF4-FFF2-40B4-BE49-F238E27FC236}">
              <a16:creationId xmlns:a16="http://schemas.microsoft.com/office/drawing/2014/main" id="{9BDC6020-9F1F-494E-B4DC-1BDDA87F4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4350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74" name="Image 573">
          <a:extLst>
            <a:ext uri="{FF2B5EF4-FFF2-40B4-BE49-F238E27FC236}">
              <a16:creationId xmlns:a16="http://schemas.microsoft.com/office/drawing/2014/main" id="{51E05641-1255-4058-A295-754FF921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56183" y="23860125"/>
          <a:ext cx="921364" cy="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70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841C9D9C-BFE7-4D02-9C7E-B77B491A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C2372FC0-160C-47BF-94D5-BE0BFA17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ABFD165B-E466-44CC-A9EA-C24F79900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CE8A5F7A-ADA3-49EC-8EBA-51A3062A0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D0B93DA8-01FB-4BB0-935A-5DF50D430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B8E34F00-83A7-4D97-B5C9-B7F32A7A7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BC8F383A-2A0D-4F3A-B74E-3DC3A33E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08029" cy="0"/>
    <xdr:pic>
      <xdr:nvPicPr>
        <xdr:cNvPr id="9" name="Image 8">
          <a:extLst>
            <a:ext uri="{FF2B5EF4-FFF2-40B4-BE49-F238E27FC236}">
              <a16:creationId xmlns:a16="http://schemas.microsoft.com/office/drawing/2014/main" id="{AD4C9DD6-80A3-4BE8-B5EA-FB607D532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62825"/>
          <a:ext cx="908029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</xdr:row>
      <xdr:rowOff>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07052ACC-D730-4941-8628-3654D71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67532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3DEB2626-E7F9-406B-A35C-77B93D77B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AA1D4721-02AC-4FC5-B025-8137DE5CD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3625926C-05D1-4C6B-9619-E39AB3109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62825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4" name="Image 13">
          <a:extLst>
            <a:ext uri="{FF2B5EF4-FFF2-40B4-BE49-F238E27FC236}">
              <a16:creationId xmlns:a16="http://schemas.microsoft.com/office/drawing/2014/main" id="{3B7F9B96-5C20-4230-8D76-D39B30FEC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5" name="Image 14">
          <a:extLst>
            <a:ext uri="{FF2B5EF4-FFF2-40B4-BE49-F238E27FC236}">
              <a16:creationId xmlns:a16="http://schemas.microsoft.com/office/drawing/2014/main" id="{5BF633A2-B6CC-4856-A079-E652C6B5B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6" name="Image 15">
          <a:extLst>
            <a:ext uri="{FF2B5EF4-FFF2-40B4-BE49-F238E27FC236}">
              <a16:creationId xmlns:a16="http://schemas.microsoft.com/office/drawing/2014/main" id="{B9C4B27C-AFBA-4BDB-8CFD-821F10EC2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7" name="Image 16">
          <a:extLst>
            <a:ext uri="{FF2B5EF4-FFF2-40B4-BE49-F238E27FC236}">
              <a16:creationId xmlns:a16="http://schemas.microsoft.com/office/drawing/2014/main" id="{AD5EF405-54A3-4195-97FC-44720F73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8" name="Image 17">
          <a:extLst>
            <a:ext uri="{FF2B5EF4-FFF2-40B4-BE49-F238E27FC236}">
              <a16:creationId xmlns:a16="http://schemas.microsoft.com/office/drawing/2014/main" id="{FD78A7B6-8EBF-471E-B69E-2E953E8C9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9" name="Image 18">
          <a:extLst>
            <a:ext uri="{FF2B5EF4-FFF2-40B4-BE49-F238E27FC236}">
              <a16:creationId xmlns:a16="http://schemas.microsoft.com/office/drawing/2014/main" id="{BA5030F4-738F-4E3D-8F9E-D1B265D9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0" name="Image 19">
          <a:extLst>
            <a:ext uri="{FF2B5EF4-FFF2-40B4-BE49-F238E27FC236}">
              <a16:creationId xmlns:a16="http://schemas.microsoft.com/office/drawing/2014/main" id="{6BF5E894-6BC7-4B27-BF34-91108AD56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21" name="Image 20">
          <a:extLst>
            <a:ext uri="{FF2B5EF4-FFF2-40B4-BE49-F238E27FC236}">
              <a16:creationId xmlns:a16="http://schemas.microsoft.com/office/drawing/2014/main" id="{237618CB-65B8-443D-9520-824A74762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2" name="Image 21">
          <a:extLst>
            <a:ext uri="{FF2B5EF4-FFF2-40B4-BE49-F238E27FC236}">
              <a16:creationId xmlns:a16="http://schemas.microsoft.com/office/drawing/2014/main" id="{CCAAA4C2-59E8-4083-B089-95BB70862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866FA700-FC73-4D05-9832-F73C2F778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B5054677-3714-4A2D-8062-1BC42A91F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50A14A3C-4789-46C4-B12A-468C344F4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788FB7CF-D452-45A3-84C8-B155FB40C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3A106FA4-7FE2-42F2-8131-68C9A5B6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4EF3B45B-3E4C-4628-9FDB-1AC735719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CD99F3EA-63B7-442D-9B0B-36DB4B173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7CE426B7-8D79-40E4-BA5D-EB4F91A1F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12F915B6-DA22-4A30-B556-CE20E9FF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519DEF8F-552A-4334-B9DE-581DFE4B1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3F76A78C-FBBE-48DA-B10A-5E8ECC9D7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4" name="Image 33">
          <a:extLst>
            <a:ext uri="{FF2B5EF4-FFF2-40B4-BE49-F238E27FC236}">
              <a16:creationId xmlns:a16="http://schemas.microsoft.com/office/drawing/2014/main" id="{1F13F6D9-F8BD-45C5-99ED-3827578A1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5" name="Image 34">
          <a:extLst>
            <a:ext uri="{FF2B5EF4-FFF2-40B4-BE49-F238E27FC236}">
              <a16:creationId xmlns:a16="http://schemas.microsoft.com/office/drawing/2014/main" id="{91EA78AB-E997-4EDC-B0EF-AF6BFB90B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6" name="Image 35">
          <a:extLst>
            <a:ext uri="{FF2B5EF4-FFF2-40B4-BE49-F238E27FC236}">
              <a16:creationId xmlns:a16="http://schemas.microsoft.com/office/drawing/2014/main" id="{60B5B688-1F0A-4915-A4A8-9AAC0F12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7" name="Image 36">
          <a:extLst>
            <a:ext uri="{FF2B5EF4-FFF2-40B4-BE49-F238E27FC236}">
              <a16:creationId xmlns:a16="http://schemas.microsoft.com/office/drawing/2014/main" id="{259B8831-452F-459E-A8A3-BB51B990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8" name="Image 37">
          <a:extLst>
            <a:ext uri="{FF2B5EF4-FFF2-40B4-BE49-F238E27FC236}">
              <a16:creationId xmlns:a16="http://schemas.microsoft.com/office/drawing/2014/main" id="{B8973A31-1279-49D3-BDC8-CB701266C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39" name="Image 38">
          <a:extLst>
            <a:ext uri="{FF2B5EF4-FFF2-40B4-BE49-F238E27FC236}">
              <a16:creationId xmlns:a16="http://schemas.microsoft.com/office/drawing/2014/main" id="{518C9397-45F2-454F-BF86-58522825A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40" name="Image 39">
          <a:extLst>
            <a:ext uri="{FF2B5EF4-FFF2-40B4-BE49-F238E27FC236}">
              <a16:creationId xmlns:a16="http://schemas.microsoft.com/office/drawing/2014/main" id="{52074F82-728A-49A7-9A8D-740DA376A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41" name="Image 40">
          <a:extLst>
            <a:ext uri="{FF2B5EF4-FFF2-40B4-BE49-F238E27FC236}">
              <a16:creationId xmlns:a16="http://schemas.microsoft.com/office/drawing/2014/main" id="{DEE0419B-1DFF-4A34-8687-4E01945C7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42" name="Image 41">
          <a:extLst>
            <a:ext uri="{FF2B5EF4-FFF2-40B4-BE49-F238E27FC236}">
              <a16:creationId xmlns:a16="http://schemas.microsoft.com/office/drawing/2014/main" id="{36F2C0AE-248C-4CFC-A33C-B093151B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43" name="Image 42">
          <a:extLst>
            <a:ext uri="{FF2B5EF4-FFF2-40B4-BE49-F238E27FC236}">
              <a16:creationId xmlns:a16="http://schemas.microsoft.com/office/drawing/2014/main" id="{39A74AE9-C82D-4FC8-8A38-00AC48059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44" name="Image 43">
          <a:extLst>
            <a:ext uri="{FF2B5EF4-FFF2-40B4-BE49-F238E27FC236}">
              <a16:creationId xmlns:a16="http://schemas.microsoft.com/office/drawing/2014/main" id="{90F98D5E-828A-41F6-A974-AB13E6E0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45" name="Image 44">
          <a:extLst>
            <a:ext uri="{FF2B5EF4-FFF2-40B4-BE49-F238E27FC236}">
              <a16:creationId xmlns:a16="http://schemas.microsoft.com/office/drawing/2014/main" id="{0FA0800B-909F-4512-9F52-444B0E09A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46" name="Image 45">
          <a:extLst>
            <a:ext uri="{FF2B5EF4-FFF2-40B4-BE49-F238E27FC236}">
              <a16:creationId xmlns:a16="http://schemas.microsoft.com/office/drawing/2014/main" id="{FD037845-5132-4263-91C8-B25DB322C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7" name="Image 46">
          <a:extLst>
            <a:ext uri="{FF2B5EF4-FFF2-40B4-BE49-F238E27FC236}">
              <a16:creationId xmlns:a16="http://schemas.microsoft.com/office/drawing/2014/main" id="{8DECCC2D-DCF2-4F0A-BADA-00F57EA3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8" name="Image 47">
          <a:extLst>
            <a:ext uri="{FF2B5EF4-FFF2-40B4-BE49-F238E27FC236}">
              <a16:creationId xmlns:a16="http://schemas.microsoft.com/office/drawing/2014/main" id="{2AE6D2F2-7673-4D82-978E-83D0ADF3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9" name="Image 48">
          <a:extLst>
            <a:ext uri="{FF2B5EF4-FFF2-40B4-BE49-F238E27FC236}">
              <a16:creationId xmlns:a16="http://schemas.microsoft.com/office/drawing/2014/main" id="{227F0995-3C19-4D3D-AB22-1D3FC206B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0" name="Image 49">
          <a:extLst>
            <a:ext uri="{FF2B5EF4-FFF2-40B4-BE49-F238E27FC236}">
              <a16:creationId xmlns:a16="http://schemas.microsoft.com/office/drawing/2014/main" id="{30F3A236-FB18-494E-8CDD-B359D704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1" name="Image 50">
          <a:extLst>
            <a:ext uri="{FF2B5EF4-FFF2-40B4-BE49-F238E27FC236}">
              <a16:creationId xmlns:a16="http://schemas.microsoft.com/office/drawing/2014/main" id="{ECA2502D-7B82-4C6A-9E33-872C262FD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2" name="Image 51">
          <a:extLst>
            <a:ext uri="{FF2B5EF4-FFF2-40B4-BE49-F238E27FC236}">
              <a16:creationId xmlns:a16="http://schemas.microsoft.com/office/drawing/2014/main" id="{12784340-8F9A-4620-A281-64BBD5467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3" name="Image 52">
          <a:extLst>
            <a:ext uri="{FF2B5EF4-FFF2-40B4-BE49-F238E27FC236}">
              <a16:creationId xmlns:a16="http://schemas.microsoft.com/office/drawing/2014/main" id="{763BDE00-B4F3-41EF-AE32-EDB35345C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4" name="Image 53">
          <a:extLst>
            <a:ext uri="{FF2B5EF4-FFF2-40B4-BE49-F238E27FC236}">
              <a16:creationId xmlns:a16="http://schemas.microsoft.com/office/drawing/2014/main" id="{66D328C3-F8AD-46C8-9CBD-74431B553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5" name="Image 54">
          <a:extLst>
            <a:ext uri="{FF2B5EF4-FFF2-40B4-BE49-F238E27FC236}">
              <a16:creationId xmlns:a16="http://schemas.microsoft.com/office/drawing/2014/main" id="{57C26E5C-069E-4D41-AE8C-77EDE6F8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6" name="Image 55">
          <a:extLst>
            <a:ext uri="{FF2B5EF4-FFF2-40B4-BE49-F238E27FC236}">
              <a16:creationId xmlns:a16="http://schemas.microsoft.com/office/drawing/2014/main" id="{FB14B3C6-E818-44A7-A858-32E56E089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7" name="Image 56">
          <a:extLst>
            <a:ext uri="{FF2B5EF4-FFF2-40B4-BE49-F238E27FC236}">
              <a16:creationId xmlns:a16="http://schemas.microsoft.com/office/drawing/2014/main" id="{8D6845C5-2FE2-44B9-9C65-1B258B9D8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58" name="Image 57">
          <a:extLst>
            <a:ext uri="{FF2B5EF4-FFF2-40B4-BE49-F238E27FC236}">
              <a16:creationId xmlns:a16="http://schemas.microsoft.com/office/drawing/2014/main" id="{899F91EB-CACE-4B59-91A2-67DBD8C0A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9" name="Image 58">
          <a:extLst>
            <a:ext uri="{FF2B5EF4-FFF2-40B4-BE49-F238E27FC236}">
              <a16:creationId xmlns:a16="http://schemas.microsoft.com/office/drawing/2014/main" id="{6075405E-9E58-4D81-BA0E-7394128B8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60" name="Image 59">
          <a:extLst>
            <a:ext uri="{FF2B5EF4-FFF2-40B4-BE49-F238E27FC236}">
              <a16:creationId xmlns:a16="http://schemas.microsoft.com/office/drawing/2014/main" id="{471B7FF5-8EDE-4EA7-9898-1F19ED211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61" name="Image 60">
          <a:extLst>
            <a:ext uri="{FF2B5EF4-FFF2-40B4-BE49-F238E27FC236}">
              <a16:creationId xmlns:a16="http://schemas.microsoft.com/office/drawing/2014/main" id="{DC097F68-7D01-441B-A8D6-1D1C96167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62" name="Image 61">
          <a:extLst>
            <a:ext uri="{FF2B5EF4-FFF2-40B4-BE49-F238E27FC236}">
              <a16:creationId xmlns:a16="http://schemas.microsoft.com/office/drawing/2014/main" id="{BB38415C-2CB8-4C95-8359-8722BF7AD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63" name="Image 62">
          <a:extLst>
            <a:ext uri="{FF2B5EF4-FFF2-40B4-BE49-F238E27FC236}">
              <a16:creationId xmlns:a16="http://schemas.microsoft.com/office/drawing/2014/main" id="{254DCA2F-EAA3-4733-9131-B30DB7388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64" name="Image 63">
          <a:extLst>
            <a:ext uri="{FF2B5EF4-FFF2-40B4-BE49-F238E27FC236}">
              <a16:creationId xmlns:a16="http://schemas.microsoft.com/office/drawing/2014/main" id="{5B3038F7-CCC4-4053-8E62-FD509FAE6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65" name="Image 64">
          <a:extLst>
            <a:ext uri="{FF2B5EF4-FFF2-40B4-BE49-F238E27FC236}">
              <a16:creationId xmlns:a16="http://schemas.microsoft.com/office/drawing/2014/main" id="{92059BE6-213E-4582-A42A-DB2DE075C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66" name="Image 65">
          <a:extLst>
            <a:ext uri="{FF2B5EF4-FFF2-40B4-BE49-F238E27FC236}">
              <a16:creationId xmlns:a16="http://schemas.microsoft.com/office/drawing/2014/main" id="{02AD3753-C9DE-42C7-9304-37761B493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67" name="Image 66">
          <a:extLst>
            <a:ext uri="{FF2B5EF4-FFF2-40B4-BE49-F238E27FC236}">
              <a16:creationId xmlns:a16="http://schemas.microsoft.com/office/drawing/2014/main" id="{26190673-998A-4B50-A5DF-E1FBC1DF9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68" name="Image 67">
          <a:extLst>
            <a:ext uri="{FF2B5EF4-FFF2-40B4-BE49-F238E27FC236}">
              <a16:creationId xmlns:a16="http://schemas.microsoft.com/office/drawing/2014/main" id="{411E08EE-8C8C-4D97-8EAE-82C1EB48E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69" name="Image 68">
          <a:extLst>
            <a:ext uri="{FF2B5EF4-FFF2-40B4-BE49-F238E27FC236}">
              <a16:creationId xmlns:a16="http://schemas.microsoft.com/office/drawing/2014/main" id="{686A16AB-E029-4299-9DE2-9670D1B57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70" name="Image 69">
          <a:extLst>
            <a:ext uri="{FF2B5EF4-FFF2-40B4-BE49-F238E27FC236}">
              <a16:creationId xmlns:a16="http://schemas.microsoft.com/office/drawing/2014/main" id="{B2A9CB91-25ED-46EB-86AA-0B4E73C32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71" name="Image 70">
          <a:extLst>
            <a:ext uri="{FF2B5EF4-FFF2-40B4-BE49-F238E27FC236}">
              <a16:creationId xmlns:a16="http://schemas.microsoft.com/office/drawing/2014/main" id="{31DA3CF1-666B-404D-9914-1A8CBC1AA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72" name="Image 71">
          <a:extLst>
            <a:ext uri="{FF2B5EF4-FFF2-40B4-BE49-F238E27FC236}">
              <a16:creationId xmlns:a16="http://schemas.microsoft.com/office/drawing/2014/main" id="{8FC18D1A-A5A3-4B32-AC6F-EB2FC4B25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73" name="Image 72">
          <a:extLst>
            <a:ext uri="{FF2B5EF4-FFF2-40B4-BE49-F238E27FC236}">
              <a16:creationId xmlns:a16="http://schemas.microsoft.com/office/drawing/2014/main" id="{C7C0FC33-19CF-42C5-BF5A-9970965C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74" name="Image 73">
          <a:extLst>
            <a:ext uri="{FF2B5EF4-FFF2-40B4-BE49-F238E27FC236}">
              <a16:creationId xmlns:a16="http://schemas.microsoft.com/office/drawing/2014/main" id="{6BAAA2D6-E8AA-467D-AC3C-D867E2C1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75" name="Image 74">
          <a:extLst>
            <a:ext uri="{FF2B5EF4-FFF2-40B4-BE49-F238E27FC236}">
              <a16:creationId xmlns:a16="http://schemas.microsoft.com/office/drawing/2014/main" id="{C035B118-85D2-4FCE-B02B-B401D3E39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76" name="Image 75">
          <a:extLst>
            <a:ext uri="{FF2B5EF4-FFF2-40B4-BE49-F238E27FC236}">
              <a16:creationId xmlns:a16="http://schemas.microsoft.com/office/drawing/2014/main" id="{2CAAAF73-094A-428F-8E0C-9A55C493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77" name="Image 76">
          <a:extLst>
            <a:ext uri="{FF2B5EF4-FFF2-40B4-BE49-F238E27FC236}">
              <a16:creationId xmlns:a16="http://schemas.microsoft.com/office/drawing/2014/main" id="{1A62413E-A20F-47C5-96E8-000298133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78" name="Image 77">
          <a:extLst>
            <a:ext uri="{FF2B5EF4-FFF2-40B4-BE49-F238E27FC236}">
              <a16:creationId xmlns:a16="http://schemas.microsoft.com/office/drawing/2014/main" id="{E21C1D8D-E22C-4ACA-A504-264E24128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79" name="Image 78">
          <a:extLst>
            <a:ext uri="{FF2B5EF4-FFF2-40B4-BE49-F238E27FC236}">
              <a16:creationId xmlns:a16="http://schemas.microsoft.com/office/drawing/2014/main" id="{D10B7FAF-F5E3-4A7B-AB1C-003BEFB5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80" name="Image 79">
          <a:extLst>
            <a:ext uri="{FF2B5EF4-FFF2-40B4-BE49-F238E27FC236}">
              <a16:creationId xmlns:a16="http://schemas.microsoft.com/office/drawing/2014/main" id="{FD043DD2-E494-436A-92B6-B63732228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81" name="Image 80">
          <a:extLst>
            <a:ext uri="{FF2B5EF4-FFF2-40B4-BE49-F238E27FC236}">
              <a16:creationId xmlns:a16="http://schemas.microsoft.com/office/drawing/2014/main" id="{4B8C778F-C444-4D18-9D83-685061D23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82" name="Image 81">
          <a:extLst>
            <a:ext uri="{FF2B5EF4-FFF2-40B4-BE49-F238E27FC236}">
              <a16:creationId xmlns:a16="http://schemas.microsoft.com/office/drawing/2014/main" id="{9F38F4B2-F5E5-4EE0-B273-42AA6726C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83" name="Image 82">
          <a:extLst>
            <a:ext uri="{FF2B5EF4-FFF2-40B4-BE49-F238E27FC236}">
              <a16:creationId xmlns:a16="http://schemas.microsoft.com/office/drawing/2014/main" id="{B9681EA6-536F-4EB4-B344-5768A207C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84" name="Image 83">
          <a:extLst>
            <a:ext uri="{FF2B5EF4-FFF2-40B4-BE49-F238E27FC236}">
              <a16:creationId xmlns:a16="http://schemas.microsoft.com/office/drawing/2014/main" id="{F6EFD43D-C49F-4145-91A8-311398D3E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85" name="Image 84">
          <a:extLst>
            <a:ext uri="{FF2B5EF4-FFF2-40B4-BE49-F238E27FC236}">
              <a16:creationId xmlns:a16="http://schemas.microsoft.com/office/drawing/2014/main" id="{CC805103-1293-4E16-ACF4-2EE234AEA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86" name="Image 85">
          <a:extLst>
            <a:ext uri="{FF2B5EF4-FFF2-40B4-BE49-F238E27FC236}">
              <a16:creationId xmlns:a16="http://schemas.microsoft.com/office/drawing/2014/main" id="{3FDFB72B-27B1-4F12-9CC1-E93CC2627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87" name="Image 86">
          <a:extLst>
            <a:ext uri="{FF2B5EF4-FFF2-40B4-BE49-F238E27FC236}">
              <a16:creationId xmlns:a16="http://schemas.microsoft.com/office/drawing/2014/main" id="{D8109CFC-7B6B-4650-BF45-EE2AC3DBE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88" name="Image 87">
          <a:extLst>
            <a:ext uri="{FF2B5EF4-FFF2-40B4-BE49-F238E27FC236}">
              <a16:creationId xmlns:a16="http://schemas.microsoft.com/office/drawing/2014/main" id="{63C0A45E-2F3D-411B-987F-FBC3389DE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89" name="Image 88">
          <a:extLst>
            <a:ext uri="{FF2B5EF4-FFF2-40B4-BE49-F238E27FC236}">
              <a16:creationId xmlns:a16="http://schemas.microsoft.com/office/drawing/2014/main" id="{7AF8569C-EF41-4A14-A135-3CD1298AF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90" name="Image 89">
          <a:extLst>
            <a:ext uri="{FF2B5EF4-FFF2-40B4-BE49-F238E27FC236}">
              <a16:creationId xmlns:a16="http://schemas.microsoft.com/office/drawing/2014/main" id="{33D76C84-F203-4FD0-9AD9-62BCD3436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91" name="Image 90">
          <a:extLst>
            <a:ext uri="{FF2B5EF4-FFF2-40B4-BE49-F238E27FC236}">
              <a16:creationId xmlns:a16="http://schemas.microsoft.com/office/drawing/2014/main" id="{FB76C516-A977-4182-8FD7-9348938E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92" name="Image 91">
          <a:extLst>
            <a:ext uri="{FF2B5EF4-FFF2-40B4-BE49-F238E27FC236}">
              <a16:creationId xmlns:a16="http://schemas.microsoft.com/office/drawing/2014/main" id="{0C9F2DFA-1252-4653-90BC-0740FC2E6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93" name="Image 92">
          <a:extLst>
            <a:ext uri="{FF2B5EF4-FFF2-40B4-BE49-F238E27FC236}">
              <a16:creationId xmlns:a16="http://schemas.microsoft.com/office/drawing/2014/main" id="{B861E2D5-1FB0-4F4B-96DC-27E1714C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94" name="Image 93">
          <a:extLst>
            <a:ext uri="{FF2B5EF4-FFF2-40B4-BE49-F238E27FC236}">
              <a16:creationId xmlns:a16="http://schemas.microsoft.com/office/drawing/2014/main" id="{9F7D160E-EA29-41A1-92D9-3D2CA71D1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95" name="Image 94">
          <a:extLst>
            <a:ext uri="{FF2B5EF4-FFF2-40B4-BE49-F238E27FC236}">
              <a16:creationId xmlns:a16="http://schemas.microsoft.com/office/drawing/2014/main" id="{2CE0214D-A1AE-4961-8963-BE68AB58A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96" name="Image 95">
          <a:extLst>
            <a:ext uri="{FF2B5EF4-FFF2-40B4-BE49-F238E27FC236}">
              <a16:creationId xmlns:a16="http://schemas.microsoft.com/office/drawing/2014/main" id="{F3C58B9E-D0D2-4888-871F-23994BCE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97" name="Image 96">
          <a:extLst>
            <a:ext uri="{FF2B5EF4-FFF2-40B4-BE49-F238E27FC236}">
              <a16:creationId xmlns:a16="http://schemas.microsoft.com/office/drawing/2014/main" id="{B8617223-37E4-4DEF-9FD6-8008CFC94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98" name="Image 97">
          <a:extLst>
            <a:ext uri="{FF2B5EF4-FFF2-40B4-BE49-F238E27FC236}">
              <a16:creationId xmlns:a16="http://schemas.microsoft.com/office/drawing/2014/main" id="{2ADD5D86-1E5D-4B3E-ABEB-5B36DF3F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99" name="Image 98">
          <a:extLst>
            <a:ext uri="{FF2B5EF4-FFF2-40B4-BE49-F238E27FC236}">
              <a16:creationId xmlns:a16="http://schemas.microsoft.com/office/drawing/2014/main" id="{692E40B3-E94D-4E53-B9DB-C0FD21922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00" name="Image 99">
          <a:extLst>
            <a:ext uri="{FF2B5EF4-FFF2-40B4-BE49-F238E27FC236}">
              <a16:creationId xmlns:a16="http://schemas.microsoft.com/office/drawing/2014/main" id="{6200AB81-CF32-46F2-B549-A79EA7F45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01" name="Image 100">
          <a:extLst>
            <a:ext uri="{FF2B5EF4-FFF2-40B4-BE49-F238E27FC236}">
              <a16:creationId xmlns:a16="http://schemas.microsoft.com/office/drawing/2014/main" id="{209572F8-F574-4471-9D05-3D8D01F4D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02" name="Image 101">
          <a:extLst>
            <a:ext uri="{FF2B5EF4-FFF2-40B4-BE49-F238E27FC236}">
              <a16:creationId xmlns:a16="http://schemas.microsoft.com/office/drawing/2014/main" id="{C8CB0DFB-0993-4ABB-9B02-4815F2BD8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03" name="Image 102">
          <a:extLst>
            <a:ext uri="{FF2B5EF4-FFF2-40B4-BE49-F238E27FC236}">
              <a16:creationId xmlns:a16="http://schemas.microsoft.com/office/drawing/2014/main" id="{9A6A4DB4-8032-4487-8400-7CABEE7C2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04" name="Image 103">
          <a:extLst>
            <a:ext uri="{FF2B5EF4-FFF2-40B4-BE49-F238E27FC236}">
              <a16:creationId xmlns:a16="http://schemas.microsoft.com/office/drawing/2014/main" id="{77F39E37-2FCE-4EF8-A7D1-6A4395EC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05" name="Image 104">
          <a:extLst>
            <a:ext uri="{FF2B5EF4-FFF2-40B4-BE49-F238E27FC236}">
              <a16:creationId xmlns:a16="http://schemas.microsoft.com/office/drawing/2014/main" id="{30A34161-4E87-4DFB-8AF9-4E361C4D0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06" name="Image 105">
          <a:extLst>
            <a:ext uri="{FF2B5EF4-FFF2-40B4-BE49-F238E27FC236}">
              <a16:creationId xmlns:a16="http://schemas.microsoft.com/office/drawing/2014/main" id="{5F9F7255-D15C-4C1D-8BC6-117A5FCB0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07" name="Image 106">
          <a:extLst>
            <a:ext uri="{FF2B5EF4-FFF2-40B4-BE49-F238E27FC236}">
              <a16:creationId xmlns:a16="http://schemas.microsoft.com/office/drawing/2014/main" id="{5B16E530-CAE5-4425-809B-CCFC0D7F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08" name="Image 107">
          <a:extLst>
            <a:ext uri="{FF2B5EF4-FFF2-40B4-BE49-F238E27FC236}">
              <a16:creationId xmlns:a16="http://schemas.microsoft.com/office/drawing/2014/main" id="{D4610E0A-CC05-4FBD-8253-E6B0737CA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109" name="Image 108">
          <a:extLst>
            <a:ext uri="{FF2B5EF4-FFF2-40B4-BE49-F238E27FC236}">
              <a16:creationId xmlns:a16="http://schemas.microsoft.com/office/drawing/2014/main" id="{D92F9180-547C-489B-9D8F-8B330273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10" name="Image 109">
          <a:extLst>
            <a:ext uri="{FF2B5EF4-FFF2-40B4-BE49-F238E27FC236}">
              <a16:creationId xmlns:a16="http://schemas.microsoft.com/office/drawing/2014/main" id="{126B980F-BD80-45A9-8317-4F6D0649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11" name="Image 110">
          <a:extLst>
            <a:ext uri="{FF2B5EF4-FFF2-40B4-BE49-F238E27FC236}">
              <a16:creationId xmlns:a16="http://schemas.microsoft.com/office/drawing/2014/main" id="{40396571-0C86-4536-9100-DB343A914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12" name="Image 111">
          <a:extLst>
            <a:ext uri="{FF2B5EF4-FFF2-40B4-BE49-F238E27FC236}">
              <a16:creationId xmlns:a16="http://schemas.microsoft.com/office/drawing/2014/main" id="{A0FC67AA-365C-4555-8700-2C4046910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13" name="Image 112">
          <a:extLst>
            <a:ext uri="{FF2B5EF4-FFF2-40B4-BE49-F238E27FC236}">
              <a16:creationId xmlns:a16="http://schemas.microsoft.com/office/drawing/2014/main" id="{9DCCB171-3C07-4ED1-92B3-CC60DCBFB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14" name="Image 113">
          <a:extLst>
            <a:ext uri="{FF2B5EF4-FFF2-40B4-BE49-F238E27FC236}">
              <a16:creationId xmlns:a16="http://schemas.microsoft.com/office/drawing/2014/main" id="{062D202C-B4EC-4DD9-817D-84C86532F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15" name="Image 114">
          <a:extLst>
            <a:ext uri="{FF2B5EF4-FFF2-40B4-BE49-F238E27FC236}">
              <a16:creationId xmlns:a16="http://schemas.microsoft.com/office/drawing/2014/main" id="{6266D98C-D17A-45F3-934B-4E8A97F7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16" name="Image 115">
          <a:extLst>
            <a:ext uri="{FF2B5EF4-FFF2-40B4-BE49-F238E27FC236}">
              <a16:creationId xmlns:a16="http://schemas.microsoft.com/office/drawing/2014/main" id="{E251BDB8-1130-411E-8126-86FAB2BB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17" name="Image 116">
          <a:extLst>
            <a:ext uri="{FF2B5EF4-FFF2-40B4-BE49-F238E27FC236}">
              <a16:creationId xmlns:a16="http://schemas.microsoft.com/office/drawing/2014/main" id="{609EC327-296A-467E-A572-8E5E54524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18" name="Image 117">
          <a:extLst>
            <a:ext uri="{FF2B5EF4-FFF2-40B4-BE49-F238E27FC236}">
              <a16:creationId xmlns:a16="http://schemas.microsoft.com/office/drawing/2014/main" id="{5E046B82-BCB1-4389-B6AA-D78E26502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19" name="Image 118">
          <a:extLst>
            <a:ext uri="{FF2B5EF4-FFF2-40B4-BE49-F238E27FC236}">
              <a16:creationId xmlns:a16="http://schemas.microsoft.com/office/drawing/2014/main" id="{A53957BC-55F9-4AF4-81CA-2D4B4F72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120" name="Image 119">
          <a:extLst>
            <a:ext uri="{FF2B5EF4-FFF2-40B4-BE49-F238E27FC236}">
              <a16:creationId xmlns:a16="http://schemas.microsoft.com/office/drawing/2014/main" id="{D29600CA-B3A9-4456-87DE-34AE3176A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121" name="Image 120">
          <a:extLst>
            <a:ext uri="{FF2B5EF4-FFF2-40B4-BE49-F238E27FC236}">
              <a16:creationId xmlns:a16="http://schemas.microsoft.com/office/drawing/2014/main" id="{4801658E-8DB8-4FDA-A98A-EB9B9F56F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22" name="Image 121">
          <a:extLst>
            <a:ext uri="{FF2B5EF4-FFF2-40B4-BE49-F238E27FC236}">
              <a16:creationId xmlns:a16="http://schemas.microsoft.com/office/drawing/2014/main" id="{83F55B9F-CCD2-45A9-86EE-83897DDA0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123" name="Image 122">
          <a:extLst>
            <a:ext uri="{FF2B5EF4-FFF2-40B4-BE49-F238E27FC236}">
              <a16:creationId xmlns:a16="http://schemas.microsoft.com/office/drawing/2014/main" id="{A0300BF6-43D0-4548-8544-09E0E5A5C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124" name="Image 123">
          <a:extLst>
            <a:ext uri="{FF2B5EF4-FFF2-40B4-BE49-F238E27FC236}">
              <a16:creationId xmlns:a16="http://schemas.microsoft.com/office/drawing/2014/main" id="{4387B808-AD89-42BA-882C-44F9B7FB7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25" name="Image 124">
          <a:extLst>
            <a:ext uri="{FF2B5EF4-FFF2-40B4-BE49-F238E27FC236}">
              <a16:creationId xmlns:a16="http://schemas.microsoft.com/office/drawing/2014/main" id="{111BBDC0-95F3-4D9D-802B-9BF92AD61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26" name="Image 125">
          <a:extLst>
            <a:ext uri="{FF2B5EF4-FFF2-40B4-BE49-F238E27FC236}">
              <a16:creationId xmlns:a16="http://schemas.microsoft.com/office/drawing/2014/main" id="{67659EC0-BA8C-4C9D-9376-FACFC14C4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27" name="Image 126">
          <a:extLst>
            <a:ext uri="{FF2B5EF4-FFF2-40B4-BE49-F238E27FC236}">
              <a16:creationId xmlns:a16="http://schemas.microsoft.com/office/drawing/2014/main" id="{D5A7D0A6-E0E7-4375-9003-5800363F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28" name="Image 127">
          <a:extLst>
            <a:ext uri="{FF2B5EF4-FFF2-40B4-BE49-F238E27FC236}">
              <a16:creationId xmlns:a16="http://schemas.microsoft.com/office/drawing/2014/main" id="{BD41FC01-504C-44E0-A8D6-8D932A7C1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29" name="Image 128">
          <a:extLst>
            <a:ext uri="{FF2B5EF4-FFF2-40B4-BE49-F238E27FC236}">
              <a16:creationId xmlns:a16="http://schemas.microsoft.com/office/drawing/2014/main" id="{01E9FEB4-9670-428C-B45C-7825FD439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30" name="Image 129">
          <a:extLst>
            <a:ext uri="{FF2B5EF4-FFF2-40B4-BE49-F238E27FC236}">
              <a16:creationId xmlns:a16="http://schemas.microsoft.com/office/drawing/2014/main" id="{69381134-1225-476C-8ECD-09C5FD7C7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31" name="Image 130">
          <a:extLst>
            <a:ext uri="{FF2B5EF4-FFF2-40B4-BE49-F238E27FC236}">
              <a16:creationId xmlns:a16="http://schemas.microsoft.com/office/drawing/2014/main" id="{9711085D-DA5B-40E1-83C9-BD894F590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32" name="Image 131">
          <a:extLst>
            <a:ext uri="{FF2B5EF4-FFF2-40B4-BE49-F238E27FC236}">
              <a16:creationId xmlns:a16="http://schemas.microsoft.com/office/drawing/2014/main" id="{93F7D83D-0D93-4436-857A-AA57458BD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33" name="Image 132">
          <a:extLst>
            <a:ext uri="{FF2B5EF4-FFF2-40B4-BE49-F238E27FC236}">
              <a16:creationId xmlns:a16="http://schemas.microsoft.com/office/drawing/2014/main" id="{C375ECFE-AB55-4712-97E9-F992EC857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34" name="Image 133">
          <a:extLst>
            <a:ext uri="{FF2B5EF4-FFF2-40B4-BE49-F238E27FC236}">
              <a16:creationId xmlns:a16="http://schemas.microsoft.com/office/drawing/2014/main" id="{F6AEDD5D-025E-4693-B28E-1F0713D3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35" name="Image 134">
          <a:extLst>
            <a:ext uri="{FF2B5EF4-FFF2-40B4-BE49-F238E27FC236}">
              <a16:creationId xmlns:a16="http://schemas.microsoft.com/office/drawing/2014/main" id="{5B53EB8D-E762-4627-B5BB-1A2F06D9E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36" name="Image 135">
          <a:extLst>
            <a:ext uri="{FF2B5EF4-FFF2-40B4-BE49-F238E27FC236}">
              <a16:creationId xmlns:a16="http://schemas.microsoft.com/office/drawing/2014/main" id="{BC7C1DE6-9E7C-46B3-A348-D79AF2EF9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37" name="Image 136">
          <a:extLst>
            <a:ext uri="{FF2B5EF4-FFF2-40B4-BE49-F238E27FC236}">
              <a16:creationId xmlns:a16="http://schemas.microsoft.com/office/drawing/2014/main" id="{8244D3AD-AEDA-4B31-B46F-885FA0FD8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38" name="Image 137">
          <a:extLst>
            <a:ext uri="{FF2B5EF4-FFF2-40B4-BE49-F238E27FC236}">
              <a16:creationId xmlns:a16="http://schemas.microsoft.com/office/drawing/2014/main" id="{1A202F12-1F82-412C-9022-20A20E952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39" name="Image 138">
          <a:extLst>
            <a:ext uri="{FF2B5EF4-FFF2-40B4-BE49-F238E27FC236}">
              <a16:creationId xmlns:a16="http://schemas.microsoft.com/office/drawing/2014/main" id="{71C21228-402B-41A6-86B5-9D4E4224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40" name="Image 139">
          <a:extLst>
            <a:ext uri="{FF2B5EF4-FFF2-40B4-BE49-F238E27FC236}">
              <a16:creationId xmlns:a16="http://schemas.microsoft.com/office/drawing/2014/main" id="{6AF1A85B-4C72-46A2-A13A-994E825D9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141" name="Image 140">
          <a:extLst>
            <a:ext uri="{FF2B5EF4-FFF2-40B4-BE49-F238E27FC236}">
              <a16:creationId xmlns:a16="http://schemas.microsoft.com/office/drawing/2014/main" id="{F7AD480C-CD21-4B8E-A8E8-9475ED67E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142" name="Image 141">
          <a:extLst>
            <a:ext uri="{FF2B5EF4-FFF2-40B4-BE49-F238E27FC236}">
              <a16:creationId xmlns:a16="http://schemas.microsoft.com/office/drawing/2014/main" id="{C85A3AC8-60A2-47E4-9BDF-5AB1443EC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43" name="Image 142">
          <a:extLst>
            <a:ext uri="{FF2B5EF4-FFF2-40B4-BE49-F238E27FC236}">
              <a16:creationId xmlns:a16="http://schemas.microsoft.com/office/drawing/2014/main" id="{3363F033-BC82-4C88-92DF-18E5D48FA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144" name="Image 143">
          <a:extLst>
            <a:ext uri="{FF2B5EF4-FFF2-40B4-BE49-F238E27FC236}">
              <a16:creationId xmlns:a16="http://schemas.microsoft.com/office/drawing/2014/main" id="{B24DFD45-1872-4A9D-A214-BBE290A9A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145" name="Image 144">
          <a:extLst>
            <a:ext uri="{FF2B5EF4-FFF2-40B4-BE49-F238E27FC236}">
              <a16:creationId xmlns:a16="http://schemas.microsoft.com/office/drawing/2014/main" id="{FE22769D-5A0F-45C0-A392-989F0237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46" name="Image 145">
          <a:extLst>
            <a:ext uri="{FF2B5EF4-FFF2-40B4-BE49-F238E27FC236}">
              <a16:creationId xmlns:a16="http://schemas.microsoft.com/office/drawing/2014/main" id="{1FDFAE74-7B0D-4E71-84BD-9AA8D4F92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47" name="Image 146">
          <a:extLst>
            <a:ext uri="{FF2B5EF4-FFF2-40B4-BE49-F238E27FC236}">
              <a16:creationId xmlns:a16="http://schemas.microsoft.com/office/drawing/2014/main" id="{B35FFF6A-80A3-47AF-ADF9-06978DFD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48" name="Image 147">
          <a:extLst>
            <a:ext uri="{FF2B5EF4-FFF2-40B4-BE49-F238E27FC236}">
              <a16:creationId xmlns:a16="http://schemas.microsoft.com/office/drawing/2014/main" id="{F28CD2E7-AA36-4144-B60C-A190453A8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49" name="Image 148">
          <a:extLst>
            <a:ext uri="{FF2B5EF4-FFF2-40B4-BE49-F238E27FC236}">
              <a16:creationId xmlns:a16="http://schemas.microsoft.com/office/drawing/2014/main" id="{D561BDC4-7866-474D-829B-E8B33AF0A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50" name="Image 149">
          <a:extLst>
            <a:ext uri="{FF2B5EF4-FFF2-40B4-BE49-F238E27FC236}">
              <a16:creationId xmlns:a16="http://schemas.microsoft.com/office/drawing/2014/main" id="{EF3C0D0B-1D11-4291-B37B-22A84424B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51" name="Image 150">
          <a:extLst>
            <a:ext uri="{FF2B5EF4-FFF2-40B4-BE49-F238E27FC236}">
              <a16:creationId xmlns:a16="http://schemas.microsoft.com/office/drawing/2014/main" id="{139B7399-7B4D-43EF-AF8D-6F1BDAEC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52" name="Image 151">
          <a:extLst>
            <a:ext uri="{FF2B5EF4-FFF2-40B4-BE49-F238E27FC236}">
              <a16:creationId xmlns:a16="http://schemas.microsoft.com/office/drawing/2014/main" id="{544032C5-4F37-4249-BE7A-A5545662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53" name="Image 152">
          <a:extLst>
            <a:ext uri="{FF2B5EF4-FFF2-40B4-BE49-F238E27FC236}">
              <a16:creationId xmlns:a16="http://schemas.microsoft.com/office/drawing/2014/main" id="{D86A4DB8-9AD0-4703-8F01-29B49BFE9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54" name="Image 153">
          <a:extLst>
            <a:ext uri="{FF2B5EF4-FFF2-40B4-BE49-F238E27FC236}">
              <a16:creationId xmlns:a16="http://schemas.microsoft.com/office/drawing/2014/main" id="{69F7375E-3BAF-4607-998F-A43C5D0FF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55" name="Image 154">
          <a:extLst>
            <a:ext uri="{FF2B5EF4-FFF2-40B4-BE49-F238E27FC236}">
              <a16:creationId xmlns:a16="http://schemas.microsoft.com/office/drawing/2014/main" id="{5F38B5C7-E79F-49F9-9587-05D5B910C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56" name="Image 155">
          <a:extLst>
            <a:ext uri="{FF2B5EF4-FFF2-40B4-BE49-F238E27FC236}">
              <a16:creationId xmlns:a16="http://schemas.microsoft.com/office/drawing/2014/main" id="{39D72E9C-1AAE-435A-B919-8252142B9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57" name="Image 156">
          <a:extLst>
            <a:ext uri="{FF2B5EF4-FFF2-40B4-BE49-F238E27FC236}">
              <a16:creationId xmlns:a16="http://schemas.microsoft.com/office/drawing/2014/main" id="{31BB5EFD-DB0B-4501-8869-98C94E750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58" name="Image 157">
          <a:extLst>
            <a:ext uri="{FF2B5EF4-FFF2-40B4-BE49-F238E27FC236}">
              <a16:creationId xmlns:a16="http://schemas.microsoft.com/office/drawing/2014/main" id="{0C5B034E-5D14-4763-9DE9-1054D0CD0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59" name="Image 158">
          <a:extLst>
            <a:ext uri="{FF2B5EF4-FFF2-40B4-BE49-F238E27FC236}">
              <a16:creationId xmlns:a16="http://schemas.microsoft.com/office/drawing/2014/main" id="{40A3755F-FA9E-427D-A5E2-807F97C3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160" name="Image 159">
          <a:extLst>
            <a:ext uri="{FF2B5EF4-FFF2-40B4-BE49-F238E27FC236}">
              <a16:creationId xmlns:a16="http://schemas.microsoft.com/office/drawing/2014/main" id="{FDA5F481-2526-4966-AC44-5C4AD91ED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61" name="Image 160">
          <a:extLst>
            <a:ext uri="{FF2B5EF4-FFF2-40B4-BE49-F238E27FC236}">
              <a16:creationId xmlns:a16="http://schemas.microsoft.com/office/drawing/2014/main" id="{94F3CFDE-7B76-4E3C-A5B6-5744B758F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62" name="Image 161">
          <a:extLst>
            <a:ext uri="{FF2B5EF4-FFF2-40B4-BE49-F238E27FC236}">
              <a16:creationId xmlns:a16="http://schemas.microsoft.com/office/drawing/2014/main" id="{D2B5D3DB-0D48-4D8A-B84A-4212C698D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63" name="Image 162">
          <a:extLst>
            <a:ext uri="{FF2B5EF4-FFF2-40B4-BE49-F238E27FC236}">
              <a16:creationId xmlns:a16="http://schemas.microsoft.com/office/drawing/2014/main" id="{C3AD71E1-8F2F-4DC5-99C9-3C1DCB19D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64" name="Image 163">
          <a:extLst>
            <a:ext uri="{FF2B5EF4-FFF2-40B4-BE49-F238E27FC236}">
              <a16:creationId xmlns:a16="http://schemas.microsoft.com/office/drawing/2014/main" id="{84EA437C-55E0-4A36-AAEA-9AC972B00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65" name="Image 164">
          <a:extLst>
            <a:ext uri="{FF2B5EF4-FFF2-40B4-BE49-F238E27FC236}">
              <a16:creationId xmlns:a16="http://schemas.microsoft.com/office/drawing/2014/main" id="{A306D51F-8EC4-4D20-AB49-8D60891E5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66" name="Image 165">
          <a:extLst>
            <a:ext uri="{FF2B5EF4-FFF2-40B4-BE49-F238E27FC236}">
              <a16:creationId xmlns:a16="http://schemas.microsoft.com/office/drawing/2014/main" id="{C124EA4B-F91F-4107-980C-57C73C012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67" name="Image 166">
          <a:extLst>
            <a:ext uri="{FF2B5EF4-FFF2-40B4-BE49-F238E27FC236}">
              <a16:creationId xmlns:a16="http://schemas.microsoft.com/office/drawing/2014/main" id="{BF3CBDF0-21E9-48E4-AB18-3F36A41C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68" name="Image 167">
          <a:extLst>
            <a:ext uri="{FF2B5EF4-FFF2-40B4-BE49-F238E27FC236}">
              <a16:creationId xmlns:a16="http://schemas.microsoft.com/office/drawing/2014/main" id="{CD37A7CD-6BBB-4EEA-BE51-EF4BA97D2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69" name="Image 168">
          <a:extLst>
            <a:ext uri="{FF2B5EF4-FFF2-40B4-BE49-F238E27FC236}">
              <a16:creationId xmlns:a16="http://schemas.microsoft.com/office/drawing/2014/main" id="{3BA0FB40-37F7-4020-90C1-6C28A4129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70" name="Image 169">
          <a:extLst>
            <a:ext uri="{FF2B5EF4-FFF2-40B4-BE49-F238E27FC236}">
              <a16:creationId xmlns:a16="http://schemas.microsoft.com/office/drawing/2014/main" id="{A9B3A5E3-1F3F-4AC8-8ACD-14D816643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171" name="Image 170">
          <a:extLst>
            <a:ext uri="{FF2B5EF4-FFF2-40B4-BE49-F238E27FC236}">
              <a16:creationId xmlns:a16="http://schemas.microsoft.com/office/drawing/2014/main" id="{C3AACFF3-6EF2-4824-9437-844E7FAA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172" name="Image 171">
          <a:extLst>
            <a:ext uri="{FF2B5EF4-FFF2-40B4-BE49-F238E27FC236}">
              <a16:creationId xmlns:a16="http://schemas.microsoft.com/office/drawing/2014/main" id="{5B81705D-6D0F-4D88-9051-C37A562A9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73" name="Image 172">
          <a:extLst>
            <a:ext uri="{FF2B5EF4-FFF2-40B4-BE49-F238E27FC236}">
              <a16:creationId xmlns:a16="http://schemas.microsoft.com/office/drawing/2014/main" id="{A05C0B9B-6FA8-4A97-9046-3296C519A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174" name="Image 173">
          <a:extLst>
            <a:ext uri="{FF2B5EF4-FFF2-40B4-BE49-F238E27FC236}">
              <a16:creationId xmlns:a16="http://schemas.microsoft.com/office/drawing/2014/main" id="{AEA1EA07-385F-4251-A2A5-8ACC51FB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175" name="Image 174">
          <a:extLst>
            <a:ext uri="{FF2B5EF4-FFF2-40B4-BE49-F238E27FC236}">
              <a16:creationId xmlns:a16="http://schemas.microsoft.com/office/drawing/2014/main" id="{3640242F-C0C0-4B72-9CCF-FBB57992D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76" name="Image 175">
          <a:extLst>
            <a:ext uri="{FF2B5EF4-FFF2-40B4-BE49-F238E27FC236}">
              <a16:creationId xmlns:a16="http://schemas.microsoft.com/office/drawing/2014/main" id="{01CA4307-9F16-4BCB-A939-BE3DCD0EB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77" name="Image 176">
          <a:extLst>
            <a:ext uri="{FF2B5EF4-FFF2-40B4-BE49-F238E27FC236}">
              <a16:creationId xmlns:a16="http://schemas.microsoft.com/office/drawing/2014/main" id="{2FCF2A6D-2BC9-471C-BC79-BD87B0606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78" name="Image 177">
          <a:extLst>
            <a:ext uri="{FF2B5EF4-FFF2-40B4-BE49-F238E27FC236}">
              <a16:creationId xmlns:a16="http://schemas.microsoft.com/office/drawing/2014/main" id="{37BA71D4-AA30-474A-99EB-8A6F2E30A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79" name="Image 178">
          <a:extLst>
            <a:ext uri="{FF2B5EF4-FFF2-40B4-BE49-F238E27FC236}">
              <a16:creationId xmlns:a16="http://schemas.microsoft.com/office/drawing/2014/main" id="{174DF6C5-B456-4B77-8C1A-F8841526E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80" name="Image 179">
          <a:extLst>
            <a:ext uri="{FF2B5EF4-FFF2-40B4-BE49-F238E27FC236}">
              <a16:creationId xmlns:a16="http://schemas.microsoft.com/office/drawing/2014/main" id="{07A939B5-E4AB-4F65-B085-A27B545C3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81" name="Image 180">
          <a:extLst>
            <a:ext uri="{FF2B5EF4-FFF2-40B4-BE49-F238E27FC236}">
              <a16:creationId xmlns:a16="http://schemas.microsoft.com/office/drawing/2014/main" id="{0AD11542-84BF-4FC9-9156-D3201A0ED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82" name="Image 181">
          <a:extLst>
            <a:ext uri="{FF2B5EF4-FFF2-40B4-BE49-F238E27FC236}">
              <a16:creationId xmlns:a16="http://schemas.microsoft.com/office/drawing/2014/main" id="{042D4731-6901-4E38-8F6D-617792CDB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83" name="Image 182">
          <a:extLst>
            <a:ext uri="{FF2B5EF4-FFF2-40B4-BE49-F238E27FC236}">
              <a16:creationId xmlns:a16="http://schemas.microsoft.com/office/drawing/2014/main" id="{F14D09F8-C07E-48E4-B327-A91CA960B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84" name="Image 183">
          <a:extLst>
            <a:ext uri="{FF2B5EF4-FFF2-40B4-BE49-F238E27FC236}">
              <a16:creationId xmlns:a16="http://schemas.microsoft.com/office/drawing/2014/main" id="{3CCB4D31-FF71-4427-A1E8-37F244736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85" name="Image 184">
          <a:extLst>
            <a:ext uri="{FF2B5EF4-FFF2-40B4-BE49-F238E27FC236}">
              <a16:creationId xmlns:a16="http://schemas.microsoft.com/office/drawing/2014/main" id="{00616A20-81C1-4E6F-8C87-B4467F2D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186" name="Image 185">
          <a:extLst>
            <a:ext uri="{FF2B5EF4-FFF2-40B4-BE49-F238E27FC236}">
              <a16:creationId xmlns:a16="http://schemas.microsoft.com/office/drawing/2014/main" id="{F0811F4D-E10C-492C-984D-1FB6E68F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187" name="Image 186">
          <a:extLst>
            <a:ext uri="{FF2B5EF4-FFF2-40B4-BE49-F238E27FC236}">
              <a16:creationId xmlns:a16="http://schemas.microsoft.com/office/drawing/2014/main" id="{6244957E-FC23-42D9-A055-CC4CA3A8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88" name="Image 187">
          <a:extLst>
            <a:ext uri="{FF2B5EF4-FFF2-40B4-BE49-F238E27FC236}">
              <a16:creationId xmlns:a16="http://schemas.microsoft.com/office/drawing/2014/main" id="{DB2ADC75-9EA0-496C-BD14-C0F5234DF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89" name="Image 188">
          <a:extLst>
            <a:ext uri="{FF2B5EF4-FFF2-40B4-BE49-F238E27FC236}">
              <a16:creationId xmlns:a16="http://schemas.microsoft.com/office/drawing/2014/main" id="{832927E0-5B22-46F1-B94F-78D3F5D7E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190" name="Image 189">
          <a:extLst>
            <a:ext uri="{FF2B5EF4-FFF2-40B4-BE49-F238E27FC236}">
              <a16:creationId xmlns:a16="http://schemas.microsoft.com/office/drawing/2014/main" id="{3E41A16B-E5F6-42ED-B4F3-C7688FF14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91" name="Image 190">
          <a:extLst>
            <a:ext uri="{FF2B5EF4-FFF2-40B4-BE49-F238E27FC236}">
              <a16:creationId xmlns:a16="http://schemas.microsoft.com/office/drawing/2014/main" id="{C648D8F7-028F-490A-BE76-C838E6302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192" name="Image 191">
          <a:extLst>
            <a:ext uri="{FF2B5EF4-FFF2-40B4-BE49-F238E27FC236}">
              <a16:creationId xmlns:a16="http://schemas.microsoft.com/office/drawing/2014/main" id="{83536D47-E6ED-47C8-A1D1-16C092BE2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193" name="Image 192">
          <a:extLst>
            <a:ext uri="{FF2B5EF4-FFF2-40B4-BE49-F238E27FC236}">
              <a16:creationId xmlns:a16="http://schemas.microsoft.com/office/drawing/2014/main" id="{85D91CE5-04D8-4F8A-BC94-A777C3F4A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194" name="Image 193">
          <a:extLst>
            <a:ext uri="{FF2B5EF4-FFF2-40B4-BE49-F238E27FC236}">
              <a16:creationId xmlns:a16="http://schemas.microsoft.com/office/drawing/2014/main" id="{A280DC4F-50BA-40CC-81BD-80573E83E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195" name="Image 194">
          <a:extLst>
            <a:ext uri="{FF2B5EF4-FFF2-40B4-BE49-F238E27FC236}">
              <a16:creationId xmlns:a16="http://schemas.microsoft.com/office/drawing/2014/main" id="{9F3A5D86-DFC9-438E-92FE-E673828F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196" name="Image 195">
          <a:extLst>
            <a:ext uri="{FF2B5EF4-FFF2-40B4-BE49-F238E27FC236}">
              <a16:creationId xmlns:a16="http://schemas.microsoft.com/office/drawing/2014/main" id="{E811CBBF-0F10-4A81-8AB2-751A13576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97" name="Image 196">
          <a:extLst>
            <a:ext uri="{FF2B5EF4-FFF2-40B4-BE49-F238E27FC236}">
              <a16:creationId xmlns:a16="http://schemas.microsoft.com/office/drawing/2014/main" id="{1221CF56-7259-4866-ABFF-316F07DE1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98" name="Image 197">
          <a:extLst>
            <a:ext uri="{FF2B5EF4-FFF2-40B4-BE49-F238E27FC236}">
              <a16:creationId xmlns:a16="http://schemas.microsoft.com/office/drawing/2014/main" id="{B5827A34-36EA-4851-80D9-71CB41B92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199" name="Image 198">
          <a:extLst>
            <a:ext uri="{FF2B5EF4-FFF2-40B4-BE49-F238E27FC236}">
              <a16:creationId xmlns:a16="http://schemas.microsoft.com/office/drawing/2014/main" id="{F1B16550-DB6F-46C1-A931-480EFE87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00" name="Image 199">
          <a:extLst>
            <a:ext uri="{FF2B5EF4-FFF2-40B4-BE49-F238E27FC236}">
              <a16:creationId xmlns:a16="http://schemas.microsoft.com/office/drawing/2014/main" id="{CCF1064F-8029-4AAC-8D75-70726888A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01" name="Image 200">
          <a:extLst>
            <a:ext uri="{FF2B5EF4-FFF2-40B4-BE49-F238E27FC236}">
              <a16:creationId xmlns:a16="http://schemas.microsoft.com/office/drawing/2014/main" id="{1F3E22E6-9726-494C-AA28-DBCA08DA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02" name="Image 201">
          <a:extLst>
            <a:ext uri="{FF2B5EF4-FFF2-40B4-BE49-F238E27FC236}">
              <a16:creationId xmlns:a16="http://schemas.microsoft.com/office/drawing/2014/main" id="{EB53625D-2330-440F-AE05-BFBF50B5D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03" name="Image 202">
          <a:extLst>
            <a:ext uri="{FF2B5EF4-FFF2-40B4-BE49-F238E27FC236}">
              <a16:creationId xmlns:a16="http://schemas.microsoft.com/office/drawing/2014/main" id="{19D70EFD-0D48-43DF-B239-22489D0E6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04" name="Image 203">
          <a:extLst>
            <a:ext uri="{FF2B5EF4-FFF2-40B4-BE49-F238E27FC236}">
              <a16:creationId xmlns:a16="http://schemas.microsoft.com/office/drawing/2014/main" id="{B6106D44-A382-4D84-A0D7-69ACFF64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05" name="Image 204">
          <a:extLst>
            <a:ext uri="{FF2B5EF4-FFF2-40B4-BE49-F238E27FC236}">
              <a16:creationId xmlns:a16="http://schemas.microsoft.com/office/drawing/2014/main" id="{E1494A76-EB3C-44E4-AF5F-996CC93AD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06" name="Image 205">
          <a:extLst>
            <a:ext uri="{FF2B5EF4-FFF2-40B4-BE49-F238E27FC236}">
              <a16:creationId xmlns:a16="http://schemas.microsoft.com/office/drawing/2014/main" id="{90E6A4B9-FC76-45F2-8A93-34A40EB7F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07" name="Image 206">
          <a:extLst>
            <a:ext uri="{FF2B5EF4-FFF2-40B4-BE49-F238E27FC236}">
              <a16:creationId xmlns:a16="http://schemas.microsoft.com/office/drawing/2014/main" id="{EA6B21FB-A064-4EFA-8675-0296A922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08" name="Image 207">
          <a:extLst>
            <a:ext uri="{FF2B5EF4-FFF2-40B4-BE49-F238E27FC236}">
              <a16:creationId xmlns:a16="http://schemas.microsoft.com/office/drawing/2014/main" id="{41482EB4-5A65-4C03-9C1B-2893C3AA4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09" name="Image 208">
          <a:extLst>
            <a:ext uri="{FF2B5EF4-FFF2-40B4-BE49-F238E27FC236}">
              <a16:creationId xmlns:a16="http://schemas.microsoft.com/office/drawing/2014/main" id="{2C1A6DF6-C9AF-4C42-A17C-718BBDA3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10" name="Image 209">
          <a:extLst>
            <a:ext uri="{FF2B5EF4-FFF2-40B4-BE49-F238E27FC236}">
              <a16:creationId xmlns:a16="http://schemas.microsoft.com/office/drawing/2014/main" id="{0694F99C-A932-4CAD-9B13-E974D9E70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211" name="Image 210">
          <a:extLst>
            <a:ext uri="{FF2B5EF4-FFF2-40B4-BE49-F238E27FC236}">
              <a16:creationId xmlns:a16="http://schemas.microsoft.com/office/drawing/2014/main" id="{B8E2E871-48C7-4DFE-A2B3-D1852327C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12" name="Image 211">
          <a:extLst>
            <a:ext uri="{FF2B5EF4-FFF2-40B4-BE49-F238E27FC236}">
              <a16:creationId xmlns:a16="http://schemas.microsoft.com/office/drawing/2014/main" id="{016B36F7-DF81-443B-AD26-56EA12C63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13" name="Image 212">
          <a:extLst>
            <a:ext uri="{FF2B5EF4-FFF2-40B4-BE49-F238E27FC236}">
              <a16:creationId xmlns:a16="http://schemas.microsoft.com/office/drawing/2014/main" id="{8D689D5B-C640-41B9-991D-63DBE3A5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14" name="Image 213">
          <a:extLst>
            <a:ext uri="{FF2B5EF4-FFF2-40B4-BE49-F238E27FC236}">
              <a16:creationId xmlns:a16="http://schemas.microsoft.com/office/drawing/2014/main" id="{B4690815-D775-49D9-94B2-FB80940B1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15" name="Image 214">
          <a:extLst>
            <a:ext uri="{FF2B5EF4-FFF2-40B4-BE49-F238E27FC236}">
              <a16:creationId xmlns:a16="http://schemas.microsoft.com/office/drawing/2014/main" id="{0EBFA831-3DFB-40C8-9B86-99E648BA4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16" name="Image 215">
          <a:extLst>
            <a:ext uri="{FF2B5EF4-FFF2-40B4-BE49-F238E27FC236}">
              <a16:creationId xmlns:a16="http://schemas.microsoft.com/office/drawing/2014/main" id="{CC9109ED-0B5D-4129-B6B9-D6C24B310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17" name="Image 216">
          <a:extLst>
            <a:ext uri="{FF2B5EF4-FFF2-40B4-BE49-F238E27FC236}">
              <a16:creationId xmlns:a16="http://schemas.microsoft.com/office/drawing/2014/main" id="{E3D0F9D3-077F-4EBD-98D5-6E6746967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18" name="Image 217">
          <a:extLst>
            <a:ext uri="{FF2B5EF4-FFF2-40B4-BE49-F238E27FC236}">
              <a16:creationId xmlns:a16="http://schemas.microsoft.com/office/drawing/2014/main" id="{F5DCF209-CC44-48F5-9ACE-864CA3A57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19" name="Image 218">
          <a:extLst>
            <a:ext uri="{FF2B5EF4-FFF2-40B4-BE49-F238E27FC236}">
              <a16:creationId xmlns:a16="http://schemas.microsoft.com/office/drawing/2014/main" id="{3AF4AF35-626A-45E7-AA09-439A9920C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20" name="Image 219">
          <a:extLst>
            <a:ext uri="{FF2B5EF4-FFF2-40B4-BE49-F238E27FC236}">
              <a16:creationId xmlns:a16="http://schemas.microsoft.com/office/drawing/2014/main" id="{49DC5908-6D70-4E66-9EB2-C53DC8C63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21" name="Image 220">
          <a:extLst>
            <a:ext uri="{FF2B5EF4-FFF2-40B4-BE49-F238E27FC236}">
              <a16:creationId xmlns:a16="http://schemas.microsoft.com/office/drawing/2014/main" id="{8CD03502-11E3-42E9-98EF-5ADB846B2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222" name="Image 221">
          <a:extLst>
            <a:ext uri="{FF2B5EF4-FFF2-40B4-BE49-F238E27FC236}">
              <a16:creationId xmlns:a16="http://schemas.microsoft.com/office/drawing/2014/main" id="{D7E832D1-966D-4510-867A-E2ABA8FAD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223" name="Image 222">
          <a:extLst>
            <a:ext uri="{FF2B5EF4-FFF2-40B4-BE49-F238E27FC236}">
              <a16:creationId xmlns:a16="http://schemas.microsoft.com/office/drawing/2014/main" id="{B41EC6E9-60E0-4F4A-9D4F-8CBE95D18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24" name="Image 223">
          <a:extLst>
            <a:ext uri="{FF2B5EF4-FFF2-40B4-BE49-F238E27FC236}">
              <a16:creationId xmlns:a16="http://schemas.microsoft.com/office/drawing/2014/main" id="{9FB5029B-AA7B-471D-90A3-40C72D25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225" name="Image 224">
          <a:extLst>
            <a:ext uri="{FF2B5EF4-FFF2-40B4-BE49-F238E27FC236}">
              <a16:creationId xmlns:a16="http://schemas.microsoft.com/office/drawing/2014/main" id="{71745AC2-8BF6-4308-9FC3-E1AAAB1C5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226" name="Image 225">
          <a:extLst>
            <a:ext uri="{FF2B5EF4-FFF2-40B4-BE49-F238E27FC236}">
              <a16:creationId xmlns:a16="http://schemas.microsoft.com/office/drawing/2014/main" id="{D47D069E-7388-4C51-B011-C7AAA7A2D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27" name="Image 226">
          <a:extLst>
            <a:ext uri="{FF2B5EF4-FFF2-40B4-BE49-F238E27FC236}">
              <a16:creationId xmlns:a16="http://schemas.microsoft.com/office/drawing/2014/main" id="{061B11A7-A666-439B-9DAD-AF5E4F4AF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28" name="Image 227">
          <a:extLst>
            <a:ext uri="{FF2B5EF4-FFF2-40B4-BE49-F238E27FC236}">
              <a16:creationId xmlns:a16="http://schemas.microsoft.com/office/drawing/2014/main" id="{AF152D90-F650-4E09-A9CF-07CBE252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29" name="Image 228">
          <a:extLst>
            <a:ext uri="{FF2B5EF4-FFF2-40B4-BE49-F238E27FC236}">
              <a16:creationId xmlns:a16="http://schemas.microsoft.com/office/drawing/2014/main" id="{04C7D16F-F414-4D4E-BE86-B827EC9F2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30" name="Image 229">
          <a:extLst>
            <a:ext uri="{FF2B5EF4-FFF2-40B4-BE49-F238E27FC236}">
              <a16:creationId xmlns:a16="http://schemas.microsoft.com/office/drawing/2014/main" id="{6DCF7CCF-8D95-4DF7-96D5-BA66583D5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31" name="Image 230">
          <a:extLst>
            <a:ext uri="{FF2B5EF4-FFF2-40B4-BE49-F238E27FC236}">
              <a16:creationId xmlns:a16="http://schemas.microsoft.com/office/drawing/2014/main" id="{4AAF6847-5F2D-43A9-956B-A5A937922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32" name="Image 231">
          <a:extLst>
            <a:ext uri="{FF2B5EF4-FFF2-40B4-BE49-F238E27FC236}">
              <a16:creationId xmlns:a16="http://schemas.microsoft.com/office/drawing/2014/main" id="{D950BF0E-9415-4691-AAB4-690C10679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33" name="Image 232">
          <a:extLst>
            <a:ext uri="{FF2B5EF4-FFF2-40B4-BE49-F238E27FC236}">
              <a16:creationId xmlns:a16="http://schemas.microsoft.com/office/drawing/2014/main" id="{6405FFD3-FAA4-40A6-AE64-D1AE01305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34" name="Image 233">
          <a:extLst>
            <a:ext uri="{FF2B5EF4-FFF2-40B4-BE49-F238E27FC236}">
              <a16:creationId xmlns:a16="http://schemas.microsoft.com/office/drawing/2014/main" id="{55DE6C4F-881D-41E1-8B10-112C3382F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35" name="Image 234">
          <a:extLst>
            <a:ext uri="{FF2B5EF4-FFF2-40B4-BE49-F238E27FC236}">
              <a16:creationId xmlns:a16="http://schemas.microsoft.com/office/drawing/2014/main" id="{CAB0DD27-680C-4122-AFE5-4A4D68260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36" name="Image 235">
          <a:extLst>
            <a:ext uri="{FF2B5EF4-FFF2-40B4-BE49-F238E27FC236}">
              <a16:creationId xmlns:a16="http://schemas.microsoft.com/office/drawing/2014/main" id="{212537EE-FC43-4BC3-9876-0B2BB09E2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37" name="Image 236">
          <a:extLst>
            <a:ext uri="{FF2B5EF4-FFF2-40B4-BE49-F238E27FC236}">
              <a16:creationId xmlns:a16="http://schemas.microsoft.com/office/drawing/2014/main" id="{BAB5FC2C-A7C4-45A7-A6AE-88F3889A7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38" name="Image 237">
          <a:extLst>
            <a:ext uri="{FF2B5EF4-FFF2-40B4-BE49-F238E27FC236}">
              <a16:creationId xmlns:a16="http://schemas.microsoft.com/office/drawing/2014/main" id="{FF558984-7584-4B9E-AC99-41736499C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39" name="Image 238">
          <a:extLst>
            <a:ext uri="{FF2B5EF4-FFF2-40B4-BE49-F238E27FC236}">
              <a16:creationId xmlns:a16="http://schemas.microsoft.com/office/drawing/2014/main" id="{7E3F67D5-6E65-40D6-BC47-6AE69050B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40" name="Image 239">
          <a:extLst>
            <a:ext uri="{FF2B5EF4-FFF2-40B4-BE49-F238E27FC236}">
              <a16:creationId xmlns:a16="http://schemas.microsoft.com/office/drawing/2014/main" id="{D843EF1F-663C-4E40-AB2F-DFFBE8B8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41" name="Image 240">
          <a:extLst>
            <a:ext uri="{FF2B5EF4-FFF2-40B4-BE49-F238E27FC236}">
              <a16:creationId xmlns:a16="http://schemas.microsoft.com/office/drawing/2014/main" id="{E6358EC1-1266-443A-88D6-E1E2B337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42" name="Image 241">
          <a:extLst>
            <a:ext uri="{FF2B5EF4-FFF2-40B4-BE49-F238E27FC236}">
              <a16:creationId xmlns:a16="http://schemas.microsoft.com/office/drawing/2014/main" id="{60D9BFBE-C941-4667-90E4-C5C1DC7C8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243" name="Image 242">
          <a:extLst>
            <a:ext uri="{FF2B5EF4-FFF2-40B4-BE49-F238E27FC236}">
              <a16:creationId xmlns:a16="http://schemas.microsoft.com/office/drawing/2014/main" id="{477EC64E-4D7E-4C50-9925-4F711A45C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244" name="Image 243">
          <a:extLst>
            <a:ext uri="{FF2B5EF4-FFF2-40B4-BE49-F238E27FC236}">
              <a16:creationId xmlns:a16="http://schemas.microsoft.com/office/drawing/2014/main" id="{CAC3C50F-2A91-41CA-BCE2-EF9EEAF04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45" name="Image 244">
          <a:extLst>
            <a:ext uri="{FF2B5EF4-FFF2-40B4-BE49-F238E27FC236}">
              <a16:creationId xmlns:a16="http://schemas.microsoft.com/office/drawing/2014/main" id="{27D95939-E481-4894-9AE2-E3D1E0A84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246" name="Image 245">
          <a:extLst>
            <a:ext uri="{FF2B5EF4-FFF2-40B4-BE49-F238E27FC236}">
              <a16:creationId xmlns:a16="http://schemas.microsoft.com/office/drawing/2014/main" id="{60C1C4F0-F1C6-45A2-BE8F-72FA477C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247" name="Image 246">
          <a:extLst>
            <a:ext uri="{FF2B5EF4-FFF2-40B4-BE49-F238E27FC236}">
              <a16:creationId xmlns:a16="http://schemas.microsoft.com/office/drawing/2014/main" id="{86C22971-56B5-41AA-8E4E-45E5A4220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48" name="Image 247">
          <a:extLst>
            <a:ext uri="{FF2B5EF4-FFF2-40B4-BE49-F238E27FC236}">
              <a16:creationId xmlns:a16="http://schemas.microsoft.com/office/drawing/2014/main" id="{E4A462C3-25B4-4D33-886C-62E09C90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49" name="Image 248">
          <a:extLst>
            <a:ext uri="{FF2B5EF4-FFF2-40B4-BE49-F238E27FC236}">
              <a16:creationId xmlns:a16="http://schemas.microsoft.com/office/drawing/2014/main" id="{107FA4C9-F4B8-4BC5-B101-A50F7B30C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50" name="Image 249">
          <a:extLst>
            <a:ext uri="{FF2B5EF4-FFF2-40B4-BE49-F238E27FC236}">
              <a16:creationId xmlns:a16="http://schemas.microsoft.com/office/drawing/2014/main" id="{89B4E00D-B677-4198-A176-51202912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51" name="Image 250">
          <a:extLst>
            <a:ext uri="{FF2B5EF4-FFF2-40B4-BE49-F238E27FC236}">
              <a16:creationId xmlns:a16="http://schemas.microsoft.com/office/drawing/2014/main" id="{3DC4D696-FE2B-4536-9FC8-DEA0A38EC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52" name="Image 251">
          <a:extLst>
            <a:ext uri="{FF2B5EF4-FFF2-40B4-BE49-F238E27FC236}">
              <a16:creationId xmlns:a16="http://schemas.microsoft.com/office/drawing/2014/main" id="{A75A5E78-C363-4F73-829B-276901943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53" name="Image 252">
          <a:extLst>
            <a:ext uri="{FF2B5EF4-FFF2-40B4-BE49-F238E27FC236}">
              <a16:creationId xmlns:a16="http://schemas.microsoft.com/office/drawing/2014/main" id="{47C90C37-C512-40AC-BFA5-B62632731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54" name="Image 253">
          <a:extLst>
            <a:ext uri="{FF2B5EF4-FFF2-40B4-BE49-F238E27FC236}">
              <a16:creationId xmlns:a16="http://schemas.microsoft.com/office/drawing/2014/main" id="{D336AD28-BFE4-44B8-9BC0-CF2ED259C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55" name="Image 254">
          <a:extLst>
            <a:ext uri="{FF2B5EF4-FFF2-40B4-BE49-F238E27FC236}">
              <a16:creationId xmlns:a16="http://schemas.microsoft.com/office/drawing/2014/main" id="{C6118F50-D58F-4546-8888-941ABE9D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56" name="Image 255">
          <a:extLst>
            <a:ext uri="{FF2B5EF4-FFF2-40B4-BE49-F238E27FC236}">
              <a16:creationId xmlns:a16="http://schemas.microsoft.com/office/drawing/2014/main" id="{5685B428-5F4F-4A43-B0DA-9DC303746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57" name="Image 256">
          <a:extLst>
            <a:ext uri="{FF2B5EF4-FFF2-40B4-BE49-F238E27FC236}">
              <a16:creationId xmlns:a16="http://schemas.microsoft.com/office/drawing/2014/main" id="{06F3A7CA-881C-4A8A-A1E3-24E6CB742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58" name="Image 257">
          <a:extLst>
            <a:ext uri="{FF2B5EF4-FFF2-40B4-BE49-F238E27FC236}">
              <a16:creationId xmlns:a16="http://schemas.microsoft.com/office/drawing/2014/main" id="{C2DF946E-C5A6-4D4D-B47D-CFC840E9F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59" name="Image 258">
          <a:extLst>
            <a:ext uri="{FF2B5EF4-FFF2-40B4-BE49-F238E27FC236}">
              <a16:creationId xmlns:a16="http://schemas.microsoft.com/office/drawing/2014/main" id="{A2825380-BEBC-4827-B152-57A6F13A9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60" name="Image 259">
          <a:extLst>
            <a:ext uri="{FF2B5EF4-FFF2-40B4-BE49-F238E27FC236}">
              <a16:creationId xmlns:a16="http://schemas.microsoft.com/office/drawing/2014/main" id="{2B3E6647-A4DA-4FB8-981E-BD735A597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61" name="Image 260">
          <a:extLst>
            <a:ext uri="{FF2B5EF4-FFF2-40B4-BE49-F238E27FC236}">
              <a16:creationId xmlns:a16="http://schemas.microsoft.com/office/drawing/2014/main" id="{D07043CD-3168-4AAF-A97F-03FE457A6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262" name="Image 261">
          <a:extLst>
            <a:ext uri="{FF2B5EF4-FFF2-40B4-BE49-F238E27FC236}">
              <a16:creationId xmlns:a16="http://schemas.microsoft.com/office/drawing/2014/main" id="{A173C1AA-241F-4807-9CEF-B8B7E4A18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63" name="Image 262">
          <a:extLst>
            <a:ext uri="{FF2B5EF4-FFF2-40B4-BE49-F238E27FC236}">
              <a16:creationId xmlns:a16="http://schemas.microsoft.com/office/drawing/2014/main" id="{3F137C33-0C66-48AD-8F22-B54614914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64" name="Image 263">
          <a:extLst>
            <a:ext uri="{FF2B5EF4-FFF2-40B4-BE49-F238E27FC236}">
              <a16:creationId xmlns:a16="http://schemas.microsoft.com/office/drawing/2014/main" id="{BAACED80-A578-4115-8B7B-468819FF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65" name="Image 264">
          <a:extLst>
            <a:ext uri="{FF2B5EF4-FFF2-40B4-BE49-F238E27FC236}">
              <a16:creationId xmlns:a16="http://schemas.microsoft.com/office/drawing/2014/main" id="{B725006E-47AB-4343-B219-03660EE8D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66" name="Image 265">
          <a:extLst>
            <a:ext uri="{FF2B5EF4-FFF2-40B4-BE49-F238E27FC236}">
              <a16:creationId xmlns:a16="http://schemas.microsoft.com/office/drawing/2014/main" id="{25976A96-D004-4C33-B798-88C3F252F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67" name="Image 266">
          <a:extLst>
            <a:ext uri="{FF2B5EF4-FFF2-40B4-BE49-F238E27FC236}">
              <a16:creationId xmlns:a16="http://schemas.microsoft.com/office/drawing/2014/main" id="{71101027-A5B8-48D0-9526-A69A3CEC2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68" name="Image 267">
          <a:extLst>
            <a:ext uri="{FF2B5EF4-FFF2-40B4-BE49-F238E27FC236}">
              <a16:creationId xmlns:a16="http://schemas.microsoft.com/office/drawing/2014/main" id="{A44C5F90-E22F-4E4D-A360-A170EAB9A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69" name="Image 268">
          <a:extLst>
            <a:ext uri="{FF2B5EF4-FFF2-40B4-BE49-F238E27FC236}">
              <a16:creationId xmlns:a16="http://schemas.microsoft.com/office/drawing/2014/main" id="{13061E61-FBB9-4B27-8FF7-BD0DCA9B2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70" name="Image 269">
          <a:extLst>
            <a:ext uri="{FF2B5EF4-FFF2-40B4-BE49-F238E27FC236}">
              <a16:creationId xmlns:a16="http://schemas.microsoft.com/office/drawing/2014/main" id="{B933BC5F-9DE8-49AA-8C35-DC74A2FAE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71" name="Image 270">
          <a:extLst>
            <a:ext uri="{FF2B5EF4-FFF2-40B4-BE49-F238E27FC236}">
              <a16:creationId xmlns:a16="http://schemas.microsoft.com/office/drawing/2014/main" id="{F34E589F-DC7D-41A1-B21B-33E7AD35A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72" name="Image 271">
          <a:extLst>
            <a:ext uri="{FF2B5EF4-FFF2-40B4-BE49-F238E27FC236}">
              <a16:creationId xmlns:a16="http://schemas.microsoft.com/office/drawing/2014/main" id="{0067BB94-BE85-4E6C-B7C5-191F3CEC0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273" name="Image 272">
          <a:extLst>
            <a:ext uri="{FF2B5EF4-FFF2-40B4-BE49-F238E27FC236}">
              <a16:creationId xmlns:a16="http://schemas.microsoft.com/office/drawing/2014/main" id="{BF2D0F0E-C40D-4315-A253-9D6D6CD98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274" name="Image 273">
          <a:extLst>
            <a:ext uri="{FF2B5EF4-FFF2-40B4-BE49-F238E27FC236}">
              <a16:creationId xmlns:a16="http://schemas.microsoft.com/office/drawing/2014/main" id="{65E09EF1-4397-45F2-B33B-33EADD0D8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75" name="Image 274">
          <a:extLst>
            <a:ext uri="{FF2B5EF4-FFF2-40B4-BE49-F238E27FC236}">
              <a16:creationId xmlns:a16="http://schemas.microsoft.com/office/drawing/2014/main" id="{E8F3906B-A1FB-424C-89E9-BD9A9C50B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276" name="Image 275">
          <a:extLst>
            <a:ext uri="{FF2B5EF4-FFF2-40B4-BE49-F238E27FC236}">
              <a16:creationId xmlns:a16="http://schemas.microsoft.com/office/drawing/2014/main" id="{51F8B400-B36D-4387-8175-1BE25C1D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277" name="Image 276">
          <a:extLst>
            <a:ext uri="{FF2B5EF4-FFF2-40B4-BE49-F238E27FC236}">
              <a16:creationId xmlns:a16="http://schemas.microsoft.com/office/drawing/2014/main" id="{7672CF15-5831-44BD-98AC-0087B9CA7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78" name="Image 277">
          <a:extLst>
            <a:ext uri="{FF2B5EF4-FFF2-40B4-BE49-F238E27FC236}">
              <a16:creationId xmlns:a16="http://schemas.microsoft.com/office/drawing/2014/main" id="{B07DF4C1-7D48-4EF7-9BBA-CDA9C981C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79" name="Image 278">
          <a:extLst>
            <a:ext uri="{FF2B5EF4-FFF2-40B4-BE49-F238E27FC236}">
              <a16:creationId xmlns:a16="http://schemas.microsoft.com/office/drawing/2014/main" id="{22E95B24-C5B0-4569-A481-50D2A27B7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80" name="Image 279">
          <a:extLst>
            <a:ext uri="{FF2B5EF4-FFF2-40B4-BE49-F238E27FC236}">
              <a16:creationId xmlns:a16="http://schemas.microsoft.com/office/drawing/2014/main" id="{5367297F-67B3-483D-B558-2282D9E4F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81" name="Image 280">
          <a:extLst>
            <a:ext uri="{FF2B5EF4-FFF2-40B4-BE49-F238E27FC236}">
              <a16:creationId xmlns:a16="http://schemas.microsoft.com/office/drawing/2014/main" id="{83099F5D-26AE-4463-B26B-7F0981A4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82" name="Image 281">
          <a:extLst>
            <a:ext uri="{FF2B5EF4-FFF2-40B4-BE49-F238E27FC236}">
              <a16:creationId xmlns:a16="http://schemas.microsoft.com/office/drawing/2014/main" id="{F9D2EB68-B206-4024-9B03-14AA9AEAD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83" name="Image 282">
          <a:extLst>
            <a:ext uri="{FF2B5EF4-FFF2-40B4-BE49-F238E27FC236}">
              <a16:creationId xmlns:a16="http://schemas.microsoft.com/office/drawing/2014/main" id="{5001D33F-1914-4E63-8640-7F4BD95F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84" name="Image 283">
          <a:extLst>
            <a:ext uri="{FF2B5EF4-FFF2-40B4-BE49-F238E27FC236}">
              <a16:creationId xmlns:a16="http://schemas.microsoft.com/office/drawing/2014/main" id="{45510A37-DC89-49F6-8114-561081ACA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85" name="Image 284">
          <a:extLst>
            <a:ext uri="{FF2B5EF4-FFF2-40B4-BE49-F238E27FC236}">
              <a16:creationId xmlns:a16="http://schemas.microsoft.com/office/drawing/2014/main" id="{683FEEBA-29C7-47C5-AF89-5112F938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86" name="Image 285">
          <a:extLst>
            <a:ext uri="{FF2B5EF4-FFF2-40B4-BE49-F238E27FC236}">
              <a16:creationId xmlns:a16="http://schemas.microsoft.com/office/drawing/2014/main" id="{ABB60E45-DCE7-4CDC-9612-B7D671B80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87" name="Image 286">
          <a:extLst>
            <a:ext uri="{FF2B5EF4-FFF2-40B4-BE49-F238E27FC236}">
              <a16:creationId xmlns:a16="http://schemas.microsoft.com/office/drawing/2014/main" id="{AC8D7827-9130-474E-A357-0F7563C5A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288" name="Image 287">
          <a:extLst>
            <a:ext uri="{FF2B5EF4-FFF2-40B4-BE49-F238E27FC236}">
              <a16:creationId xmlns:a16="http://schemas.microsoft.com/office/drawing/2014/main" id="{64D25D71-9EE9-4F54-88B6-A9DA98271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289" name="Image 288">
          <a:extLst>
            <a:ext uri="{FF2B5EF4-FFF2-40B4-BE49-F238E27FC236}">
              <a16:creationId xmlns:a16="http://schemas.microsoft.com/office/drawing/2014/main" id="{EA5FBA3F-6450-4887-9FDC-609A15C1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90" name="Image 289">
          <a:extLst>
            <a:ext uri="{FF2B5EF4-FFF2-40B4-BE49-F238E27FC236}">
              <a16:creationId xmlns:a16="http://schemas.microsoft.com/office/drawing/2014/main" id="{6DBBCDDE-A0FD-4D68-A934-07196F65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91" name="Image 290">
          <a:extLst>
            <a:ext uri="{FF2B5EF4-FFF2-40B4-BE49-F238E27FC236}">
              <a16:creationId xmlns:a16="http://schemas.microsoft.com/office/drawing/2014/main" id="{A30E3312-C116-4AA2-AB96-5240A208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292" name="Image 291">
          <a:extLst>
            <a:ext uri="{FF2B5EF4-FFF2-40B4-BE49-F238E27FC236}">
              <a16:creationId xmlns:a16="http://schemas.microsoft.com/office/drawing/2014/main" id="{FA1A7B25-6554-4B8A-8DD0-14CDFEF1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93" name="Image 292">
          <a:extLst>
            <a:ext uri="{FF2B5EF4-FFF2-40B4-BE49-F238E27FC236}">
              <a16:creationId xmlns:a16="http://schemas.microsoft.com/office/drawing/2014/main" id="{B84C8506-ECFC-4C15-82E2-A8F956B08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294" name="Image 293">
          <a:extLst>
            <a:ext uri="{FF2B5EF4-FFF2-40B4-BE49-F238E27FC236}">
              <a16:creationId xmlns:a16="http://schemas.microsoft.com/office/drawing/2014/main" id="{40C0EBEA-2D8D-4BDF-BEC2-64559E4E6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295" name="Image 294">
          <a:extLst>
            <a:ext uri="{FF2B5EF4-FFF2-40B4-BE49-F238E27FC236}">
              <a16:creationId xmlns:a16="http://schemas.microsoft.com/office/drawing/2014/main" id="{AF443BA2-301E-475D-97BF-A2A89994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296" name="Image 295">
          <a:extLst>
            <a:ext uri="{FF2B5EF4-FFF2-40B4-BE49-F238E27FC236}">
              <a16:creationId xmlns:a16="http://schemas.microsoft.com/office/drawing/2014/main" id="{33B073BA-5F99-4411-B625-56AA29841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297" name="Image 296">
          <a:extLst>
            <a:ext uri="{FF2B5EF4-FFF2-40B4-BE49-F238E27FC236}">
              <a16:creationId xmlns:a16="http://schemas.microsoft.com/office/drawing/2014/main" id="{14ECFFC3-FFBF-4267-AA47-F2C368C6B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298" name="Image 297">
          <a:extLst>
            <a:ext uri="{FF2B5EF4-FFF2-40B4-BE49-F238E27FC236}">
              <a16:creationId xmlns:a16="http://schemas.microsoft.com/office/drawing/2014/main" id="{336FAA9E-F6D6-4A72-A06F-AD41BC652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299" name="Image 298">
          <a:extLst>
            <a:ext uri="{FF2B5EF4-FFF2-40B4-BE49-F238E27FC236}">
              <a16:creationId xmlns:a16="http://schemas.microsoft.com/office/drawing/2014/main" id="{F2B684DA-42E1-44EE-9BCE-ABE71DFD0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300" name="Image 299">
          <a:extLst>
            <a:ext uri="{FF2B5EF4-FFF2-40B4-BE49-F238E27FC236}">
              <a16:creationId xmlns:a16="http://schemas.microsoft.com/office/drawing/2014/main" id="{E0C46328-155D-4C75-A434-AC872EAA2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301" name="Image 300">
          <a:extLst>
            <a:ext uri="{FF2B5EF4-FFF2-40B4-BE49-F238E27FC236}">
              <a16:creationId xmlns:a16="http://schemas.microsoft.com/office/drawing/2014/main" id="{5DBC0DAF-37F0-40A4-9460-F2183E0F6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02" name="Image 301">
          <a:extLst>
            <a:ext uri="{FF2B5EF4-FFF2-40B4-BE49-F238E27FC236}">
              <a16:creationId xmlns:a16="http://schemas.microsoft.com/office/drawing/2014/main" id="{1F857AEE-6DAB-4D3D-A5AE-AE79F5631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03" name="Image 302">
          <a:extLst>
            <a:ext uri="{FF2B5EF4-FFF2-40B4-BE49-F238E27FC236}">
              <a16:creationId xmlns:a16="http://schemas.microsoft.com/office/drawing/2014/main" id="{8253B5D3-1F1A-43E2-80BB-14D92C442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04" name="Image 303">
          <a:extLst>
            <a:ext uri="{FF2B5EF4-FFF2-40B4-BE49-F238E27FC236}">
              <a16:creationId xmlns:a16="http://schemas.microsoft.com/office/drawing/2014/main" id="{7E97497A-43E1-4AE7-B917-B3440E1D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05" name="Image 304">
          <a:extLst>
            <a:ext uri="{FF2B5EF4-FFF2-40B4-BE49-F238E27FC236}">
              <a16:creationId xmlns:a16="http://schemas.microsoft.com/office/drawing/2014/main" id="{B1AD37CE-5859-47AB-BF6B-66F288809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06" name="Image 305">
          <a:extLst>
            <a:ext uri="{FF2B5EF4-FFF2-40B4-BE49-F238E27FC236}">
              <a16:creationId xmlns:a16="http://schemas.microsoft.com/office/drawing/2014/main" id="{A72CF502-FE41-4A7E-9964-4BAAFB6D5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07" name="Image 306">
          <a:extLst>
            <a:ext uri="{FF2B5EF4-FFF2-40B4-BE49-F238E27FC236}">
              <a16:creationId xmlns:a16="http://schemas.microsoft.com/office/drawing/2014/main" id="{834E7810-6FB9-4DFF-9209-A52B7C42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08" name="Image 307">
          <a:extLst>
            <a:ext uri="{FF2B5EF4-FFF2-40B4-BE49-F238E27FC236}">
              <a16:creationId xmlns:a16="http://schemas.microsoft.com/office/drawing/2014/main" id="{9BBF09F6-E74A-4CB7-8690-89470FADD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09" name="Image 308">
          <a:extLst>
            <a:ext uri="{FF2B5EF4-FFF2-40B4-BE49-F238E27FC236}">
              <a16:creationId xmlns:a16="http://schemas.microsoft.com/office/drawing/2014/main" id="{151FC18C-67ED-4CD2-863B-2FA2A59E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10" name="Image 309">
          <a:extLst>
            <a:ext uri="{FF2B5EF4-FFF2-40B4-BE49-F238E27FC236}">
              <a16:creationId xmlns:a16="http://schemas.microsoft.com/office/drawing/2014/main" id="{383B60F4-98BE-4685-9CFB-40A16B0DE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11" name="Image 310">
          <a:extLst>
            <a:ext uri="{FF2B5EF4-FFF2-40B4-BE49-F238E27FC236}">
              <a16:creationId xmlns:a16="http://schemas.microsoft.com/office/drawing/2014/main" id="{01ECF9B5-6A1F-41E9-9D19-8DE8EBB1B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12" name="Image 311">
          <a:extLst>
            <a:ext uri="{FF2B5EF4-FFF2-40B4-BE49-F238E27FC236}">
              <a16:creationId xmlns:a16="http://schemas.microsoft.com/office/drawing/2014/main" id="{C7620ECB-3613-4428-B319-F1099641C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313" name="Image 312">
          <a:extLst>
            <a:ext uri="{FF2B5EF4-FFF2-40B4-BE49-F238E27FC236}">
              <a16:creationId xmlns:a16="http://schemas.microsoft.com/office/drawing/2014/main" id="{7B74E0E2-91EE-4E5A-A81A-913323860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14" name="Image 313">
          <a:extLst>
            <a:ext uri="{FF2B5EF4-FFF2-40B4-BE49-F238E27FC236}">
              <a16:creationId xmlns:a16="http://schemas.microsoft.com/office/drawing/2014/main" id="{B4B4C825-CFB4-4C08-B24C-5B5BA761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15" name="Image 314">
          <a:extLst>
            <a:ext uri="{FF2B5EF4-FFF2-40B4-BE49-F238E27FC236}">
              <a16:creationId xmlns:a16="http://schemas.microsoft.com/office/drawing/2014/main" id="{10DD3DEE-BF55-4942-B802-76C1ED22F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16" name="Image 315">
          <a:extLst>
            <a:ext uri="{FF2B5EF4-FFF2-40B4-BE49-F238E27FC236}">
              <a16:creationId xmlns:a16="http://schemas.microsoft.com/office/drawing/2014/main" id="{80B5875E-A054-4628-95D8-E1C85F4A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17" name="Image 316">
          <a:extLst>
            <a:ext uri="{FF2B5EF4-FFF2-40B4-BE49-F238E27FC236}">
              <a16:creationId xmlns:a16="http://schemas.microsoft.com/office/drawing/2014/main" id="{E0ACC330-3732-48EE-9617-B24CA463B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18" name="Image 317">
          <a:extLst>
            <a:ext uri="{FF2B5EF4-FFF2-40B4-BE49-F238E27FC236}">
              <a16:creationId xmlns:a16="http://schemas.microsoft.com/office/drawing/2014/main" id="{62235A53-3C99-4146-AE62-2FF190DA0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19" name="Image 318">
          <a:extLst>
            <a:ext uri="{FF2B5EF4-FFF2-40B4-BE49-F238E27FC236}">
              <a16:creationId xmlns:a16="http://schemas.microsoft.com/office/drawing/2014/main" id="{C244363D-B4BF-4DA7-9508-2504BC5EE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20" name="Image 319">
          <a:extLst>
            <a:ext uri="{FF2B5EF4-FFF2-40B4-BE49-F238E27FC236}">
              <a16:creationId xmlns:a16="http://schemas.microsoft.com/office/drawing/2014/main" id="{1B0DF291-0A17-4D9A-A512-52AA150A6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21" name="Image 320">
          <a:extLst>
            <a:ext uri="{FF2B5EF4-FFF2-40B4-BE49-F238E27FC236}">
              <a16:creationId xmlns:a16="http://schemas.microsoft.com/office/drawing/2014/main" id="{61CDBCDC-3C5F-4C7D-9637-F75A378BA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22" name="Image 321">
          <a:extLst>
            <a:ext uri="{FF2B5EF4-FFF2-40B4-BE49-F238E27FC236}">
              <a16:creationId xmlns:a16="http://schemas.microsoft.com/office/drawing/2014/main" id="{93F4D438-041C-4BBD-8D24-DD2E644DE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23" name="Image 322">
          <a:extLst>
            <a:ext uri="{FF2B5EF4-FFF2-40B4-BE49-F238E27FC236}">
              <a16:creationId xmlns:a16="http://schemas.microsoft.com/office/drawing/2014/main" id="{879A73C2-523E-4FAD-BBE7-43786B696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324" name="Image 323">
          <a:extLst>
            <a:ext uri="{FF2B5EF4-FFF2-40B4-BE49-F238E27FC236}">
              <a16:creationId xmlns:a16="http://schemas.microsoft.com/office/drawing/2014/main" id="{E20DAF6D-5463-4C76-AAA1-B696173C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325" name="Image 324">
          <a:extLst>
            <a:ext uri="{FF2B5EF4-FFF2-40B4-BE49-F238E27FC236}">
              <a16:creationId xmlns:a16="http://schemas.microsoft.com/office/drawing/2014/main" id="{718E5F3D-895E-4A2B-9D84-9B6D4F5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26" name="Image 325">
          <a:extLst>
            <a:ext uri="{FF2B5EF4-FFF2-40B4-BE49-F238E27FC236}">
              <a16:creationId xmlns:a16="http://schemas.microsoft.com/office/drawing/2014/main" id="{C58AD2E5-F6DA-4781-979A-3A9A59A3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327" name="Image 326">
          <a:extLst>
            <a:ext uri="{FF2B5EF4-FFF2-40B4-BE49-F238E27FC236}">
              <a16:creationId xmlns:a16="http://schemas.microsoft.com/office/drawing/2014/main" id="{380FF023-C950-4704-91F3-D7B13EBC9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328" name="Image 327">
          <a:extLst>
            <a:ext uri="{FF2B5EF4-FFF2-40B4-BE49-F238E27FC236}">
              <a16:creationId xmlns:a16="http://schemas.microsoft.com/office/drawing/2014/main" id="{718D0195-622E-465D-96FC-F412E711A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329" name="Image 328">
          <a:extLst>
            <a:ext uri="{FF2B5EF4-FFF2-40B4-BE49-F238E27FC236}">
              <a16:creationId xmlns:a16="http://schemas.microsoft.com/office/drawing/2014/main" id="{AA3755F4-EBE6-4E82-BDA2-1E4FB3E1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330" name="Image 329">
          <a:extLst>
            <a:ext uri="{FF2B5EF4-FFF2-40B4-BE49-F238E27FC236}">
              <a16:creationId xmlns:a16="http://schemas.microsoft.com/office/drawing/2014/main" id="{31B5C798-A5C7-495A-8588-284CED4EA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331" name="Image 330">
          <a:extLst>
            <a:ext uri="{FF2B5EF4-FFF2-40B4-BE49-F238E27FC236}">
              <a16:creationId xmlns:a16="http://schemas.microsoft.com/office/drawing/2014/main" id="{E02BD1D3-673B-4288-9E53-92C08D13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32" name="Image 331">
          <a:extLst>
            <a:ext uri="{FF2B5EF4-FFF2-40B4-BE49-F238E27FC236}">
              <a16:creationId xmlns:a16="http://schemas.microsoft.com/office/drawing/2014/main" id="{2264F4AE-1515-4263-8722-A04768783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33" name="Image 332">
          <a:extLst>
            <a:ext uri="{FF2B5EF4-FFF2-40B4-BE49-F238E27FC236}">
              <a16:creationId xmlns:a16="http://schemas.microsoft.com/office/drawing/2014/main" id="{E5AC308B-4376-4822-AB14-788384177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34" name="Image 333">
          <a:extLst>
            <a:ext uri="{FF2B5EF4-FFF2-40B4-BE49-F238E27FC236}">
              <a16:creationId xmlns:a16="http://schemas.microsoft.com/office/drawing/2014/main" id="{23CFDB5C-52AE-42E7-9F37-B6B695E0B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35" name="Image 334">
          <a:extLst>
            <a:ext uri="{FF2B5EF4-FFF2-40B4-BE49-F238E27FC236}">
              <a16:creationId xmlns:a16="http://schemas.microsoft.com/office/drawing/2014/main" id="{4EA8E234-AB36-4A8F-92E3-37759FA57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36" name="Image 335">
          <a:extLst>
            <a:ext uri="{FF2B5EF4-FFF2-40B4-BE49-F238E27FC236}">
              <a16:creationId xmlns:a16="http://schemas.microsoft.com/office/drawing/2014/main" id="{1AD839A4-EDE5-41F2-937F-40A4BC5E2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37" name="Image 336">
          <a:extLst>
            <a:ext uri="{FF2B5EF4-FFF2-40B4-BE49-F238E27FC236}">
              <a16:creationId xmlns:a16="http://schemas.microsoft.com/office/drawing/2014/main" id="{B422D96D-F497-491A-8367-AD7790B8F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38" name="Image 337">
          <a:extLst>
            <a:ext uri="{FF2B5EF4-FFF2-40B4-BE49-F238E27FC236}">
              <a16:creationId xmlns:a16="http://schemas.microsoft.com/office/drawing/2014/main" id="{5A68A4B2-4A31-41FB-8F7E-181A68122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39" name="Image 338">
          <a:extLst>
            <a:ext uri="{FF2B5EF4-FFF2-40B4-BE49-F238E27FC236}">
              <a16:creationId xmlns:a16="http://schemas.microsoft.com/office/drawing/2014/main" id="{1D81E512-ABA3-4F41-9008-FE3A0D968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40" name="Image 339">
          <a:extLst>
            <a:ext uri="{FF2B5EF4-FFF2-40B4-BE49-F238E27FC236}">
              <a16:creationId xmlns:a16="http://schemas.microsoft.com/office/drawing/2014/main" id="{A62DAD7E-2DAA-4160-9AC3-35F7E3B3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41" name="Image 340">
          <a:extLst>
            <a:ext uri="{FF2B5EF4-FFF2-40B4-BE49-F238E27FC236}">
              <a16:creationId xmlns:a16="http://schemas.microsoft.com/office/drawing/2014/main" id="{65B70F80-8FB2-40AB-B8E7-ABEA15123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280922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42" name="Image 341">
          <a:extLst>
            <a:ext uri="{FF2B5EF4-FFF2-40B4-BE49-F238E27FC236}">
              <a16:creationId xmlns:a16="http://schemas.microsoft.com/office/drawing/2014/main" id="{09FCD6C2-3FE8-460B-8891-7FF5F97B9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280922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343" name="Image 342">
          <a:extLst>
            <a:ext uri="{FF2B5EF4-FFF2-40B4-BE49-F238E27FC236}">
              <a16:creationId xmlns:a16="http://schemas.microsoft.com/office/drawing/2014/main" id="{96D7E81A-8775-4A24-8B59-C5704763D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280922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44" name="Image 343">
          <a:extLst>
            <a:ext uri="{FF2B5EF4-FFF2-40B4-BE49-F238E27FC236}">
              <a16:creationId xmlns:a16="http://schemas.microsoft.com/office/drawing/2014/main" id="{46F2D75F-DD14-405D-B645-7A02F5DBB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1865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345" name="Image 344">
          <a:extLst>
            <a:ext uri="{FF2B5EF4-FFF2-40B4-BE49-F238E27FC236}">
              <a16:creationId xmlns:a16="http://schemas.microsoft.com/office/drawing/2014/main" id="{D695453C-CFE5-422B-8A83-7F696F452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2769056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346" name="Image 345">
          <a:extLst>
            <a:ext uri="{FF2B5EF4-FFF2-40B4-BE49-F238E27FC236}">
              <a16:creationId xmlns:a16="http://schemas.microsoft.com/office/drawing/2014/main" id="{9251D8A0-6C10-4D04-AB3E-45C718508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2711906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47" name="Image 346">
          <a:extLst>
            <a:ext uri="{FF2B5EF4-FFF2-40B4-BE49-F238E27FC236}">
              <a16:creationId xmlns:a16="http://schemas.microsoft.com/office/drawing/2014/main" id="{BB1C7F82-15CA-4128-888A-0D0C8D8CC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0922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348" name="Image 347">
          <a:extLst>
            <a:ext uri="{FF2B5EF4-FFF2-40B4-BE49-F238E27FC236}">
              <a16:creationId xmlns:a16="http://schemas.microsoft.com/office/drawing/2014/main" id="{E1B74CD0-41ED-4EA2-A93A-A8008DFB1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00626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349" name="Image 348">
          <a:extLst>
            <a:ext uri="{FF2B5EF4-FFF2-40B4-BE49-F238E27FC236}">
              <a16:creationId xmlns:a16="http://schemas.microsoft.com/office/drawing/2014/main" id="{9713229E-6440-4721-A097-37947BE31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280922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350" name="Image 349">
          <a:extLst>
            <a:ext uri="{FF2B5EF4-FFF2-40B4-BE49-F238E27FC236}">
              <a16:creationId xmlns:a16="http://schemas.microsoft.com/office/drawing/2014/main" id="{3D5BADEC-3124-4CC0-BD88-48D62BCC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70432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351" name="Image 350">
          <a:extLst>
            <a:ext uri="{FF2B5EF4-FFF2-40B4-BE49-F238E27FC236}">
              <a16:creationId xmlns:a16="http://schemas.microsoft.com/office/drawing/2014/main" id="{703441D7-E651-4CDD-AE0F-8CA9B891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239488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352" name="Image 351">
          <a:extLst>
            <a:ext uri="{FF2B5EF4-FFF2-40B4-BE49-F238E27FC236}">
              <a16:creationId xmlns:a16="http://schemas.microsoft.com/office/drawing/2014/main" id="{4A3EAC30-FF7A-40C0-94B9-6B2AC4DBC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59192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53" name="Image 352">
          <a:extLst>
            <a:ext uri="{FF2B5EF4-FFF2-40B4-BE49-F238E27FC236}">
              <a16:creationId xmlns:a16="http://schemas.microsoft.com/office/drawing/2014/main" id="{3F32A3AA-2162-405B-877A-20668F970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11865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54" name="Image 353">
          <a:extLst>
            <a:ext uri="{FF2B5EF4-FFF2-40B4-BE49-F238E27FC236}">
              <a16:creationId xmlns:a16="http://schemas.microsoft.com/office/drawing/2014/main" id="{833A75F3-6697-458A-871C-A11D3A4D8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80922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55" name="Image 354">
          <a:extLst>
            <a:ext uri="{FF2B5EF4-FFF2-40B4-BE49-F238E27FC236}">
              <a16:creationId xmlns:a16="http://schemas.microsoft.com/office/drawing/2014/main" id="{478B7AAA-B1AB-4BC1-8AB1-34CD922AF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0062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56" name="Image 355">
          <a:extLst>
            <a:ext uri="{FF2B5EF4-FFF2-40B4-BE49-F238E27FC236}">
              <a16:creationId xmlns:a16="http://schemas.microsoft.com/office/drawing/2014/main" id="{86CD44B0-2307-4528-BDDC-C94C70D5A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11865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57" name="Image 356">
          <a:extLst>
            <a:ext uri="{FF2B5EF4-FFF2-40B4-BE49-F238E27FC236}">
              <a16:creationId xmlns:a16="http://schemas.microsoft.com/office/drawing/2014/main" id="{5F3B2C4C-B10C-4E4D-BF1F-EA6C0ABC3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80922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58" name="Image 357">
          <a:extLst>
            <a:ext uri="{FF2B5EF4-FFF2-40B4-BE49-F238E27FC236}">
              <a16:creationId xmlns:a16="http://schemas.microsoft.com/office/drawing/2014/main" id="{BCEF3338-6FB2-45BE-9439-4606FFE80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0062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59" name="Image 358">
          <a:extLst>
            <a:ext uri="{FF2B5EF4-FFF2-40B4-BE49-F238E27FC236}">
              <a16:creationId xmlns:a16="http://schemas.microsoft.com/office/drawing/2014/main" id="{2CAB0D95-B130-4EA2-B130-8BA0B7466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11865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60" name="Image 359">
          <a:extLst>
            <a:ext uri="{FF2B5EF4-FFF2-40B4-BE49-F238E27FC236}">
              <a16:creationId xmlns:a16="http://schemas.microsoft.com/office/drawing/2014/main" id="{8A878C3E-D706-4C7B-97AB-CD5173393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80922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61" name="Image 360">
          <a:extLst>
            <a:ext uri="{FF2B5EF4-FFF2-40B4-BE49-F238E27FC236}">
              <a16:creationId xmlns:a16="http://schemas.microsoft.com/office/drawing/2014/main" id="{FE27F17C-E4FE-42FE-BD30-90580398D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00626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62" name="Image 361">
          <a:extLst>
            <a:ext uri="{FF2B5EF4-FFF2-40B4-BE49-F238E27FC236}">
              <a16:creationId xmlns:a16="http://schemas.microsoft.com/office/drawing/2014/main" id="{B56268AF-E09B-445A-9D3E-FFD054921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11865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363" name="Image 362">
          <a:extLst>
            <a:ext uri="{FF2B5EF4-FFF2-40B4-BE49-F238E27FC236}">
              <a16:creationId xmlns:a16="http://schemas.microsoft.com/office/drawing/2014/main" id="{C81C1943-1D09-401F-992C-301188876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0922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364" name="Image 363">
          <a:extLst>
            <a:ext uri="{FF2B5EF4-FFF2-40B4-BE49-F238E27FC236}">
              <a16:creationId xmlns:a16="http://schemas.microsoft.com/office/drawing/2014/main" id="{5001A88C-0925-401B-BD9C-4C76F965E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20062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65" name="Image 364">
          <a:extLst>
            <a:ext uri="{FF2B5EF4-FFF2-40B4-BE49-F238E27FC236}">
              <a16:creationId xmlns:a16="http://schemas.microsoft.com/office/drawing/2014/main" id="{F25265F4-05B9-411F-81A6-A13D237FE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11865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66" name="Image 365">
          <a:extLst>
            <a:ext uri="{FF2B5EF4-FFF2-40B4-BE49-F238E27FC236}">
              <a16:creationId xmlns:a16="http://schemas.microsoft.com/office/drawing/2014/main" id="{762073AA-9374-43CA-A81D-0CA1C9703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80922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67" name="Image 366">
          <a:extLst>
            <a:ext uri="{FF2B5EF4-FFF2-40B4-BE49-F238E27FC236}">
              <a16:creationId xmlns:a16="http://schemas.microsoft.com/office/drawing/2014/main" id="{C7E0A1E7-C06A-4044-9531-C62AB5827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00626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68" name="Image 367">
          <a:extLst>
            <a:ext uri="{FF2B5EF4-FFF2-40B4-BE49-F238E27FC236}">
              <a16:creationId xmlns:a16="http://schemas.microsoft.com/office/drawing/2014/main" id="{01FDBEAF-6050-446B-AB7B-58035AFF7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11865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369" name="Image 368">
          <a:extLst>
            <a:ext uri="{FF2B5EF4-FFF2-40B4-BE49-F238E27FC236}">
              <a16:creationId xmlns:a16="http://schemas.microsoft.com/office/drawing/2014/main" id="{34D3C4A4-52CF-47A7-8B1A-628EC285A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280922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370" name="Image 369">
          <a:extLst>
            <a:ext uri="{FF2B5EF4-FFF2-40B4-BE49-F238E27FC236}">
              <a16:creationId xmlns:a16="http://schemas.microsoft.com/office/drawing/2014/main" id="{2131341E-083D-4076-AEF3-25C5D63DD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200626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68</xdr:row>
      <xdr:rowOff>0</xdr:rowOff>
    </xdr:from>
    <xdr:ext cx="927017" cy="0"/>
    <xdr:pic>
      <xdr:nvPicPr>
        <xdr:cNvPr id="371" name="Image 370">
          <a:extLst>
            <a:ext uri="{FF2B5EF4-FFF2-40B4-BE49-F238E27FC236}">
              <a16:creationId xmlns:a16="http://schemas.microsoft.com/office/drawing/2014/main" id="{7C23CD7F-2EDD-4B79-B71C-6F60171E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5153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68</xdr:row>
      <xdr:rowOff>0</xdr:rowOff>
    </xdr:from>
    <xdr:ext cx="927017" cy="0"/>
    <xdr:pic>
      <xdr:nvPicPr>
        <xdr:cNvPr id="372" name="Image 371">
          <a:extLst>
            <a:ext uri="{FF2B5EF4-FFF2-40B4-BE49-F238E27FC236}">
              <a16:creationId xmlns:a16="http://schemas.microsoft.com/office/drawing/2014/main" id="{43A30927-283B-42C1-895C-D1C0F64CB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5153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68</xdr:row>
      <xdr:rowOff>0</xdr:rowOff>
    </xdr:from>
    <xdr:ext cx="927017" cy="0"/>
    <xdr:pic>
      <xdr:nvPicPr>
        <xdr:cNvPr id="373" name="Image 372">
          <a:extLst>
            <a:ext uri="{FF2B5EF4-FFF2-40B4-BE49-F238E27FC236}">
              <a16:creationId xmlns:a16="http://schemas.microsoft.com/office/drawing/2014/main" id="{1D7E87E2-EBFF-4F3B-9627-ABFF02172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85153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</xdr:row>
      <xdr:rowOff>0</xdr:rowOff>
    </xdr:from>
    <xdr:ext cx="921364" cy="0"/>
    <xdr:pic>
      <xdr:nvPicPr>
        <xdr:cNvPr id="374" name="Image 373">
          <a:extLst>
            <a:ext uri="{FF2B5EF4-FFF2-40B4-BE49-F238E27FC236}">
              <a16:creationId xmlns:a16="http://schemas.microsoft.com/office/drawing/2014/main" id="{2A115427-5B76-4326-B1B3-30F048C2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1813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67</xdr:row>
      <xdr:rowOff>976312</xdr:rowOff>
    </xdr:from>
    <xdr:ext cx="927017" cy="0"/>
    <xdr:pic>
      <xdr:nvPicPr>
        <xdr:cNvPr id="375" name="Image 374">
          <a:extLst>
            <a:ext uri="{FF2B5EF4-FFF2-40B4-BE49-F238E27FC236}">
              <a16:creationId xmlns:a16="http://schemas.microsoft.com/office/drawing/2014/main" id="{39379F6F-BB7D-4983-9D14-BA085FE70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8515191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702541</xdr:colOff>
      <xdr:row>67</xdr:row>
      <xdr:rowOff>373351</xdr:rowOff>
    </xdr:from>
    <xdr:ext cx="927017" cy="0"/>
    <xdr:pic>
      <xdr:nvPicPr>
        <xdr:cNvPr id="376" name="Image 375">
          <a:extLst>
            <a:ext uri="{FF2B5EF4-FFF2-40B4-BE49-F238E27FC236}">
              <a16:creationId xmlns:a16="http://schemas.microsoft.com/office/drawing/2014/main" id="{A78E535F-D5D9-482A-89C8-A781BDAD6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137996" y="68468442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0</xdr:rowOff>
    </xdr:from>
    <xdr:ext cx="921364" cy="0"/>
    <xdr:pic>
      <xdr:nvPicPr>
        <xdr:cNvPr id="377" name="Image 376">
          <a:extLst>
            <a:ext uri="{FF2B5EF4-FFF2-40B4-BE49-F238E27FC236}">
              <a16:creationId xmlns:a16="http://schemas.microsoft.com/office/drawing/2014/main" id="{11E3898C-B3DD-4FFC-B3CF-41D9AD356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153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67</xdr:row>
      <xdr:rowOff>0</xdr:rowOff>
    </xdr:from>
    <xdr:ext cx="921364" cy="0"/>
    <xdr:pic>
      <xdr:nvPicPr>
        <xdr:cNvPr id="378" name="Image 377">
          <a:extLst>
            <a:ext uri="{FF2B5EF4-FFF2-40B4-BE49-F238E27FC236}">
              <a16:creationId xmlns:a16="http://schemas.microsoft.com/office/drawing/2014/main" id="{6D663769-50E0-4500-A1EE-288A7FAD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80573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68</xdr:row>
      <xdr:rowOff>0</xdr:rowOff>
    </xdr:from>
    <xdr:ext cx="921364" cy="0"/>
    <xdr:pic>
      <xdr:nvPicPr>
        <xdr:cNvPr id="379" name="Image 378">
          <a:extLst>
            <a:ext uri="{FF2B5EF4-FFF2-40B4-BE49-F238E27FC236}">
              <a16:creationId xmlns:a16="http://schemas.microsoft.com/office/drawing/2014/main" id="{35DB3FD0-CAC5-4E35-8212-5188CBF79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85153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67</xdr:row>
      <xdr:rowOff>0</xdr:rowOff>
    </xdr:from>
    <xdr:ext cx="921364" cy="0"/>
    <xdr:pic>
      <xdr:nvPicPr>
        <xdr:cNvPr id="380" name="Image 379">
          <a:extLst>
            <a:ext uri="{FF2B5EF4-FFF2-40B4-BE49-F238E27FC236}">
              <a16:creationId xmlns:a16="http://schemas.microsoft.com/office/drawing/2014/main" id="{DBBAE617-2A22-404A-871A-D82F8C531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50379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67</xdr:row>
      <xdr:rowOff>0</xdr:rowOff>
    </xdr:from>
    <xdr:ext cx="921364" cy="0"/>
    <xdr:pic>
      <xdr:nvPicPr>
        <xdr:cNvPr id="381" name="Image 380">
          <a:extLst>
            <a:ext uri="{FF2B5EF4-FFF2-40B4-BE49-F238E27FC236}">
              <a16:creationId xmlns:a16="http://schemas.microsoft.com/office/drawing/2014/main" id="{43CDBBBB-2F77-4F8F-949A-74E7D1E11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819435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67</xdr:row>
      <xdr:rowOff>0</xdr:rowOff>
    </xdr:from>
    <xdr:ext cx="921364" cy="0"/>
    <xdr:pic>
      <xdr:nvPicPr>
        <xdr:cNvPr id="382" name="Image 381">
          <a:extLst>
            <a:ext uri="{FF2B5EF4-FFF2-40B4-BE49-F238E27FC236}">
              <a16:creationId xmlns:a16="http://schemas.microsoft.com/office/drawing/2014/main" id="{36324879-EC16-4EF9-8CD8-7EF083E31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140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921364" cy="0"/>
    <xdr:pic>
      <xdr:nvPicPr>
        <xdr:cNvPr id="383" name="Image 382">
          <a:extLst>
            <a:ext uri="{FF2B5EF4-FFF2-40B4-BE49-F238E27FC236}">
              <a16:creationId xmlns:a16="http://schemas.microsoft.com/office/drawing/2014/main" id="{8C85153E-4938-46BF-BB2D-8595993A5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9181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921364" cy="0"/>
    <xdr:pic>
      <xdr:nvPicPr>
        <xdr:cNvPr id="384" name="Image 383">
          <a:extLst>
            <a:ext uri="{FF2B5EF4-FFF2-40B4-BE49-F238E27FC236}">
              <a16:creationId xmlns:a16="http://schemas.microsoft.com/office/drawing/2014/main" id="{AAED09C8-5C39-4112-AE38-99507067E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5153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67</xdr:row>
      <xdr:rowOff>0</xdr:rowOff>
    </xdr:from>
    <xdr:ext cx="921364" cy="0"/>
    <xdr:pic>
      <xdr:nvPicPr>
        <xdr:cNvPr id="385" name="Image 384">
          <a:extLst>
            <a:ext uri="{FF2B5EF4-FFF2-40B4-BE49-F238E27FC236}">
              <a16:creationId xmlns:a16="http://schemas.microsoft.com/office/drawing/2014/main" id="{7AF6ED18-91AA-46C4-9267-59D31A447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8057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921364" cy="0"/>
    <xdr:pic>
      <xdr:nvPicPr>
        <xdr:cNvPr id="386" name="Image 385">
          <a:extLst>
            <a:ext uri="{FF2B5EF4-FFF2-40B4-BE49-F238E27FC236}">
              <a16:creationId xmlns:a16="http://schemas.microsoft.com/office/drawing/2014/main" id="{C9725F84-4086-4595-85AC-6513584AF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9181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921364" cy="0"/>
    <xdr:pic>
      <xdr:nvPicPr>
        <xdr:cNvPr id="387" name="Image 386">
          <a:extLst>
            <a:ext uri="{FF2B5EF4-FFF2-40B4-BE49-F238E27FC236}">
              <a16:creationId xmlns:a16="http://schemas.microsoft.com/office/drawing/2014/main" id="{06C83B19-6C08-4DAD-A04D-93D91EB8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5153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67</xdr:row>
      <xdr:rowOff>0</xdr:rowOff>
    </xdr:from>
    <xdr:ext cx="921364" cy="0"/>
    <xdr:pic>
      <xdr:nvPicPr>
        <xdr:cNvPr id="388" name="Image 387">
          <a:extLst>
            <a:ext uri="{FF2B5EF4-FFF2-40B4-BE49-F238E27FC236}">
              <a16:creationId xmlns:a16="http://schemas.microsoft.com/office/drawing/2014/main" id="{E1858C37-AE19-4C37-8ADF-1E57DC8D3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8057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</xdr:row>
      <xdr:rowOff>0</xdr:rowOff>
    </xdr:from>
    <xdr:ext cx="921364" cy="0"/>
    <xdr:pic>
      <xdr:nvPicPr>
        <xdr:cNvPr id="389" name="Image 388">
          <a:extLst>
            <a:ext uri="{FF2B5EF4-FFF2-40B4-BE49-F238E27FC236}">
              <a16:creationId xmlns:a16="http://schemas.microsoft.com/office/drawing/2014/main" id="{157B4472-243B-4797-9366-E40671E28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9181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</xdr:row>
      <xdr:rowOff>0</xdr:rowOff>
    </xdr:from>
    <xdr:ext cx="921364" cy="0"/>
    <xdr:pic>
      <xdr:nvPicPr>
        <xdr:cNvPr id="390" name="Image 389">
          <a:extLst>
            <a:ext uri="{FF2B5EF4-FFF2-40B4-BE49-F238E27FC236}">
              <a16:creationId xmlns:a16="http://schemas.microsoft.com/office/drawing/2014/main" id="{EE6C693E-CC1B-4FE8-A0BD-8D851DCED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85153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67</xdr:row>
      <xdr:rowOff>0</xdr:rowOff>
    </xdr:from>
    <xdr:ext cx="921364" cy="0"/>
    <xdr:pic>
      <xdr:nvPicPr>
        <xdr:cNvPr id="391" name="Image 390">
          <a:extLst>
            <a:ext uri="{FF2B5EF4-FFF2-40B4-BE49-F238E27FC236}">
              <a16:creationId xmlns:a16="http://schemas.microsoft.com/office/drawing/2014/main" id="{09DBDA74-EDA6-4B50-B681-294495BE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80573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2" name="Image 391">
          <a:extLst>
            <a:ext uri="{FF2B5EF4-FFF2-40B4-BE49-F238E27FC236}">
              <a16:creationId xmlns:a16="http://schemas.microsoft.com/office/drawing/2014/main" id="{BF99A653-70FC-4CCF-B4E7-9CAA783A4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39363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3" name="Image 392">
          <a:extLst>
            <a:ext uri="{FF2B5EF4-FFF2-40B4-BE49-F238E27FC236}">
              <a16:creationId xmlns:a16="http://schemas.microsoft.com/office/drawing/2014/main" id="{FB080131-3DDF-4E5F-9571-52C3FE39B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3936325"/>
          <a:ext cx="927017" cy="0"/>
        </a:xfrm>
        <a:prstGeom prst="rect">
          <a:avLst/>
        </a:prstGeom>
      </xdr:spPr>
    </xdr:pic>
    <xdr:clientData/>
  </xdr:oneCellAnchor>
  <xdr:oneCellAnchor>
    <xdr:from>
      <xdr:col>11</xdr:col>
      <xdr:colOff>1177637</xdr:colOff>
      <xdr:row>29</xdr:row>
      <xdr:rowOff>1298864</xdr:rowOff>
    </xdr:from>
    <xdr:ext cx="927017" cy="0"/>
    <xdr:pic>
      <xdr:nvPicPr>
        <xdr:cNvPr id="394" name="Image 393">
          <a:extLst>
            <a:ext uri="{FF2B5EF4-FFF2-40B4-BE49-F238E27FC236}">
              <a16:creationId xmlns:a16="http://schemas.microsoft.com/office/drawing/2014/main" id="{8F356524-A7FB-47FD-9F8C-026BCB62E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62182" y="23916409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395" name="Image 394">
          <a:extLst>
            <a:ext uri="{FF2B5EF4-FFF2-40B4-BE49-F238E27FC236}">
              <a16:creationId xmlns:a16="http://schemas.microsoft.com/office/drawing/2014/main" id="{FF69424E-9D7E-42E1-A0A8-6673D85CC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030700"/>
          <a:ext cx="921364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29</xdr:row>
      <xdr:rowOff>996805</xdr:rowOff>
    </xdr:from>
    <xdr:ext cx="927017" cy="0"/>
    <xdr:pic>
      <xdr:nvPicPr>
        <xdr:cNvPr id="396" name="Image 395">
          <a:extLst>
            <a:ext uri="{FF2B5EF4-FFF2-40B4-BE49-F238E27FC236}">
              <a16:creationId xmlns:a16="http://schemas.microsoft.com/office/drawing/2014/main" id="{87153BF3-5C74-4EB6-B9A7-19335A7FE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08110" y="2361435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398" name="Image 397">
          <a:extLst>
            <a:ext uri="{FF2B5EF4-FFF2-40B4-BE49-F238E27FC236}">
              <a16:creationId xmlns:a16="http://schemas.microsoft.com/office/drawing/2014/main" id="{1F365A30-ADA1-480B-B147-4B12D75EB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9363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399" name="Image 398">
          <a:extLst>
            <a:ext uri="{FF2B5EF4-FFF2-40B4-BE49-F238E27FC236}">
              <a16:creationId xmlns:a16="http://schemas.microsoft.com/office/drawing/2014/main" id="{988EC66C-8DB4-472C-A653-9CF11D672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90675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</xdr:row>
      <xdr:rowOff>0</xdr:rowOff>
    </xdr:from>
    <xdr:ext cx="921364" cy="0"/>
    <xdr:pic>
      <xdr:nvPicPr>
        <xdr:cNvPr id="400" name="Image 399">
          <a:extLst>
            <a:ext uri="{FF2B5EF4-FFF2-40B4-BE49-F238E27FC236}">
              <a16:creationId xmlns:a16="http://schemas.microsoft.com/office/drawing/2014/main" id="{496941D4-C728-4716-8C93-8E8127A12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239363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22</xdr:row>
      <xdr:rowOff>0</xdr:rowOff>
    </xdr:from>
    <xdr:ext cx="921364" cy="0"/>
    <xdr:pic>
      <xdr:nvPicPr>
        <xdr:cNvPr id="401" name="Image 400">
          <a:extLst>
            <a:ext uri="{FF2B5EF4-FFF2-40B4-BE49-F238E27FC236}">
              <a16:creationId xmlns:a16="http://schemas.microsoft.com/office/drawing/2014/main" id="{E6B32AB4-3FFB-44C5-902F-C3247DC72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28873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27</xdr:row>
      <xdr:rowOff>0</xdr:rowOff>
    </xdr:from>
    <xdr:ext cx="921364" cy="0"/>
    <xdr:pic>
      <xdr:nvPicPr>
        <xdr:cNvPr id="402" name="Image 401">
          <a:extLst>
            <a:ext uri="{FF2B5EF4-FFF2-40B4-BE49-F238E27FC236}">
              <a16:creationId xmlns:a16="http://schemas.microsoft.com/office/drawing/2014/main" id="{431D9964-0E85-44B1-9AAA-8406940C4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97929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21</xdr:row>
      <xdr:rowOff>254000</xdr:rowOff>
    </xdr:from>
    <xdr:ext cx="921364" cy="0"/>
    <xdr:pic>
      <xdr:nvPicPr>
        <xdr:cNvPr id="403" name="Image 402">
          <a:extLst>
            <a:ext uri="{FF2B5EF4-FFF2-40B4-BE49-F238E27FC236}">
              <a16:creationId xmlns:a16="http://schemas.microsoft.com/office/drawing/2014/main" id="{350CB120-01ED-41E0-AC7E-E872C3140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17633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4" name="Image 403">
          <a:extLst>
            <a:ext uri="{FF2B5EF4-FFF2-40B4-BE49-F238E27FC236}">
              <a16:creationId xmlns:a16="http://schemas.microsoft.com/office/drawing/2014/main" id="{D4E2D36F-5341-43DE-8944-C160A0705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5" name="Image 404">
          <a:extLst>
            <a:ext uri="{FF2B5EF4-FFF2-40B4-BE49-F238E27FC236}">
              <a16:creationId xmlns:a16="http://schemas.microsoft.com/office/drawing/2014/main" id="{797990BF-3AF6-4829-A4C3-0C015307F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6" name="Image 405">
          <a:extLst>
            <a:ext uri="{FF2B5EF4-FFF2-40B4-BE49-F238E27FC236}">
              <a16:creationId xmlns:a16="http://schemas.microsoft.com/office/drawing/2014/main" id="{377327F2-21D9-4674-BE4E-913B23CAD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7" name="Image 406">
          <a:extLst>
            <a:ext uri="{FF2B5EF4-FFF2-40B4-BE49-F238E27FC236}">
              <a16:creationId xmlns:a16="http://schemas.microsoft.com/office/drawing/2014/main" id="{0BAC1E14-DAA2-45A7-8849-79DC15E6B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8" name="Image 407">
          <a:extLst>
            <a:ext uri="{FF2B5EF4-FFF2-40B4-BE49-F238E27FC236}">
              <a16:creationId xmlns:a16="http://schemas.microsoft.com/office/drawing/2014/main" id="{23E3BDDF-1620-4665-BDD6-E7E952ED6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9" name="Image 408">
          <a:extLst>
            <a:ext uri="{FF2B5EF4-FFF2-40B4-BE49-F238E27FC236}">
              <a16:creationId xmlns:a16="http://schemas.microsoft.com/office/drawing/2014/main" id="{3F463DE0-6680-4C65-A4AD-50A2C696F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0" name="Image 409">
          <a:extLst>
            <a:ext uri="{FF2B5EF4-FFF2-40B4-BE49-F238E27FC236}">
              <a16:creationId xmlns:a16="http://schemas.microsoft.com/office/drawing/2014/main" id="{8E4C4412-87A5-474C-8E90-741ADCF34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1" name="Image 410">
          <a:extLst>
            <a:ext uri="{FF2B5EF4-FFF2-40B4-BE49-F238E27FC236}">
              <a16:creationId xmlns:a16="http://schemas.microsoft.com/office/drawing/2014/main" id="{30169442-3275-46DE-A6D0-DA2BD2636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2" name="Image 411">
          <a:extLst>
            <a:ext uri="{FF2B5EF4-FFF2-40B4-BE49-F238E27FC236}">
              <a16:creationId xmlns:a16="http://schemas.microsoft.com/office/drawing/2014/main" id="{3D2A965D-DC1C-4CF6-87BD-8C6F687FD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13" name="Image 412">
          <a:extLst>
            <a:ext uri="{FF2B5EF4-FFF2-40B4-BE49-F238E27FC236}">
              <a16:creationId xmlns:a16="http://schemas.microsoft.com/office/drawing/2014/main" id="{EFCD9837-84CF-4622-9D98-14DBF9C6A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030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14" name="Image 413">
          <a:extLst>
            <a:ext uri="{FF2B5EF4-FFF2-40B4-BE49-F238E27FC236}">
              <a16:creationId xmlns:a16="http://schemas.microsoft.com/office/drawing/2014/main" id="{DAE336AB-E146-4DAF-AA9C-824A887C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9363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15" name="Image 414">
          <a:extLst>
            <a:ext uri="{FF2B5EF4-FFF2-40B4-BE49-F238E27FC236}">
              <a16:creationId xmlns:a16="http://schemas.microsoft.com/office/drawing/2014/main" id="{F94F906A-76D6-460F-86FA-860017F5E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6" name="Image 415">
          <a:extLst>
            <a:ext uri="{FF2B5EF4-FFF2-40B4-BE49-F238E27FC236}">
              <a16:creationId xmlns:a16="http://schemas.microsoft.com/office/drawing/2014/main" id="{98997A77-0472-4EB4-BF45-95022E7EB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7" name="Image 416">
          <a:extLst>
            <a:ext uri="{FF2B5EF4-FFF2-40B4-BE49-F238E27FC236}">
              <a16:creationId xmlns:a16="http://schemas.microsoft.com/office/drawing/2014/main" id="{7B8DF1F4-B676-45E7-A890-63D7080CC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8" name="Image 417">
          <a:extLst>
            <a:ext uri="{FF2B5EF4-FFF2-40B4-BE49-F238E27FC236}">
              <a16:creationId xmlns:a16="http://schemas.microsoft.com/office/drawing/2014/main" id="{C834B03E-6099-4FF7-954F-742FA9BFA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9" name="Image 418">
          <a:extLst>
            <a:ext uri="{FF2B5EF4-FFF2-40B4-BE49-F238E27FC236}">
              <a16:creationId xmlns:a16="http://schemas.microsoft.com/office/drawing/2014/main" id="{5B8DB7A0-71E6-417A-BBA6-5AB01A24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20" name="Image 419">
          <a:extLst>
            <a:ext uri="{FF2B5EF4-FFF2-40B4-BE49-F238E27FC236}">
              <a16:creationId xmlns:a16="http://schemas.microsoft.com/office/drawing/2014/main" id="{3933A0C9-1E56-4148-91DF-16F4C0F31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21" name="Image 420">
          <a:extLst>
            <a:ext uri="{FF2B5EF4-FFF2-40B4-BE49-F238E27FC236}">
              <a16:creationId xmlns:a16="http://schemas.microsoft.com/office/drawing/2014/main" id="{126F6AF0-CE3D-4C63-B09E-C8EDFAEC6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422" name="Image 421">
          <a:extLst>
            <a:ext uri="{FF2B5EF4-FFF2-40B4-BE49-F238E27FC236}">
              <a16:creationId xmlns:a16="http://schemas.microsoft.com/office/drawing/2014/main" id="{402491CE-13CF-4A3C-B189-27A33A4EB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08018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423" name="Image 422">
          <a:extLst>
            <a:ext uri="{FF2B5EF4-FFF2-40B4-BE49-F238E27FC236}">
              <a16:creationId xmlns:a16="http://schemas.microsoft.com/office/drawing/2014/main" id="{1012C39C-A9DC-4139-A4A0-6DB0924B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7707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424" name="Image 423">
          <a:extLst>
            <a:ext uri="{FF2B5EF4-FFF2-40B4-BE49-F238E27FC236}">
              <a16:creationId xmlns:a16="http://schemas.microsoft.com/office/drawing/2014/main" id="{849AE450-1319-4AC7-9A76-C208D4861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896778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25" name="Image 424">
          <a:extLst>
            <a:ext uri="{FF2B5EF4-FFF2-40B4-BE49-F238E27FC236}">
              <a16:creationId xmlns:a16="http://schemas.microsoft.com/office/drawing/2014/main" id="{496F8530-9FC6-4B41-867D-C99D635E3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030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26" name="Image 425">
          <a:extLst>
            <a:ext uri="{FF2B5EF4-FFF2-40B4-BE49-F238E27FC236}">
              <a16:creationId xmlns:a16="http://schemas.microsoft.com/office/drawing/2014/main" id="{F2C8EB67-3917-41C9-A2E1-4686B285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9363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27" name="Image 426">
          <a:extLst>
            <a:ext uri="{FF2B5EF4-FFF2-40B4-BE49-F238E27FC236}">
              <a16:creationId xmlns:a16="http://schemas.microsoft.com/office/drawing/2014/main" id="{868EA9A7-7BCD-47D2-81F5-EFD237148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28" name="Image 427">
          <a:extLst>
            <a:ext uri="{FF2B5EF4-FFF2-40B4-BE49-F238E27FC236}">
              <a16:creationId xmlns:a16="http://schemas.microsoft.com/office/drawing/2014/main" id="{52E6395C-575A-4E9E-A1FF-0154CC88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08018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29" name="Image 428">
          <a:extLst>
            <a:ext uri="{FF2B5EF4-FFF2-40B4-BE49-F238E27FC236}">
              <a16:creationId xmlns:a16="http://schemas.microsoft.com/office/drawing/2014/main" id="{DE224D65-62E7-4347-BAF2-A220006C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7707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30" name="Image 429">
          <a:extLst>
            <a:ext uri="{FF2B5EF4-FFF2-40B4-BE49-F238E27FC236}">
              <a16:creationId xmlns:a16="http://schemas.microsoft.com/office/drawing/2014/main" id="{1E44BE10-C179-4959-A580-1E4E2BB66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896778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31" name="Image 430">
          <a:extLst>
            <a:ext uri="{FF2B5EF4-FFF2-40B4-BE49-F238E27FC236}">
              <a16:creationId xmlns:a16="http://schemas.microsoft.com/office/drawing/2014/main" id="{ADFAD2D9-1D64-4B8A-B869-76670C9EB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08018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32" name="Image 431">
          <a:extLst>
            <a:ext uri="{FF2B5EF4-FFF2-40B4-BE49-F238E27FC236}">
              <a16:creationId xmlns:a16="http://schemas.microsoft.com/office/drawing/2014/main" id="{82F34E50-B921-41F0-8D0B-A23736BE4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7707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33" name="Image 432">
          <a:extLst>
            <a:ext uri="{FF2B5EF4-FFF2-40B4-BE49-F238E27FC236}">
              <a16:creationId xmlns:a16="http://schemas.microsoft.com/office/drawing/2014/main" id="{F46BF49F-7091-47D7-8BA6-ACEC01F02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896778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4" name="Image 433">
          <a:extLst>
            <a:ext uri="{FF2B5EF4-FFF2-40B4-BE49-F238E27FC236}">
              <a16:creationId xmlns:a16="http://schemas.microsoft.com/office/drawing/2014/main" id="{A20D3DD4-5124-4C38-AB44-71AAD2403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5" name="Image 434">
          <a:extLst>
            <a:ext uri="{FF2B5EF4-FFF2-40B4-BE49-F238E27FC236}">
              <a16:creationId xmlns:a16="http://schemas.microsoft.com/office/drawing/2014/main" id="{B28DDBCA-536B-4459-9460-346BF2AED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6" name="Image 435">
          <a:extLst>
            <a:ext uri="{FF2B5EF4-FFF2-40B4-BE49-F238E27FC236}">
              <a16:creationId xmlns:a16="http://schemas.microsoft.com/office/drawing/2014/main" id="{C3EDC38B-B270-438A-B7D5-5F7C91376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7" name="Image 436">
          <a:extLst>
            <a:ext uri="{FF2B5EF4-FFF2-40B4-BE49-F238E27FC236}">
              <a16:creationId xmlns:a16="http://schemas.microsoft.com/office/drawing/2014/main" id="{83B8FA23-6F76-4FA2-B1E2-8371561B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8" name="Image 437">
          <a:extLst>
            <a:ext uri="{FF2B5EF4-FFF2-40B4-BE49-F238E27FC236}">
              <a16:creationId xmlns:a16="http://schemas.microsoft.com/office/drawing/2014/main" id="{21E5F3D1-BAB0-4E73-8B6C-9C43CF2BA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9" name="Image 438">
          <a:extLst>
            <a:ext uri="{FF2B5EF4-FFF2-40B4-BE49-F238E27FC236}">
              <a16:creationId xmlns:a16="http://schemas.microsoft.com/office/drawing/2014/main" id="{4E73CE56-774B-4DE8-8CB4-0013E243A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40" name="Image 439">
          <a:extLst>
            <a:ext uri="{FF2B5EF4-FFF2-40B4-BE49-F238E27FC236}">
              <a16:creationId xmlns:a16="http://schemas.microsoft.com/office/drawing/2014/main" id="{0FF5CA62-4CCF-4A28-96B2-F658F469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08018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41" name="Image 440">
          <a:extLst>
            <a:ext uri="{FF2B5EF4-FFF2-40B4-BE49-F238E27FC236}">
              <a16:creationId xmlns:a16="http://schemas.microsoft.com/office/drawing/2014/main" id="{050873C8-C209-4FDA-AEB1-332495891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97707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42" name="Image 441">
          <a:extLst>
            <a:ext uri="{FF2B5EF4-FFF2-40B4-BE49-F238E27FC236}">
              <a16:creationId xmlns:a16="http://schemas.microsoft.com/office/drawing/2014/main" id="{BC65D1C2-9B82-4240-ABC5-72CB71FB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896778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43" name="Image 442">
          <a:extLst>
            <a:ext uri="{FF2B5EF4-FFF2-40B4-BE49-F238E27FC236}">
              <a16:creationId xmlns:a16="http://schemas.microsoft.com/office/drawing/2014/main" id="{EACF9DF1-E783-4945-AA63-C1BACD478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44" name="Image 443">
          <a:extLst>
            <a:ext uri="{FF2B5EF4-FFF2-40B4-BE49-F238E27FC236}">
              <a16:creationId xmlns:a16="http://schemas.microsoft.com/office/drawing/2014/main" id="{AA717A97-9AA8-4D97-A0F5-FEFEE1398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45" name="Image 444">
          <a:extLst>
            <a:ext uri="{FF2B5EF4-FFF2-40B4-BE49-F238E27FC236}">
              <a16:creationId xmlns:a16="http://schemas.microsoft.com/office/drawing/2014/main" id="{117FC5D0-FFEE-43A6-B46F-2A8F784F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46" name="Image 445">
          <a:extLst>
            <a:ext uri="{FF2B5EF4-FFF2-40B4-BE49-F238E27FC236}">
              <a16:creationId xmlns:a16="http://schemas.microsoft.com/office/drawing/2014/main" id="{6902BBA4-4B32-4045-8615-9FC9CDCEA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47" name="Image 446">
          <a:extLst>
            <a:ext uri="{FF2B5EF4-FFF2-40B4-BE49-F238E27FC236}">
              <a16:creationId xmlns:a16="http://schemas.microsoft.com/office/drawing/2014/main" id="{0365E013-7C0D-4952-8800-5A13853D3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48" name="Image 447">
          <a:extLst>
            <a:ext uri="{FF2B5EF4-FFF2-40B4-BE49-F238E27FC236}">
              <a16:creationId xmlns:a16="http://schemas.microsoft.com/office/drawing/2014/main" id="{AE1542BE-BC6B-47D1-A38F-E9FEB9EB5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449" name="Image 448">
          <a:extLst>
            <a:ext uri="{FF2B5EF4-FFF2-40B4-BE49-F238E27FC236}">
              <a16:creationId xmlns:a16="http://schemas.microsoft.com/office/drawing/2014/main" id="{52CA6CB2-C320-4AA7-BC14-BD5EA9BC1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450" name="Image 449">
          <a:extLst>
            <a:ext uri="{FF2B5EF4-FFF2-40B4-BE49-F238E27FC236}">
              <a16:creationId xmlns:a16="http://schemas.microsoft.com/office/drawing/2014/main" id="{A98D97A0-DCC8-43C3-9F79-80E0180C8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451" name="Image 450">
          <a:extLst>
            <a:ext uri="{FF2B5EF4-FFF2-40B4-BE49-F238E27FC236}">
              <a16:creationId xmlns:a16="http://schemas.microsoft.com/office/drawing/2014/main" id="{6E66FAE5-CD23-4548-BD00-BDF1DDD7E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452" name="Image 451">
          <a:extLst>
            <a:ext uri="{FF2B5EF4-FFF2-40B4-BE49-F238E27FC236}">
              <a16:creationId xmlns:a16="http://schemas.microsoft.com/office/drawing/2014/main" id="{86036001-B0D5-47A7-A092-E9095B89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453" name="Image 452">
          <a:extLst>
            <a:ext uri="{FF2B5EF4-FFF2-40B4-BE49-F238E27FC236}">
              <a16:creationId xmlns:a16="http://schemas.microsoft.com/office/drawing/2014/main" id="{E56CAEF0-41B4-4449-813A-0F845C2C5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454" name="Image 453">
          <a:extLst>
            <a:ext uri="{FF2B5EF4-FFF2-40B4-BE49-F238E27FC236}">
              <a16:creationId xmlns:a16="http://schemas.microsoft.com/office/drawing/2014/main" id="{98FDFA0E-9514-4D4C-B785-19AE49F83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455" name="Image 454">
          <a:extLst>
            <a:ext uri="{FF2B5EF4-FFF2-40B4-BE49-F238E27FC236}">
              <a16:creationId xmlns:a16="http://schemas.microsoft.com/office/drawing/2014/main" id="{E49594F4-330A-45A7-BB15-0F05B9A46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456" name="Image 455">
          <a:extLst>
            <a:ext uri="{FF2B5EF4-FFF2-40B4-BE49-F238E27FC236}">
              <a16:creationId xmlns:a16="http://schemas.microsoft.com/office/drawing/2014/main" id="{B5B9B459-A8C1-47ED-873D-182EF760D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457" name="Image 456">
          <a:extLst>
            <a:ext uri="{FF2B5EF4-FFF2-40B4-BE49-F238E27FC236}">
              <a16:creationId xmlns:a16="http://schemas.microsoft.com/office/drawing/2014/main" id="{17931990-1FAD-4E34-9881-FA26B0F5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58" name="Image 457">
          <a:extLst>
            <a:ext uri="{FF2B5EF4-FFF2-40B4-BE49-F238E27FC236}">
              <a16:creationId xmlns:a16="http://schemas.microsoft.com/office/drawing/2014/main" id="{31B1E8D9-0FCF-4F39-9114-339D5630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59" name="Image 458">
          <a:extLst>
            <a:ext uri="{FF2B5EF4-FFF2-40B4-BE49-F238E27FC236}">
              <a16:creationId xmlns:a16="http://schemas.microsoft.com/office/drawing/2014/main" id="{75BB31DA-2CBB-487F-B0FF-DE8ACA783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60" name="Image 459">
          <a:extLst>
            <a:ext uri="{FF2B5EF4-FFF2-40B4-BE49-F238E27FC236}">
              <a16:creationId xmlns:a16="http://schemas.microsoft.com/office/drawing/2014/main" id="{01B07EFE-51A8-4511-A4E4-32246D9B4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61" name="Image 460">
          <a:extLst>
            <a:ext uri="{FF2B5EF4-FFF2-40B4-BE49-F238E27FC236}">
              <a16:creationId xmlns:a16="http://schemas.microsoft.com/office/drawing/2014/main" id="{FE0791F9-71EC-42C5-86B4-896EC5AB0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62" name="Image 461">
          <a:extLst>
            <a:ext uri="{FF2B5EF4-FFF2-40B4-BE49-F238E27FC236}">
              <a16:creationId xmlns:a16="http://schemas.microsoft.com/office/drawing/2014/main" id="{262B66C6-CB6D-488B-9E28-07414838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63" name="Image 462">
          <a:extLst>
            <a:ext uri="{FF2B5EF4-FFF2-40B4-BE49-F238E27FC236}">
              <a16:creationId xmlns:a16="http://schemas.microsoft.com/office/drawing/2014/main" id="{AA7B2A60-064D-4CAA-9E8C-13DF2140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64" name="Image 463">
          <a:extLst>
            <a:ext uri="{FF2B5EF4-FFF2-40B4-BE49-F238E27FC236}">
              <a16:creationId xmlns:a16="http://schemas.microsoft.com/office/drawing/2014/main" id="{6DAB4794-F2E8-4F98-9312-B964C0F6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65" name="Image 464">
          <a:extLst>
            <a:ext uri="{FF2B5EF4-FFF2-40B4-BE49-F238E27FC236}">
              <a16:creationId xmlns:a16="http://schemas.microsoft.com/office/drawing/2014/main" id="{F393E571-69BF-4E68-B98F-20E2243B2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66" name="Image 465">
          <a:extLst>
            <a:ext uri="{FF2B5EF4-FFF2-40B4-BE49-F238E27FC236}">
              <a16:creationId xmlns:a16="http://schemas.microsoft.com/office/drawing/2014/main" id="{FA901800-38A2-4095-A810-A71BC36D2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467" name="Image 466">
          <a:extLst>
            <a:ext uri="{FF2B5EF4-FFF2-40B4-BE49-F238E27FC236}">
              <a16:creationId xmlns:a16="http://schemas.microsoft.com/office/drawing/2014/main" id="{8286F3BB-B7AD-43B8-ABB2-131C0A3FB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468" name="Image 467">
          <a:extLst>
            <a:ext uri="{FF2B5EF4-FFF2-40B4-BE49-F238E27FC236}">
              <a16:creationId xmlns:a16="http://schemas.microsoft.com/office/drawing/2014/main" id="{D939F802-B4BB-4189-9ED3-D05FEDD5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469" name="Image 468">
          <a:extLst>
            <a:ext uri="{FF2B5EF4-FFF2-40B4-BE49-F238E27FC236}">
              <a16:creationId xmlns:a16="http://schemas.microsoft.com/office/drawing/2014/main" id="{45536C89-564B-4ABB-ACF8-DC6EB1E44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70" name="Image 469">
          <a:extLst>
            <a:ext uri="{FF2B5EF4-FFF2-40B4-BE49-F238E27FC236}">
              <a16:creationId xmlns:a16="http://schemas.microsoft.com/office/drawing/2014/main" id="{CDEE99F7-7C5E-43D4-892A-851E2E19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71" name="Image 470">
          <a:extLst>
            <a:ext uri="{FF2B5EF4-FFF2-40B4-BE49-F238E27FC236}">
              <a16:creationId xmlns:a16="http://schemas.microsoft.com/office/drawing/2014/main" id="{4C771BE0-38AD-47AB-A101-3E3C8E5DB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72" name="Image 471">
          <a:extLst>
            <a:ext uri="{FF2B5EF4-FFF2-40B4-BE49-F238E27FC236}">
              <a16:creationId xmlns:a16="http://schemas.microsoft.com/office/drawing/2014/main" id="{5BBE5472-BF76-4348-B912-6FEFF7AC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73" name="Image 472">
          <a:extLst>
            <a:ext uri="{FF2B5EF4-FFF2-40B4-BE49-F238E27FC236}">
              <a16:creationId xmlns:a16="http://schemas.microsoft.com/office/drawing/2014/main" id="{21D2EB47-46DA-4F3C-9DC2-D3C28B393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74" name="Image 473">
          <a:extLst>
            <a:ext uri="{FF2B5EF4-FFF2-40B4-BE49-F238E27FC236}">
              <a16:creationId xmlns:a16="http://schemas.microsoft.com/office/drawing/2014/main" id="{7E2A77BE-7C18-4522-865C-32ADD3715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75" name="Image 474">
          <a:extLst>
            <a:ext uri="{FF2B5EF4-FFF2-40B4-BE49-F238E27FC236}">
              <a16:creationId xmlns:a16="http://schemas.microsoft.com/office/drawing/2014/main" id="{7BAE50A3-6FCA-4BFE-BB46-BA6D5D951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76" name="Image 475">
          <a:extLst>
            <a:ext uri="{FF2B5EF4-FFF2-40B4-BE49-F238E27FC236}">
              <a16:creationId xmlns:a16="http://schemas.microsoft.com/office/drawing/2014/main" id="{D80750E3-FBA8-4446-BF5C-067B1D6EF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77" name="Image 476">
          <a:extLst>
            <a:ext uri="{FF2B5EF4-FFF2-40B4-BE49-F238E27FC236}">
              <a16:creationId xmlns:a16="http://schemas.microsoft.com/office/drawing/2014/main" id="{A0107AD0-6F8E-4C58-973A-3BA649B70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78" name="Image 477">
          <a:extLst>
            <a:ext uri="{FF2B5EF4-FFF2-40B4-BE49-F238E27FC236}">
              <a16:creationId xmlns:a16="http://schemas.microsoft.com/office/drawing/2014/main" id="{0378F9B3-7C72-45A1-8A34-2C93D293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479" name="Image 478">
          <a:extLst>
            <a:ext uri="{FF2B5EF4-FFF2-40B4-BE49-F238E27FC236}">
              <a16:creationId xmlns:a16="http://schemas.microsoft.com/office/drawing/2014/main" id="{6989149C-A95B-4836-922F-989F6DA09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480" name="Image 479">
          <a:extLst>
            <a:ext uri="{FF2B5EF4-FFF2-40B4-BE49-F238E27FC236}">
              <a16:creationId xmlns:a16="http://schemas.microsoft.com/office/drawing/2014/main" id="{DD332659-B13E-4875-B276-DAB99ECEA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481" name="Image 480">
          <a:extLst>
            <a:ext uri="{FF2B5EF4-FFF2-40B4-BE49-F238E27FC236}">
              <a16:creationId xmlns:a16="http://schemas.microsoft.com/office/drawing/2014/main" id="{0C64D8C3-AF4E-463D-81FD-6CB26B04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482" name="Image 481">
          <a:extLst>
            <a:ext uri="{FF2B5EF4-FFF2-40B4-BE49-F238E27FC236}">
              <a16:creationId xmlns:a16="http://schemas.microsoft.com/office/drawing/2014/main" id="{566083BC-15CA-47D9-A43A-8CDD3204F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483" name="Image 482">
          <a:extLst>
            <a:ext uri="{FF2B5EF4-FFF2-40B4-BE49-F238E27FC236}">
              <a16:creationId xmlns:a16="http://schemas.microsoft.com/office/drawing/2014/main" id="{FB8EF6FE-2FFA-450C-BB53-7F694EB01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484" name="Image 483">
          <a:extLst>
            <a:ext uri="{FF2B5EF4-FFF2-40B4-BE49-F238E27FC236}">
              <a16:creationId xmlns:a16="http://schemas.microsoft.com/office/drawing/2014/main" id="{760463FC-3D21-4A44-8DA3-D0D970A8C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485" name="Image 484">
          <a:extLst>
            <a:ext uri="{FF2B5EF4-FFF2-40B4-BE49-F238E27FC236}">
              <a16:creationId xmlns:a16="http://schemas.microsoft.com/office/drawing/2014/main" id="{EDD76FF8-4F22-486D-BE2A-05D1FBEF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486" name="Image 485">
          <a:extLst>
            <a:ext uri="{FF2B5EF4-FFF2-40B4-BE49-F238E27FC236}">
              <a16:creationId xmlns:a16="http://schemas.microsoft.com/office/drawing/2014/main" id="{D41CA9C5-5732-4C1F-84A0-C25173AA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487" name="Image 486">
          <a:extLst>
            <a:ext uri="{FF2B5EF4-FFF2-40B4-BE49-F238E27FC236}">
              <a16:creationId xmlns:a16="http://schemas.microsoft.com/office/drawing/2014/main" id="{0884F5D8-7F7B-4AD0-94E8-B712442C7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88" name="Image 487">
          <a:extLst>
            <a:ext uri="{FF2B5EF4-FFF2-40B4-BE49-F238E27FC236}">
              <a16:creationId xmlns:a16="http://schemas.microsoft.com/office/drawing/2014/main" id="{B895FDB3-A8C3-40C5-AB35-7ECA0B7E9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89" name="Image 488">
          <a:extLst>
            <a:ext uri="{FF2B5EF4-FFF2-40B4-BE49-F238E27FC236}">
              <a16:creationId xmlns:a16="http://schemas.microsoft.com/office/drawing/2014/main" id="{7EFFD317-8384-4E39-B97A-EBDE85296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90" name="Image 489">
          <a:extLst>
            <a:ext uri="{FF2B5EF4-FFF2-40B4-BE49-F238E27FC236}">
              <a16:creationId xmlns:a16="http://schemas.microsoft.com/office/drawing/2014/main" id="{DE617DC2-5066-4CA0-BDC4-A6627D4D7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91" name="Image 490">
          <a:extLst>
            <a:ext uri="{FF2B5EF4-FFF2-40B4-BE49-F238E27FC236}">
              <a16:creationId xmlns:a16="http://schemas.microsoft.com/office/drawing/2014/main" id="{BF9D3ECC-7E5F-4758-B961-0FD8C1BF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92" name="Image 491">
          <a:extLst>
            <a:ext uri="{FF2B5EF4-FFF2-40B4-BE49-F238E27FC236}">
              <a16:creationId xmlns:a16="http://schemas.microsoft.com/office/drawing/2014/main" id="{CFCED788-800E-4560-B071-AADB5122D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93" name="Image 492">
          <a:extLst>
            <a:ext uri="{FF2B5EF4-FFF2-40B4-BE49-F238E27FC236}">
              <a16:creationId xmlns:a16="http://schemas.microsoft.com/office/drawing/2014/main" id="{483820AB-86E5-47FE-8DDF-9B5695A83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94" name="Image 493">
          <a:extLst>
            <a:ext uri="{FF2B5EF4-FFF2-40B4-BE49-F238E27FC236}">
              <a16:creationId xmlns:a16="http://schemas.microsoft.com/office/drawing/2014/main" id="{E80EEC80-91F3-4AF4-AB74-52C3E32F6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495" name="Image 494">
          <a:extLst>
            <a:ext uri="{FF2B5EF4-FFF2-40B4-BE49-F238E27FC236}">
              <a16:creationId xmlns:a16="http://schemas.microsoft.com/office/drawing/2014/main" id="{DBDAE0B7-F612-43CD-9F59-151B7B7F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496" name="Image 495">
          <a:extLst>
            <a:ext uri="{FF2B5EF4-FFF2-40B4-BE49-F238E27FC236}">
              <a16:creationId xmlns:a16="http://schemas.microsoft.com/office/drawing/2014/main" id="{B5F14183-58CD-4297-B336-331F6EB56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97" name="Image 496">
          <a:extLst>
            <a:ext uri="{FF2B5EF4-FFF2-40B4-BE49-F238E27FC236}">
              <a16:creationId xmlns:a16="http://schemas.microsoft.com/office/drawing/2014/main" id="{956A596D-30D1-427C-A70E-F00A1FE78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98" name="Image 497">
          <a:extLst>
            <a:ext uri="{FF2B5EF4-FFF2-40B4-BE49-F238E27FC236}">
              <a16:creationId xmlns:a16="http://schemas.microsoft.com/office/drawing/2014/main" id="{1C4D82A9-E8AC-419E-9A3F-44EBE8361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70</xdr:row>
      <xdr:rowOff>0</xdr:rowOff>
    </xdr:from>
    <xdr:ext cx="927017" cy="0"/>
    <xdr:pic>
      <xdr:nvPicPr>
        <xdr:cNvPr id="499" name="Image 498">
          <a:extLst>
            <a:ext uri="{FF2B5EF4-FFF2-40B4-BE49-F238E27FC236}">
              <a16:creationId xmlns:a16="http://schemas.microsoft.com/office/drawing/2014/main" id="{1539BEF9-CEFE-480F-97CF-BA8271EC4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00" name="Image 499">
          <a:extLst>
            <a:ext uri="{FF2B5EF4-FFF2-40B4-BE49-F238E27FC236}">
              <a16:creationId xmlns:a16="http://schemas.microsoft.com/office/drawing/2014/main" id="{AA527786-C19A-47DC-90B6-19D798073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70</xdr:row>
      <xdr:rowOff>0</xdr:rowOff>
    </xdr:from>
    <xdr:ext cx="927017" cy="0"/>
    <xdr:pic>
      <xdr:nvPicPr>
        <xdr:cNvPr id="501" name="Image 500">
          <a:extLst>
            <a:ext uri="{FF2B5EF4-FFF2-40B4-BE49-F238E27FC236}">
              <a16:creationId xmlns:a16="http://schemas.microsoft.com/office/drawing/2014/main" id="{E2951FCF-EC7F-41D2-8360-AC3C04E46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70</xdr:row>
      <xdr:rowOff>0</xdr:rowOff>
    </xdr:from>
    <xdr:ext cx="927017" cy="0"/>
    <xdr:pic>
      <xdr:nvPicPr>
        <xdr:cNvPr id="502" name="Image 501">
          <a:extLst>
            <a:ext uri="{FF2B5EF4-FFF2-40B4-BE49-F238E27FC236}">
              <a16:creationId xmlns:a16="http://schemas.microsoft.com/office/drawing/2014/main" id="{133B5206-348D-44CC-8C71-A2F9F6B07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1557147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03" name="Image 502">
          <a:extLst>
            <a:ext uri="{FF2B5EF4-FFF2-40B4-BE49-F238E27FC236}">
              <a16:creationId xmlns:a16="http://schemas.microsoft.com/office/drawing/2014/main" id="{BD006D85-5E16-4270-9D31-6109B4F28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504" name="Image 503">
          <a:extLst>
            <a:ext uri="{FF2B5EF4-FFF2-40B4-BE49-F238E27FC236}">
              <a16:creationId xmlns:a16="http://schemas.microsoft.com/office/drawing/2014/main" id="{BA3112EB-5317-416B-B3D3-849062BC2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70</xdr:row>
      <xdr:rowOff>0</xdr:rowOff>
    </xdr:from>
    <xdr:ext cx="921364" cy="0"/>
    <xdr:pic>
      <xdr:nvPicPr>
        <xdr:cNvPr id="505" name="Image 504">
          <a:extLst>
            <a:ext uri="{FF2B5EF4-FFF2-40B4-BE49-F238E27FC236}">
              <a16:creationId xmlns:a16="http://schemas.microsoft.com/office/drawing/2014/main" id="{7B855F31-385A-4EF4-929E-4CB1662D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506" name="Image 505">
          <a:extLst>
            <a:ext uri="{FF2B5EF4-FFF2-40B4-BE49-F238E27FC236}">
              <a16:creationId xmlns:a16="http://schemas.microsoft.com/office/drawing/2014/main" id="{A7A28BEC-F147-40DF-B06D-1D8B4F020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507" name="Image 506">
          <a:extLst>
            <a:ext uri="{FF2B5EF4-FFF2-40B4-BE49-F238E27FC236}">
              <a16:creationId xmlns:a16="http://schemas.microsoft.com/office/drawing/2014/main" id="{0F065729-DAA7-47B6-906B-959A640D9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70</xdr:row>
      <xdr:rowOff>0</xdr:rowOff>
    </xdr:from>
    <xdr:ext cx="921364" cy="0"/>
    <xdr:pic>
      <xdr:nvPicPr>
        <xdr:cNvPr id="508" name="Image 507">
          <a:extLst>
            <a:ext uri="{FF2B5EF4-FFF2-40B4-BE49-F238E27FC236}">
              <a16:creationId xmlns:a16="http://schemas.microsoft.com/office/drawing/2014/main" id="{A2B14C3E-6FD9-41CA-ADA6-E6D594CD0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09" name="Image 508">
          <a:extLst>
            <a:ext uri="{FF2B5EF4-FFF2-40B4-BE49-F238E27FC236}">
              <a16:creationId xmlns:a16="http://schemas.microsoft.com/office/drawing/2014/main" id="{7206BEE2-5CEE-4719-B7AD-4B60B6DE3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10" name="Image 509">
          <a:extLst>
            <a:ext uri="{FF2B5EF4-FFF2-40B4-BE49-F238E27FC236}">
              <a16:creationId xmlns:a16="http://schemas.microsoft.com/office/drawing/2014/main" id="{22C08419-0C80-4489-A4B1-59F8CB4E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11" name="Image 510">
          <a:extLst>
            <a:ext uri="{FF2B5EF4-FFF2-40B4-BE49-F238E27FC236}">
              <a16:creationId xmlns:a16="http://schemas.microsoft.com/office/drawing/2014/main" id="{2BC57986-7786-47E1-8C92-892931000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12" name="Image 511">
          <a:extLst>
            <a:ext uri="{FF2B5EF4-FFF2-40B4-BE49-F238E27FC236}">
              <a16:creationId xmlns:a16="http://schemas.microsoft.com/office/drawing/2014/main" id="{2DDEEE4B-AF74-4F4A-83F9-9BCFA1609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13" name="Image 512">
          <a:extLst>
            <a:ext uri="{FF2B5EF4-FFF2-40B4-BE49-F238E27FC236}">
              <a16:creationId xmlns:a16="http://schemas.microsoft.com/office/drawing/2014/main" id="{AF8EFB9B-9012-4A14-A361-F1EC19509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14" name="Image 513">
          <a:extLst>
            <a:ext uri="{FF2B5EF4-FFF2-40B4-BE49-F238E27FC236}">
              <a16:creationId xmlns:a16="http://schemas.microsoft.com/office/drawing/2014/main" id="{8C4596B6-5437-44AF-8B84-BEA4853DA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15" name="Image 514">
          <a:extLst>
            <a:ext uri="{FF2B5EF4-FFF2-40B4-BE49-F238E27FC236}">
              <a16:creationId xmlns:a16="http://schemas.microsoft.com/office/drawing/2014/main" id="{3B1350A6-7FB3-4C23-AC7D-3D9C34182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16" name="Image 515">
          <a:extLst>
            <a:ext uri="{FF2B5EF4-FFF2-40B4-BE49-F238E27FC236}">
              <a16:creationId xmlns:a16="http://schemas.microsoft.com/office/drawing/2014/main" id="{7C59D646-1BCC-4761-B0D2-9C016A0B5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17" name="Image 516">
          <a:extLst>
            <a:ext uri="{FF2B5EF4-FFF2-40B4-BE49-F238E27FC236}">
              <a16:creationId xmlns:a16="http://schemas.microsoft.com/office/drawing/2014/main" id="{1F835E1F-0920-4611-A117-C3E29B50E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18" name="Image 517">
          <a:extLst>
            <a:ext uri="{FF2B5EF4-FFF2-40B4-BE49-F238E27FC236}">
              <a16:creationId xmlns:a16="http://schemas.microsoft.com/office/drawing/2014/main" id="{33699466-A6A7-47D4-B319-56259C4D8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19" name="Image 518">
          <a:extLst>
            <a:ext uri="{FF2B5EF4-FFF2-40B4-BE49-F238E27FC236}">
              <a16:creationId xmlns:a16="http://schemas.microsoft.com/office/drawing/2014/main" id="{86B3D326-B079-4C90-A597-27AE48DA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520" name="Image 519">
          <a:extLst>
            <a:ext uri="{FF2B5EF4-FFF2-40B4-BE49-F238E27FC236}">
              <a16:creationId xmlns:a16="http://schemas.microsoft.com/office/drawing/2014/main" id="{5FD91577-31CD-400E-9DCE-E9A55BC60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21" name="Image 520">
          <a:extLst>
            <a:ext uri="{FF2B5EF4-FFF2-40B4-BE49-F238E27FC236}">
              <a16:creationId xmlns:a16="http://schemas.microsoft.com/office/drawing/2014/main" id="{0FA56DA6-BBA2-42B7-9019-2ED76BE1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22" name="Image 521">
          <a:extLst>
            <a:ext uri="{FF2B5EF4-FFF2-40B4-BE49-F238E27FC236}">
              <a16:creationId xmlns:a16="http://schemas.microsoft.com/office/drawing/2014/main" id="{8B576850-E573-496E-9F1D-0CFA2470F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23" name="Image 522">
          <a:extLst>
            <a:ext uri="{FF2B5EF4-FFF2-40B4-BE49-F238E27FC236}">
              <a16:creationId xmlns:a16="http://schemas.microsoft.com/office/drawing/2014/main" id="{5E996D11-1879-40EC-B5CB-3A9839016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24" name="Image 523">
          <a:extLst>
            <a:ext uri="{FF2B5EF4-FFF2-40B4-BE49-F238E27FC236}">
              <a16:creationId xmlns:a16="http://schemas.microsoft.com/office/drawing/2014/main" id="{28ED437F-3559-45F2-B81B-F41500F8F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25" name="Image 524">
          <a:extLst>
            <a:ext uri="{FF2B5EF4-FFF2-40B4-BE49-F238E27FC236}">
              <a16:creationId xmlns:a16="http://schemas.microsoft.com/office/drawing/2014/main" id="{D078B6E7-1FDF-4BC2-A707-BC12838FD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26" name="Image 525">
          <a:extLst>
            <a:ext uri="{FF2B5EF4-FFF2-40B4-BE49-F238E27FC236}">
              <a16:creationId xmlns:a16="http://schemas.microsoft.com/office/drawing/2014/main" id="{07612EA8-CC95-4B34-B926-891C3CA7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27" name="Image 526">
          <a:extLst>
            <a:ext uri="{FF2B5EF4-FFF2-40B4-BE49-F238E27FC236}">
              <a16:creationId xmlns:a16="http://schemas.microsoft.com/office/drawing/2014/main" id="{57763038-268B-484D-B57B-99C97F033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28" name="Image 527">
          <a:extLst>
            <a:ext uri="{FF2B5EF4-FFF2-40B4-BE49-F238E27FC236}">
              <a16:creationId xmlns:a16="http://schemas.microsoft.com/office/drawing/2014/main" id="{E0132720-7D33-4429-9C47-9355D438E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529" name="Image 528">
          <a:extLst>
            <a:ext uri="{FF2B5EF4-FFF2-40B4-BE49-F238E27FC236}">
              <a16:creationId xmlns:a16="http://schemas.microsoft.com/office/drawing/2014/main" id="{F9C25424-360A-46A6-941B-662F43834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30" name="Image 529">
          <a:extLst>
            <a:ext uri="{FF2B5EF4-FFF2-40B4-BE49-F238E27FC236}">
              <a16:creationId xmlns:a16="http://schemas.microsoft.com/office/drawing/2014/main" id="{7F4DE436-1C91-4360-A187-CA81740EA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</xdr:row>
      <xdr:rowOff>0</xdr:rowOff>
    </xdr:from>
    <xdr:ext cx="921364" cy="0"/>
    <xdr:pic>
      <xdr:nvPicPr>
        <xdr:cNvPr id="531" name="Image 530">
          <a:extLst>
            <a:ext uri="{FF2B5EF4-FFF2-40B4-BE49-F238E27FC236}">
              <a16:creationId xmlns:a16="http://schemas.microsoft.com/office/drawing/2014/main" id="{D0B58508-61A6-4B8C-8EFD-38D0417AD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70</xdr:row>
      <xdr:rowOff>0</xdr:rowOff>
    </xdr:from>
    <xdr:ext cx="921364" cy="0"/>
    <xdr:pic>
      <xdr:nvPicPr>
        <xdr:cNvPr id="532" name="Image 531">
          <a:extLst>
            <a:ext uri="{FF2B5EF4-FFF2-40B4-BE49-F238E27FC236}">
              <a16:creationId xmlns:a16="http://schemas.microsoft.com/office/drawing/2014/main" id="{476434C1-02DB-4647-9DB5-BC5C5241E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33" name="Image 532">
          <a:extLst>
            <a:ext uri="{FF2B5EF4-FFF2-40B4-BE49-F238E27FC236}">
              <a16:creationId xmlns:a16="http://schemas.microsoft.com/office/drawing/2014/main" id="{9D5C68D1-2A6E-4130-8245-49F3884A9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34" name="Image 533">
          <a:extLst>
            <a:ext uri="{FF2B5EF4-FFF2-40B4-BE49-F238E27FC236}">
              <a16:creationId xmlns:a16="http://schemas.microsoft.com/office/drawing/2014/main" id="{49D0BA00-586E-46F0-97E7-1175297CA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35" name="Image 534">
          <a:extLst>
            <a:ext uri="{FF2B5EF4-FFF2-40B4-BE49-F238E27FC236}">
              <a16:creationId xmlns:a16="http://schemas.microsoft.com/office/drawing/2014/main" id="{26D296AD-492E-4C38-9EB6-FFA019324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36" name="Image 535">
          <a:extLst>
            <a:ext uri="{FF2B5EF4-FFF2-40B4-BE49-F238E27FC236}">
              <a16:creationId xmlns:a16="http://schemas.microsoft.com/office/drawing/2014/main" id="{9F612E9D-860E-4B99-B353-2304827A1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37" name="Image 536">
          <a:extLst>
            <a:ext uri="{FF2B5EF4-FFF2-40B4-BE49-F238E27FC236}">
              <a16:creationId xmlns:a16="http://schemas.microsoft.com/office/drawing/2014/main" id="{3DDC14B4-F92F-41E4-8060-448F86E9C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38" name="Image 537">
          <a:extLst>
            <a:ext uri="{FF2B5EF4-FFF2-40B4-BE49-F238E27FC236}">
              <a16:creationId xmlns:a16="http://schemas.microsoft.com/office/drawing/2014/main" id="{52AD230A-AC51-4F84-8C7C-2395F286F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39" name="Image 538">
          <a:extLst>
            <a:ext uri="{FF2B5EF4-FFF2-40B4-BE49-F238E27FC236}">
              <a16:creationId xmlns:a16="http://schemas.microsoft.com/office/drawing/2014/main" id="{2528E15F-0907-49E4-9798-29261B07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40" name="Image 539">
          <a:extLst>
            <a:ext uri="{FF2B5EF4-FFF2-40B4-BE49-F238E27FC236}">
              <a16:creationId xmlns:a16="http://schemas.microsoft.com/office/drawing/2014/main" id="{9B8D592C-5ABF-43FA-8C12-E633692BE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41" name="Image 540">
          <a:extLst>
            <a:ext uri="{FF2B5EF4-FFF2-40B4-BE49-F238E27FC236}">
              <a16:creationId xmlns:a16="http://schemas.microsoft.com/office/drawing/2014/main" id="{A39A30C0-5212-4182-93CB-762986EAA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42" name="Image 541">
          <a:extLst>
            <a:ext uri="{FF2B5EF4-FFF2-40B4-BE49-F238E27FC236}">
              <a16:creationId xmlns:a16="http://schemas.microsoft.com/office/drawing/2014/main" id="{D3E59793-984D-44B7-8108-B24C01297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43" name="Image 542">
          <a:extLst>
            <a:ext uri="{FF2B5EF4-FFF2-40B4-BE49-F238E27FC236}">
              <a16:creationId xmlns:a16="http://schemas.microsoft.com/office/drawing/2014/main" id="{A6056138-1DFF-4DDD-A370-8B825D73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44" name="Image 543">
          <a:extLst>
            <a:ext uri="{FF2B5EF4-FFF2-40B4-BE49-F238E27FC236}">
              <a16:creationId xmlns:a16="http://schemas.microsoft.com/office/drawing/2014/main" id="{2CDCD2DB-6462-4F3D-9739-43C6CA47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45" name="Image 544">
          <a:extLst>
            <a:ext uri="{FF2B5EF4-FFF2-40B4-BE49-F238E27FC236}">
              <a16:creationId xmlns:a16="http://schemas.microsoft.com/office/drawing/2014/main" id="{DA38D417-2AAC-4196-BC18-1BC4B9308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46" name="Image 545">
          <a:extLst>
            <a:ext uri="{FF2B5EF4-FFF2-40B4-BE49-F238E27FC236}">
              <a16:creationId xmlns:a16="http://schemas.microsoft.com/office/drawing/2014/main" id="{800E1332-8D2D-422F-84B3-EB3842DB3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47" name="Image 546">
          <a:extLst>
            <a:ext uri="{FF2B5EF4-FFF2-40B4-BE49-F238E27FC236}">
              <a16:creationId xmlns:a16="http://schemas.microsoft.com/office/drawing/2014/main" id="{3F509254-E6D6-4A00-B459-70A0E6D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48" name="Image 547">
          <a:extLst>
            <a:ext uri="{FF2B5EF4-FFF2-40B4-BE49-F238E27FC236}">
              <a16:creationId xmlns:a16="http://schemas.microsoft.com/office/drawing/2014/main" id="{B2500403-2D31-4BDD-A1F5-F0437331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70</xdr:row>
      <xdr:rowOff>0</xdr:rowOff>
    </xdr:from>
    <xdr:ext cx="921364" cy="0"/>
    <xdr:pic>
      <xdr:nvPicPr>
        <xdr:cNvPr id="549" name="Image 548">
          <a:extLst>
            <a:ext uri="{FF2B5EF4-FFF2-40B4-BE49-F238E27FC236}">
              <a16:creationId xmlns:a16="http://schemas.microsoft.com/office/drawing/2014/main" id="{E0707109-332C-4638-B23D-853CCBC4D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70</xdr:row>
      <xdr:rowOff>0</xdr:rowOff>
    </xdr:from>
    <xdr:ext cx="921364" cy="0"/>
    <xdr:pic>
      <xdr:nvPicPr>
        <xdr:cNvPr id="550" name="Image 549">
          <a:extLst>
            <a:ext uri="{FF2B5EF4-FFF2-40B4-BE49-F238E27FC236}">
              <a16:creationId xmlns:a16="http://schemas.microsoft.com/office/drawing/2014/main" id="{37F47F9A-40A0-4AB3-B087-9D4665F8C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5714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51" name="Image 550">
          <a:extLst>
            <a:ext uri="{FF2B5EF4-FFF2-40B4-BE49-F238E27FC236}">
              <a16:creationId xmlns:a16="http://schemas.microsoft.com/office/drawing/2014/main" id="{5ACE1B4B-2B02-4A8F-A99D-7FD1E62FE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030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52" name="Image 551">
          <a:extLst>
            <a:ext uri="{FF2B5EF4-FFF2-40B4-BE49-F238E27FC236}">
              <a16:creationId xmlns:a16="http://schemas.microsoft.com/office/drawing/2014/main" id="{3EA4FBFC-C6CC-4A4B-90B1-1D8C1939D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9363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53" name="Image 552">
          <a:extLst>
            <a:ext uri="{FF2B5EF4-FFF2-40B4-BE49-F238E27FC236}">
              <a16:creationId xmlns:a16="http://schemas.microsoft.com/office/drawing/2014/main" id="{84E67BE8-0B28-4FEE-B73A-5A74D5518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4" name="Image 553">
          <a:extLst>
            <a:ext uri="{FF2B5EF4-FFF2-40B4-BE49-F238E27FC236}">
              <a16:creationId xmlns:a16="http://schemas.microsoft.com/office/drawing/2014/main" id="{56B31D1F-82A3-4B5A-AB1F-8C64A44FE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5" name="Image 554">
          <a:extLst>
            <a:ext uri="{FF2B5EF4-FFF2-40B4-BE49-F238E27FC236}">
              <a16:creationId xmlns:a16="http://schemas.microsoft.com/office/drawing/2014/main" id="{6B99143F-7F69-4429-8AFE-4357D6D73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6" name="Image 555">
          <a:extLst>
            <a:ext uri="{FF2B5EF4-FFF2-40B4-BE49-F238E27FC236}">
              <a16:creationId xmlns:a16="http://schemas.microsoft.com/office/drawing/2014/main" id="{84462E93-2742-4531-8298-ECE48B246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7" name="Image 556">
          <a:extLst>
            <a:ext uri="{FF2B5EF4-FFF2-40B4-BE49-F238E27FC236}">
              <a16:creationId xmlns:a16="http://schemas.microsoft.com/office/drawing/2014/main" id="{D21CD756-4FA2-4CA1-8AFE-26B1E14E5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8" name="Image 557">
          <a:extLst>
            <a:ext uri="{FF2B5EF4-FFF2-40B4-BE49-F238E27FC236}">
              <a16:creationId xmlns:a16="http://schemas.microsoft.com/office/drawing/2014/main" id="{C2DAF8E8-9EC9-4EEF-B6CF-FA0F54572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9" name="Image 558">
          <a:extLst>
            <a:ext uri="{FF2B5EF4-FFF2-40B4-BE49-F238E27FC236}">
              <a16:creationId xmlns:a16="http://schemas.microsoft.com/office/drawing/2014/main" id="{853375EB-FE57-4760-AF72-9F0C64935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0" name="Image 559">
          <a:extLst>
            <a:ext uri="{FF2B5EF4-FFF2-40B4-BE49-F238E27FC236}">
              <a16:creationId xmlns:a16="http://schemas.microsoft.com/office/drawing/2014/main" id="{11FF5CB0-5F59-4403-9D05-EEF10F94B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61" name="Image 560">
          <a:extLst>
            <a:ext uri="{FF2B5EF4-FFF2-40B4-BE49-F238E27FC236}">
              <a16:creationId xmlns:a16="http://schemas.microsoft.com/office/drawing/2014/main" id="{3355C87E-59F0-412E-BF6A-1FD81EDBE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62" name="Image 561">
          <a:extLst>
            <a:ext uri="{FF2B5EF4-FFF2-40B4-BE49-F238E27FC236}">
              <a16:creationId xmlns:a16="http://schemas.microsoft.com/office/drawing/2014/main" id="{2A7F2953-E312-4501-A75E-9ABCDB54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63" name="Image 562">
          <a:extLst>
            <a:ext uri="{FF2B5EF4-FFF2-40B4-BE49-F238E27FC236}">
              <a16:creationId xmlns:a16="http://schemas.microsoft.com/office/drawing/2014/main" id="{73E2A50C-67A4-431A-8ABD-6D260E4BE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030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64" name="Image 563">
          <a:extLst>
            <a:ext uri="{FF2B5EF4-FFF2-40B4-BE49-F238E27FC236}">
              <a16:creationId xmlns:a16="http://schemas.microsoft.com/office/drawing/2014/main" id="{8EEC8F61-E095-426C-8A96-30DE1E1DD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9363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65" name="Image 564">
          <a:extLst>
            <a:ext uri="{FF2B5EF4-FFF2-40B4-BE49-F238E27FC236}">
              <a16:creationId xmlns:a16="http://schemas.microsoft.com/office/drawing/2014/main" id="{2BDAAC49-6BEA-4B02-8B1F-902E52EED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6" name="Image 565">
          <a:extLst>
            <a:ext uri="{FF2B5EF4-FFF2-40B4-BE49-F238E27FC236}">
              <a16:creationId xmlns:a16="http://schemas.microsoft.com/office/drawing/2014/main" id="{20ED6EA4-37A1-42D3-B7C4-9FBE63B8F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67" name="Image 566">
          <a:extLst>
            <a:ext uri="{FF2B5EF4-FFF2-40B4-BE49-F238E27FC236}">
              <a16:creationId xmlns:a16="http://schemas.microsoft.com/office/drawing/2014/main" id="{7A663C45-64BD-427B-913F-977DBCFF9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68" name="Image 567">
          <a:extLst>
            <a:ext uri="{FF2B5EF4-FFF2-40B4-BE49-F238E27FC236}">
              <a16:creationId xmlns:a16="http://schemas.microsoft.com/office/drawing/2014/main" id="{F517EFB3-4224-4BF5-8562-9143ACCF7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9" name="Image 568">
          <a:extLst>
            <a:ext uri="{FF2B5EF4-FFF2-40B4-BE49-F238E27FC236}">
              <a16:creationId xmlns:a16="http://schemas.microsoft.com/office/drawing/2014/main" id="{AD6EF7FE-853F-4DE1-9471-66DBEEA04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70" name="Image 569">
          <a:extLst>
            <a:ext uri="{FF2B5EF4-FFF2-40B4-BE49-F238E27FC236}">
              <a16:creationId xmlns:a16="http://schemas.microsoft.com/office/drawing/2014/main" id="{A3DD4A71-C287-464B-935D-C16954D6D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71" name="Image 570">
          <a:extLst>
            <a:ext uri="{FF2B5EF4-FFF2-40B4-BE49-F238E27FC236}">
              <a16:creationId xmlns:a16="http://schemas.microsoft.com/office/drawing/2014/main" id="{11895794-5F65-4821-8049-C1D4BF2B5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72" name="Image 571">
          <a:extLst>
            <a:ext uri="{FF2B5EF4-FFF2-40B4-BE49-F238E27FC236}">
              <a16:creationId xmlns:a16="http://schemas.microsoft.com/office/drawing/2014/main" id="{97E14F62-9F2B-4338-B9A2-9FB2A82E5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030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73" name="Image 572">
          <a:extLst>
            <a:ext uri="{FF2B5EF4-FFF2-40B4-BE49-F238E27FC236}">
              <a16:creationId xmlns:a16="http://schemas.microsoft.com/office/drawing/2014/main" id="{3479A97F-0474-4C15-B5AF-DC48ED15A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39363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74" name="Image 573">
          <a:extLst>
            <a:ext uri="{FF2B5EF4-FFF2-40B4-BE49-F238E27FC236}">
              <a16:creationId xmlns:a16="http://schemas.microsoft.com/office/drawing/2014/main" id="{1BDA6A8B-80A3-4414-98BD-30413FFF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59067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75" name="Image 574">
          <a:extLst>
            <a:ext uri="{FF2B5EF4-FFF2-40B4-BE49-F238E27FC236}">
              <a16:creationId xmlns:a16="http://schemas.microsoft.com/office/drawing/2014/main" id="{A8C5A96C-C813-44BE-BC66-ED39B0B6A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76" name="Image 575">
          <a:extLst>
            <a:ext uri="{FF2B5EF4-FFF2-40B4-BE49-F238E27FC236}">
              <a16:creationId xmlns:a16="http://schemas.microsoft.com/office/drawing/2014/main" id="{B220D01C-6AF5-47D8-8E04-0018EE4E8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77" name="Image 576">
          <a:extLst>
            <a:ext uri="{FF2B5EF4-FFF2-40B4-BE49-F238E27FC236}">
              <a16:creationId xmlns:a16="http://schemas.microsoft.com/office/drawing/2014/main" id="{C80229CC-D6D0-424C-BCA2-7650241C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78" name="Image 577">
          <a:extLst>
            <a:ext uri="{FF2B5EF4-FFF2-40B4-BE49-F238E27FC236}">
              <a16:creationId xmlns:a16="http://schemas.microsoft.com/office/drawing/2014/main" id="{62645233-2DCE-44C5-A8C2-9A0233515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79" name="Image 578">
          <a:extLst>
            <a:ext uri="{FF2B5EF4-FFF2-40B4-BE49-F238E27FC236}">
              <a16:creationId xmlns:a16="http://schemas.microsoft.com/office/drawing/2014/main" id="{45AF844B-25AA-4F78-A7AC-ACDF3FA57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80" name="Image 579">
          <a:extLst>
            <a:ext uri="{FF2B5EF4-FFF2-40B4-BE49-F238E27FC236}">
              <a16:creationId xmlns:a16="http://schemas.microsoft.com/office/drawing/2014/main" id="{629E6C84-C646-47A8-931C-7F80D5C85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81" name="Image 580">
          <a:extLst>
            <a:ext uri="{FF2B5EF4-FFF2-40B4-BE49-F238E27FC236}">
              <a16:creationId xmlns:a16="http://schemas.microsoft.com/office/drawing/2014/main" id="{A0CC1862-7690-4824-AA61-E70ECBCCE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82" name="Image 581">
          <a:extLst>
            <a:ext uri="{FF2B5EF4-FFF2-40B4-BE49-F238E27FC236}">
              <a16:creationId xmlns:a16="http://schemas.microsoft.com/office/drawing/2014/main" id="{B72BE6DB-FC83-429F-A2F7-8B442F3D7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83" name="Image 582">
          <a:extLst>
            <a:ext uri="{FF2B5EF4-FFF2-40B4-BE49-F238E27FC236}">
              <a16:creationId xmlns:a16="http://schemas.microsoft.com/office/drawing/2014/main" id="{FA6845BA-9BA2-4E3E-A4EE-97AF2CEFD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84" name="Image 583">
          <a:extLst>
            <a:ext uri="{FF2B5EF4-FFF2-40B4-BE49-F238E27FC236}">
              <a16:creationId xmlns:a16="http://schemas.microsoft.com/office/drawing/2014/main" id="{F7162584-08E0-475B-8F92-5DF9AB5F4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927017" cy="0"/>
    <xdr:pic>
      <xdr:nvPicPr>
        <xdr:cNvPr id="585" name="Image 584">
          <a:extLst>
            <a:ext uri="{FF2B5EF4-FFF2-40B4-BE49-F238E27FC236}">
              <a16:creationId xmlns:a16="http://schemas.microsoft.com/office/drawing/2014/main" id="{4584BE9F-DB21-4C99-AD71-CB94221E1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5413273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927017" cy="0"/>
    <xdr:pic>
      <xdr:nvPicPr>
        <xdr:cNvPr id="586" name="Image 585">
          <a:extLst>
            <a:ext uri="{FF2B5EF4-FFF2-40B4-BE49-F238E27FC236}">
              <a16:creationId xmlns:a16="http://schemas.microsoft.com/office/drawing/2014/main" id="{6324242F-5C0D-433F-A899-8ADCFA047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5413273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31</xdr:row>
      <xdr:rowOff>0</xdr:rowOff>
    </xdr:from>
    <xdr:ext cx="927017" cy="0"/>
    <xdr:pic>
      <xdr:nvPicPr>
        <xdr:cNvPr id="587" name="Image 586">
          <a:extLst>
            <a:ext uri="{FF2B5EF4-FFF2-40B4-BE49-F238E27FC236}">
              <a16:creationId xmlns:a16="http://schemas.microsoft.com/office/drawing/2014/main" id="{41471241-E0F0-4902-BEA6-CF0D75C1E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85413273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30</xdr:row>
      <xdr:rowOff>976312</xdr:rowOff>
    </xdr:from>
    <xdr:ext cx="927017" cy="0"/>
    <xdr:pic>
      <xdr:nvPicPr>
        <xdr:cNvPr id="588" name="Image 587">
          <a:extLst>
            <a:ext uri="{FF2B5EF4-FFF2-40B4-BE49-F238E27FC236}">
              <a16:creationId xmlns:a16="http://schemas.microsoft.com/office/drawing/2014/main" id="{F296D165-1B2D-48C4-BE1E-70EA07611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854090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30</xdr:row>
      <xdr:rowOff>404813</xdr:rowOff>
    </xdr:from>
    <xdr:ext cx="927017" cy="0"/>
    <xdr:pic>
      <xdr:nvPicPr>
        <xdr:cNvPr id="589" name="Image 588">
          <a:extLst>
            <a:ext uri="{FF2B5EF4-FFF2-40B4-BE49-F238E27FC236}">
              <a16:creationId xmlns:a16="http://schemas.microsoft.com/office/drawing/2014/main" id="{74FF451B-01BA-4F5E-B652-877F5D64B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85370988"/>
          <a:ext cx="927017" cy="0"/>
        </a:xfrm>
        <a:prstGeom prst="rect">
          <a:avLst/>
        </a:prstGeom>
      </xdr:spPr>
    </xdr:pic>
    <xdr:clientData/>
  </xdr:oneCellAnchor>
  <xdr:oneCellAnchor>
    <xdr:from>
      <xdr:col>10</xdr:col>
      <xdr:colOff>34636</xdr:colOff>
      <xdr:row>32</xdr:row>
      <xdr:rowOff>173182</xdr:rowOff>
    </xdr:from>
    <xdr:ext cx="921364" cy="0"/>
    <xdr:pic>
      <xdr:nvPicPr>
        <xdr:cNvPr id="590" name="Image 589">
          <a:extLst>
            <a:ext uri="{FF2B5EF4-FFF2-40B4-BE49-F238E27FC236}">
              <a16:creationId xmlns:a16="http://schemas.microsoft.com/office/drawing/2014/main" id="{FC807660-1BE4-47FE-9E1B-A538F0D24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673954" y="25076727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31</xdr:row>
      <xdr:rowOff>0</xdr:rowOff>
    </xdr:from>
    <xdr:ext cx="921364" cy="0"/>
    <xdr:pic>
      <xdr:nvPicPr>
        <xdr:cNvPr id="591" name="Image 590">
          <a:extLst>
            <a:ext uri="{FF2B5EF4-FFF2-40B4-BE49-F238E27FC236}">
              <a16:creationId xmlns:a16="http://schemas.microsoft.com/office/drawing/2014/main" id="{E00EBFC7-7565-4F2A-B532-0A3574B0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85413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592" name="Image 591">
          <a:extLst>
            <a:ext uri="{FF2B5EF4-FFF2-40B4-BE49-F238E27FC236}">
              <a16:creationId xmlns:a16="http://schemas.microsoft.com/office/drawing/2014/main" id="{90A81476-B076-4410-9746-3EA1DE83F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5413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593" name="Image 592">
          <a:extLst>
            <a:ext uri="{FF2B5EF4-FFF2-40B4-BE49-F238E27FC236}">
              <a16:creationId xmlns:a16="http://schemas.microsoft.com/office/drawing/2014/main" id="{D52F4CCF-27ED-497F-8892-643CA84A5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5413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31</xdr:row>
      <xdr:rowOff>0</xdr:rowOff>
    </xdr:from>
    <xdr:ext cx="921364" cy="0"/>
    <xdr:pic>
      <xdr:nvPicPr>
        <xdr:cNvPr id="594" name="Image 593">
          <a:extLst>
            <a:ext uri="{FF2B5EF4-FFF2-40B4-BE49-F238E27FC236}">
              <a16:creationId xmlns:a16="http://schemas.microsoft.com/office/drawing/2014/main" id="{8B190EB5-D4F0-40D2-AED4-815FE746D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5413273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52</xdr:row>
      <xdr:rowOff>0</xdr:rowOff>
    </xdr:from>
    <xdr:ext cx="927017" cy="0"/>
    <xdr:pic>
      <xdr:nvPicPr>
        <xdr:cNvPr id="595" name="Image 594">
          <a:extLst>
            <a:ext uri="{FF2B5EF4-FFF2-40B4-BE49-F238E27FC236}">
              <a16:creationId xmlns:a16="http://schemas.microsoft.com/office/drawing/2014/main" id="{5144730C-989D-4A72-AD56-AB8CD725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24453273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52</xdr:row>
      <xdr:rowOff>0</xdr:rowOff>
    </xdr:from>
    <xdr:ext cx="927017" cy="0"/>
    <xdr:pic>
      <xdr:nvPicPr>
        <xdr:cNvPr id="596" name="Image 595">
          <a:extLst>
            <a:ext uri="{FF2B5EF4-FFF2-40B4-BE49-F238E27FC236}">
              <a16:creationId xmlns:a16="http://schemas.microsoft.com/office/drawing/2014/main" id="{587A45A2-79BB-47D8-B296-B1573AD1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24453273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52</xdr:row>
      <xdr:rowOff>0</xdr:rowOff>
    </xdr:from>
    <xdr:ext cx="927017" cy="0"/>
    <xdr:pic>
      <xdr:nvPicPr>
        <xdr:cNvPr id="597" name="Image 596">
          <a:extLst>
            <a:ext uri="{FF2B5EF4-FFF2-40B4-BE49-F238E27FC236}">
              <a16:creationId xmlns:a16="http://schemas.microsoft.com/office/drawing/2014/main" id="{50D0829A-852B-4A7F-8C86-590A8C6E5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24453273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51</xdr:row>
      <xdr:rowOff>976312</xdr:rowOff>
    </xdr:from>
    <xdr:ext cx="927017" cy="0"/>
    <xdr:pic>
      <xdr:nvPicPr>
        <xdr:cNvPr id="598" name="Image 597">
          <a:extLst>
            <a:ext uri="{FF2B5EF4-FFF2-40B4-BE49-F238E27FC236}">
              <a16:creationId xmlns:a16="http://schemas.microsoft.com/office/drawing/2014/main" id="{EEA64CAC-4799-4F3B-9958-AB2243844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244490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51</xdr:row>
      <xdr:rowOff>404813</xdr:rowOff>
    </xdr:from>
    <xdr:ext cx="927017" cy="0"/>
    <xdr:pic>
      <xdr:nvPicPr>
        <xdr:cNvPr id="599" name="Image 598">
          <a:extLst>
            <a:ext uri="{FF2B5EF4-FFF2-40B4-BE49-F238E27FC236}">
              <a16:creationId xmlns:a16="http://schemas.microsoft.com/office/drawing/2014/main" id="{290BC26C-6C99-4915-BE99-42D0EF642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24410988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1524001</xdr:colOff>
      <xdr:row>54</xdr:row>
      <xdr:rowOff>588818</xdr:rowOff>
    </xdr:from>
    <xdr:ext cx="921364" cy="0"/>
    <xdr:pic>
      <xdr:nvPicPr>
        <xdr:cNvPr id="600" name="Image 599">
          <a:extLst>
            <a:ext uri="{FF2B5EF4-FFF2-40B4-BE49-F238E27FC236}">
              <a16:creationId xmlns:a16="http://schemas.microsoft.com/office/drawing/2014/main" id="{DB3B0220-B66E-4253-A9F5-5F2BBE955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50546" y="51452318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52</xdr:row>
      <xdr:rowOff>0</xdr:rowOff>
    </xdr:from>
    <xdr:ext cx="921364" cy="0"/>
    <xdr:pic>
      <xdr:nvPicPr>
        <xdr:cNvPr id="601" name="Image 600">
          <a:extLst>
            <a:ext uri="{FF2B5EF4-FFF2-40B4-BE49-F238E27FC236}">
              <a16:creationId xmlns:a16="http://schemas.microsoft.com/office/drawing/2014/main" id="{121C578F-1853-4443-A928-79F45634A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24453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0</xdr:rowOff>
    </xdr:from>
    <xdr:ext cx="921364" cy="0"/>
    <xdr:pic>
      <xdr:nvPicPr>
        <xdr:cNvPr id="602" name="Image 601">
          <a:extLst>
            <a:ext uri="{FF2B5EF4-FFF2-40B4-BE49-F238E27FC236}">
              <a16:creationId xmlns:a16="http://schemas.microsoft.com/office/drawing/2014/main" id="{EF4AA636-E5B8-45C8-A564-C02BBB56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4453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0</xdr:rowOff>
    </xdr:from>
    <xdr:ext cx="921364" cy="0"/>
    <xdr:pic>
      <xdr:nvPicPr>
        <xdr:cNvPr id="603" name="Image 602">
          <a:extLst>
            <a:ext uri="{FF2B5EF4-FFF2-40B4-BE49-F238E27FC236}">
              <a16:creationId xmlns:a16="http://schemas.microsoft.com/office/drawing/2014/main" id="{949ED229-3DAF-4946-919E-29D0D5700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44532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52</xdr:row>
      <xdr:rowOff>0</xdr:rowOff>
    </xdr:from>
    <xdr:ext cx="921364" cy="0"/>
    <xdr:pic>
      <xdr:nvPicPr>
        <xdr:cNvPr id="604" name="Image 603">
          <a:extLst>
            <a:ext uri="{FF2B5EF4-FFF2-40B4-BE49-F238E27FC236}">
              <a16:creationId xmlns:a16="http://schemas.microsoft.com/office/drawing/2014/main" id="{B6E04DBC-01C9-4133-A6B5-1E57CB6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24453273"/>
          <a:ext cx="921364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34</xdr:row>
      <xdr:rowOff>996805</xdr:rowOff>
    </xdr:from>
    <xdr:ext cx="927017" cy="0"/>
    <xdr:pic>
      <xdr:nvPicPr>
        <xdr:cNvPr id="605" name="Image 604">
          <a:extLst>
            <a:ext uri="{FF2B5EF4-FFF2-40B4-BE49-F238E27FC236}">
              <a16:creationId xmlns:a16="http://schemas.microsoft.com/office/drawing/2014/main" id="{1AB2CDFF-F968-4814-90CD-DEE250A9C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5911896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35</xdr:row>
      <xdr:rowOff>996805</xdr:rowOff>
    </xdr:from>
    <xdr:ext cx="927017" cy="0"/>
    <xdr:pic>
      <xdr:nvPicPr>
        <xdr:cNvPr id="606" name="Image 605">
          <a:extLst>
            <a:ext uri="{FF2B5EF4-FFF2-40B4-BE49-F238E27FC236}">
              <a16:creationId xmlns:a16="http://schemas.microsoft.com/office/drawing/2014/main" id="{F0D63852-0C00-45A9-AC6B-29FA9EB6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36</xdr:row>
      <xdr:rowOff>996805</xdr:rowOff>
    </xdr:from>
    <xdr:ext cx="927017" cy="0"/>
    <xdr:pic>
      <xdr:nvPicPr>
        <xdr:cNvPr id="607" name="Image 606">
          <a:extLst>
            <a:ext uri="{FF2B5EF4-FFF2-40B4-BE49-F238E27FC236}">
              <a16:creationId xmlns:a16="http://schemas.microsoft.com/office/drawing/2014/main" id="{3EE087C6-0DBA-43BF-905D-86F019605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37</xdr:row>
      <xdr:rowOff>996805</xdr:rowOff>
    </xdr:from>
    <xdr:ext cx="927017" cy="0"/>
    <xdr:pic>
      <xdr:nvPicPr>
        <xdr:cNvPr id="608" name="Image 607">
          <a:extLst>
            <a:ext uri="{FF2B5EF4-FFF2-40B4-BE49-F238E27FC236}">
              <a16:creationId xmlns:a16="http://schemas.microsoft.com/office/drawing/2014/main" id="{7A519B7A-E51A-4D94-B6CA-9E17152CF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38</xdr:row>
      <xdr:rowOff>996805</xdr:rowOff>
    </xdr:from>
    <xdr:ext cx="927017" cy="0"/>
    <xdr:pic>
      <xdr:nvPicPr>
        <xdr:cNvPr id="609" name="Image 608">
          <a:extLst>
            <a:ext uri="{FF2B5EF4-FFF2-40B4-BE49-F238E27FC236}">
              <a16:creationId xmlns:a16="http://schemas.microsoft.com/office/drawing/2014/main" id="{7A1310DB-BB51-419C-8C6B-50645B9F9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39</xdr:row>
      <xdr:rowOff>996805</xdr:rowOff>
    </xdr:from>
    <xdr:ext cx="927017" cy="0"/>
    <xdr:pic>
      <xdr:nvPicPr>
        <xdr:cNvPr id="610" name="Image 609">
          <a:extLst>
            <a:ext uri="{FF2B5EF4-FFF2-40B4-BE49-F238E27FC236}">
              <a16:creationId xmlns:a16="http://schemas.microsoft.com/office/drawing/2014/main" id="{A89EB7B8-C9C7-4BBF-8860-13F806752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40</xdr:row>
      <xdr:rowOff>996805</xdr:rowOff>
    </xdr:from>
    <xdr:ext cx="927017" cy="0"/>
    <xdr:pic>
      <xdr:nvPicPr>
        <xdr:cNvPr id="611" name="Image 610">
          <a:extLst>
            <a:ext uri="{FF2B5EF4-FFF2-40B4-BE49-F238E27FC236}">
              <a16:creationId xmlns:a16="http://schemas.microsoft.com/office/drawing/2014/main" id="{6DC71337-0556-477E-A2D3-B6C8B3A1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41</xdr:row>
      <xdr:rowOff>996805</xdr:rowOff>
    </xdr:from>
    <xdr:ext cx="927017" cy="0"/>
    <xdr:pic>
      <xdr:nvPicPr>
        <xdr:cNvPr id="612" name="Image 611">
          <a:extLst>
            <a:ext uri="{FF2B5EF4-FFF2-40B4-BE49-F238E27FC236}">
              <a16:creationId xmlns:a16="http://schemas.microsoft.com/office/drawing/2014/main" id="{E47FF807-1DBA-4EE7-B8B7-AB8C039C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42</xdr:row>
      <xdr:rowOff>996805</xdr:rowOff>
    </xdr:from>
    <xdr:ext cx="927017" cy="0"/>
    <xdr:pic>
      <xdr:nvPicPr>
        <xdr:cNvPr id="613" name="Image 612">
          <a:extLst>
            <a:ext uri="{FF2B5EF4-FFF2-40B4-BE49-F238E27FC236}">
              <a16:creationId xmlns:a16="http://schemas.microsoft.com/office/drawing/2014/main" id="{CF119C14-CE38-4233-8935-AEEC1DCD8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43</xdr:row>
      <xdr:rowOff>996805</xdr:rowOff>
    </xdr:from>
    <xdr:ext cx="927017" cy="0"/>
    <xdr:pic>
      <xdr:nvPicPr>
        <xdr:cNvPr id="614" name="Image 613">
          <a:extLst>
            <a:ext uri="{FF2B5EF4-FFF2-40B4-BE49-F238E27FC236}">
              <a16:creationId xmlns:a16="http://schemas.microsoft.com/office/drawing/2014/main" id="{906C2B0B-A9B4-40CB-A870-0F0D5AEA3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44</xdr:row>
      <xdr:rowOff>996805</xdr:rowOff>
    </xdr:from>
    <xdr:ext cx="927017" cy="0"/>
    <xdr:pic>
      <xdr:nvPicPr>
        <xdr:cNvPr id="615" name="Image 614">
          <a:extLst>
            <a:ext uri="{FF2B5EF4-FFF2-40B4-BE49-F238E27FC236}">
              <a16:creationId xmlns:a16="http://schemas.microsoft.com/office/drawing/2014/main" id="{4DC277C7-BE7E-4A3D-835D-23D50B50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45</xdr:row>
      <xdr:rowOff>996805</xdr:rowOff>
    </xdr:from>
    <xdr:ext cx="927017" cy="0"/>
    <xdr:pic>
      <xdr:nvPicPr>
        <xdr:cNvPr id="616" name="Image 615">
          <a:extLst>
            <a:ext uri="{FF2B5EF4-FFF2-40B4-BE49-F238E27FC236}">
              <a16:creationId xmlns:a16="http://schemas.microsoft.com/office/drawing/2014/main" id="{71B03B85-9971-481F-B29F-6A85730F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46</xdr:row>
      <xdr:rowOff>996805</xdr:rowOff>
    </xdr:from>
    <xdr:ext cx="927017" cy="0"/>
    <xdr:pic>
      <xdr:nvPicPr>
        <xdr:cNvPr id="617" name="Image 616">
          <a:extLst>
            <a:ext uri="{FF2B5EF4-FFF2-40B4-BE49-F238E27FC236}">
              <a16:creationId xmlns:a16="http://schemas.microsoft.com/office/drawing/2014/main" id="{9ED51F2E-BE39-499E-B6AA-FD8114AE4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47</xdr:row>
      <xdr:rowOff>996805</xdr:rowOff>
    </xdr:from>
    <xdr:ext cx="927017" cy="0"/>
    <xdr:pic>
      <xdr:nvPicPr>
        <xdr:cNvPr id="618" name="Image 617">
          <a:extLst>
            <a:ext uri="{FF2B5EF4-FFF2-40B4-BE49-F238E27FC236}">
              <a16:creationId xmlns:a16="http://schemas.microsoft.com/office/drawing/2014/main" id="{4F7CA0FB-0CD7-4089-AC89-A0C49AB0C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48</xdr:row>
      <xdr:rowOff>996805</xdr:rowOff>
    </xdr:from>
    <xdr:ext cx="927017" cy="0"/>
    <xdr:pic>
      <xdr:nvPicPr>
        <xdr:cNvPr id="619" name="Image 618">
          <a:extLst>
            <a:ext uri="{FF2B5EF4-FFF2-40B4-BE49-F238E27FC236}">
              <a16:creationId xmlns:a16="http://schemas.microsoft.com/office/drawing/2014/main" id="{5749467F-965A-489C-82EA-A12650AE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49</xdr:row>
      <xdr:rowOff>996805</xdr:rowOff>
    </xdr:from>
    <xdr:ext cx="927017" cy="0"/>
    <xdr:pic>
      <xdr:nvPicPr>
        <xdr:cNvPr id="620" name="Image 619">
          <a:extLst>
            <a:ext uri="{FF2B5EF4-FFF2-40B4-BE49-F238E27FC236}">
              <a16:creationId xmlns:a16="http://schemas.microsoft.com/office/drawing/2014/main" id="{988A586C-2739-4B1F-9BBB-07C25EA9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50</xdr:row>
      <xdr:rowOff>996805</xdr:rowOff>
    </xdr:from>
    <xdr:ext cx="927017" cy="0"/>
    <xdr:pic>
      <xdr:nvPicPr>
        <xdr:cNvPr id="621" name="Image 620">
          <a:extLst>
            <a:ext uri="{FF2B5EF4-FFF2-40B4-BE49-F238E27FC236}">
              <a16:creationId xmlns:a16="http://schemas.microsoft.com/office/drawing/2014/main" id="{F5485F98-A333-4749-9F95-F389402D8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29248532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55</xdr:row>
      <xdr:rowOff>996805</xdr:rowOff>
    </xdr:from>
    <xdr:ext cx="927017" cy="0"/>
    <xdr:pic>
      <xdr:nvPicPr>
        <xdr:cNvPr id="622" name="Image 621">
          <a:extLst>
            <a:ext uri="{FF2B5EF4-FFF2-40B4-BE49-F238E27FC236}">
              <a16:creationId xmlns:a16="http://schemas.microsoft.com/office/drawing/2014/main" id="{AF9C198C-2866-45E7-A723-61A8A839C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1415805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56</xdr:row>
      <xdr:rowOff>996805</xdr:rowOff>
    </xdr:from>
    <xdr:ext cx="927017" cy="0"/>
    <xdr:pic>
      <xdr:nvPicPr>
        <xdr:cNvPr id="623" name="Image 622">
          <a:extLst>
            <a:ext uri="{FF2B5EF4-FFF2-40B4-BE49-F238E27FC236}">
              <a16:creationId xmlns:a16="http://schemas.microsoft.com/office/drawing/2014/main" id="{3C2BA737-5F43-430E-9C95-A91609142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57</xdr:row>
      <xdr:rowOff>996805</xdr:rowOff>
    </xdr:from>
    <xdr:ext cx="927017" cy="0"/>
    <xdr:pic>
      <xdr:nvPicPr>
        <xdr:cNvPr id="624" name="Image 623">
          <a:extLst>
            <a:ext uri="{FF2B5EF4-FFF2-40B4-BE49-F238E27FC236}">
              <a16:creationId xmlns:a16="http://schemas.microsoft.com/office/drawing/2014/main" id="{4E4BE18F-0F23-41C5-B976-4C4A622B0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58</xdr:row>
      <xdr:rowOff>996805</xdr:rowOff>
    </xdr:from>
    <xdr:ext cx="927017" cy="0"/>
    <xdr:pic>
      <xdr:nvPicPr>
        <xdr:cNvPr id="625" name="Image 624">
          <a:extLst>
            <a:ext uri="{FF2B5EF4-FFF2-40B4-BE49-F238E27FC236}">
              <a16:creationId xmlns:a16="http://schemas.microsoft.com/office/drawing/2014/main" id="{A8FDE9D0-3B86-41ED-AD08-EECCF37FE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59</xdr:row>
      <xdr:rowOff>996805</xdr:rowOff>
    </xdr:from>
    <xdr:ext cx="927017" cy="0"/>
    <xdr:pic>
      <xdr:nvPicPr>
        <xdr:cNvPr id="626" name="Image 625">
          <a:extLst>
            <a:ext uri="{FF2B5EF4-FFF2-40B4-BE49-F238E27FC236}">
              <a16:creationId xmlns:a16="http://schemas.microsoft.com/office/drawing/2014/main" id="{228BFD52-337A-4457-9A9B-6CACA7840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60</xdr:row>
      <xdr:rowOff>996805</xdr:rowOff>
    </xdr:from>
    <xdr:ext cx="927017" cy="0"/>
    <xdr:pic>
      <xdr:nvPicPr>
        <xdr:cNvPr id="627" name="Image 626">
          <a:extLst>
            <a:ext uri="{FF2B5EF4-FFF2-40B4-BE49-F238E27FC236}">
              <a16:creationId xmlns:a16="http://schemas.microsoft.com/office/drawing/2014/main" id="{676FD6AA-626B-484C-9B37-4A379673E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61</xdr:row>
      <xdr:rowOff>996805</xdr:rowOff>
    </xdr:from>
    <xdr:ext cx="927017" cy="0"/>
    <xdr:pic>
      <xdr:nvPicPr>
        <xdr:cNvPr id="628" name="Image 627">
          <a:extLst>
            <a:ext uri="{FF2B5EF4-FFF2-40B4-BE49-F238E27FC236}">
              <a16:creationId xmlns:a16="http://schemas.microsoft.com/office/drawing/2014/main" id="{3DDF4D51-0AA5-4509-8604-7A17C8DBC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62</xdr:row>
      <xdr:rowOff>996805</xdr:rowOff>
    </xdr:from>
    <xdr:ext cx="927017" cy="0"/>
    <xdr:pic>
      <xdr:nvPicPr>
        <xdr:cNvPr id="629" name="Image 628">
          <a:extLst>
            <a:ext uri="{FF2B5EF4-FFF2-40B4-BE49-F238E27FC236}">
              <a16:creationId xmlns:a16="http://schemas.microsoft.com/office/drawing/2014/main" id="{15E38754-692E-4116-B820-45EC76ED7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63</xdr:row>
      <xdr:rowOff>996805</xdr:rowOff>
    </xdr:from>
    <xdr:ext cx="927017" cy="0"/>
    <xdr:pic>
      <xdr:nvPicPr>
        <xdr:cNvPr id="630" name="Image 629">
          <a:extLst>
            <a:ext uri="{FF2B5EF4-FFF2-40B4-BE49-F238E27FC236}">
              <a16:creationId xmlns:a16="http://schemas.microsoft.com/office/drawing/2014/main" id="{975A859A-296E-4D8E-B9D9-10F8DF24B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64</xdr:row>
      <xdr:rowOff>996805</xdr:rowOff>
    </xdr:from>
    <xdr:ext cx="927017" cy="0"/>
    <xdr:pic>
      <xdr:nvPicPr>
        <xdr:cNvPr id="631" name="Image 630">
          <a:extLst>
            <a:ext uri="{FF2B5EF4-FFF2-40B4-BE49-F238E27FC236}">
              <a16:creationId xmlns:a16="http://schemas.microsoft.com/office/drawing/2014/main" id="{11C4BC75-39EC-484A-99A3-61F96638C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65</xdr:row>
      <xdr:rowOff>996805</xdr:rowOff>
    </xdr:from>
    <xdr:ext cx="927017" cy="0"/>
    <xdr:pic>
      <xdr:nvPicPr>
        <xdr:cNvPr id="632" name="Image 631">
          <a:extLst>
            <a:ext uri="{FF2B5EF4-FFF2-40B4-BE49-F238E27FC236}">
              <a16:creationId xmlns:a16="http://schemas.microsoft.com/office/drawing/2014/main" id="{59B379E3-2036-4DBF-BF59-37E41D96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572655</xdr:colOff>
      <xdr:row>66</xdr:row>
      <xdr:rowOff>996805</xdr:rowOff>
    </xdr:from>
    <xdr:ext cx="927017" cy="0"/>
    <xdr:pic>
      <xdr:nvPicPr>
        <xdr:cNvPr id="633" name="Image 632">
          <a:extLst>
            <a:ext uri="{FF2B5EF4-FFF2-40B4-BE49-F238E27FC236}">
              <a16:creationId xmlns:a16="http://schemas.microsoft.com/office/drawing/2014/main" id="{1CC0A0ED-3D68-4FCA-8DA4-E8139FA02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200" y="54763987"/>
          <a:ext cx="927017" cy="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48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3E6FC430-1E4E-4F9D-9FE3-7BE01DE88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2C9333E1-867A-4391-AB03-89F89EFD6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B7DA96B7-DB8A-4E32-90A6-195C00EE2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B41B2ADA-0E84-43EE-B782-2E914101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94DA7AD8-A065-4F47-B890-80587D7DD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E6D89D76-365E-42D5-9EED-BDB1F7D6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D96CBA00-AA79-4660-9160-A314A17F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08029" cy="0"/>
    <xdr:pic>
      <xdr:nvPicPr>
        <xdr:cNvPr id="9" name="Image 8">
          <a:extLst>
            <a:ext uri="{FF2B5EF4-FFF2-40B4-BE49-F238E27FC236}">
              <a16:creationId xmlns:a16="http://schemas.microsoft.com/office/drawing/2014/main" id="{FE7D116B-5E4E-40FC-855D-D084DF730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29525"/>
          <a:ext cx="908029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</xdr:row>
      <xdr:rowOff>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2799753E-7601-4C59-B9A1-0ECE62021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019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5A32D8FC-CEE3-40CB-8FCD-C541CAFEF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A73B821D-98B3-49B3-A18E-E102EF8E9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69359F9C-2C2F-451B-BB5C-06F7B42D1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629525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4" name="Image 13">
          <a:extLst>
            <a:ext uri="{FF2B5EF4-FFF2-40B4-BE49-F238E27FC236}">
              <a16:creationId xmlns:a16="http://schemas.microsoft.com/office/drawing/2014/main" id="{2F615DEB-1052-49B0-B033-67FDE6FEF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5" name="Image 14">
          <a:extLst>
            <a:ext uri="{FF2B5EF4-FFF2-40B4-BE49-F238E27FC236}">
              <a16:creationId xmlns:a16="http://schemas.microsoft.com/office/drawing/2014/main" id="{EFAF03BC-C4F9-4C33-8881-277DA33FC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6" name="Image 15">
          <a:extLst>
            <a:ext uri="{FF2B5EF4-FFF2-40B4-BE49-F238E27FC236}">
              <a16:creationId xmlns:a16="http://schemas.microsoft.com/office/drawing/2014/main" id="{D0225FEE-4B59-4B41-BEFB-8F9CA0612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7" name="Image 16">
          <a:extLst>
            <a:ext uri="{FF2B5EF4-FFF2-40B4-BE49-F238E27FC236}">
              <a16:creationId xmlns:a16="http://schemas.microsoft.com/office/drawing/2014/main" id="{F3F552F7-78BE-47E6-8392-81ABC4BED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8" name="Image 17">
          <a:extLst>
            <a:ext uri="{FF2B5EF4-FFF2-40B4-BE49-F238E27FC236}">
              <a16:creationId xmlns:a16="http://schemas.microsoft.com/office/drawing/2014/main" id="{24212132-87A5-4D63-A430-B9A14CD5D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9" name="Image 18">
          <a:extLst>
            <a:ext uri="{FF2B5EF4-FFF2-40B4-BE49-F238E27FC236}">
              <a16:creationId xmlns:a16="http://schemas.microsoft.com/office/drawing/2014/main" id="{4F1B4153-A450-47B5-9B9A-BA726A4FD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0" name="Image 19">
          <a:extLst>
            <a:ext uri="{FF2B5EF4-FFF2-40B4-BE49-F238E27FC236}">
              <a16:creationId xmlns:a16="http://schemas.microsoft.com/office/drawing/2014/main" id="{D6D5CFB7-0962-4672-8524-B309FC485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21" name="Image 20">
          <a:extLst>
            <a:ext uri="{FF2B5EF4-FFF2-40B4-BE49-F238E27FC236}">
              <a16:creationId xmlns:a16="http://schemas.microsoft.com/office/drawing/2014/main" id="{86DDD20A-E35D-44F1-AE74-B32260A80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2" name="Image 21">
          <a:extLst>
            <a:ext uri="{FF2B5EF4-FFF2-40B4-BE49-F238E27FC236}">
              <a16:creationId xmlns:a16="http://schemas.microsoft.com/office/drawing/2014/main" id="{6C7FE115-F3C4-4E2B-A313-C8B0BB952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CA6B1894-13C8-4AF3-9495-37704A6EA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FBDFFE8F-C904-4BB2-8DB4-B1A70D3A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C7D0098B-C7BE-4C4E-8386-36B6E4D9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0C52BC66-81E7-45A6-8E82-0994A19D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C38667DD-80C9-4363-911A-367E18F5E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A41C408F-A8E7-40D8-9554-4E2B58832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CE354CFD-FC93-4A8A-A77C-FB76E817F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BD3DB3C0-D686-4EAD-8ABE-38B36C02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5C3D0909-77CA-477E-9F93-2897F405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A73939EA-C865-4D05-9BB1-DCD1DF8C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041F53CE-B88A-462E-91D7-099E964FE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4" name="Image 33">
          <a:extLst>
            <a:ext uri="{FF2B5EF4-FFF2-40B4-BE49-F238E27FC236}">
              <a16:creationId xmlns:a16="http://schemas.microsoft.com/office/drawing/2014/main" id="{7DD63BDA-C7E3-472A-97FF-EF377A3A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5" name="Image 34">
          <a:extLst>
            <a:ext uri="{FF2B5EF4-FFF2-40B4-BE49-F238E27FC236}">
              <a16:creationId xmlns:a16="http://schemas.microsoft.com/office/drawing/2014/main" id="{8A22F937-95FB-4EE0-837B-0DD6DAFEF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6" name="Image 35">
          <a:extLst>
            <a:ext uri="{FF2B5EF4-FFF2-40B4-BE49-F238E27FC236}">
              <a16:creationId xmlns:a16="http://schemas.microsoft.com/office/drawing/2014/main" id="{D6BDEA32-9BDA-47A6-973D-DCA0AB632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7" name="Image 36">
          <a:extLst>
            <a:ext uri="{FF2B5EF4-FFF2-40B4-BE49-F238E27FC236}">
              <a16:creationId xmlns:a16="http://schemas.microsoft.com/office/drawing/2014/main" id="{828FD9C0-D486-41CF-B8B9-AEC932E01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8" name="Image 37">
          <a:extLst>
            <a:ext uri="{FF2B5EF4-FFF2-40B4-BE49-F238E27FC236}">
              <a16:creationId xmlns:a16="http://schemas.microsoft.com/office/drawing/2014/main" id="{EF50CDD2-2F58-40AC-AA49-60488C190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39" name="Image 38">
          <a:extLst>
            <a:ext uri="{FF2B5EF4-FFF2-40B4-BE49-F238E27FC236}">
              <a16:creationId xmlns:a16="http://schemas.microsoft.com/office/drawing/2014/main" id="{77C2C92B-5161-48D1-BD3F-2CD21EAB6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40" name="Image 39">
          <a:extLst>
            <a:ext uri="{FF2B5EF4-FFF2-40B4-BE49-F238E27FC236}">
              <a16:creationId xmlns:a16="http://schemas.microsoft.com/office/drawing/2014/main" id="{912B8862-FC2F-4473-81C9-23C441C79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41" name="Image 40">
          <a:extLst>
            <a:ext uri="{FF2B5EF4-FFF2-40B4-BE49-F238E27FC236}">
              <a16:creationId xmlns:a16="http://schemas.microsoft.com/office/drawing/2014/main" id="{11733599-0BE3-4652-AED8-1A7F40BB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42" name="Image 41">
          <a:extLst>
            <a:ext uri="{FF2B5EF4-FFF2-40B4-BE49-F238E27FC236}">
              <a16:creationId xmlns:a16="http://schemas.microsoft.com/office/drawing/2014/main" id="{9E731F7D-BE6A-4DFD-973D-9C31970D5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43" name="Image 42">
          <a:extLst>
            <a:ext uri="{FF2B5EF4-FFF2-40B4-BE49-F238E27FC236}">
              <a16:creationId xmlns:a16="http://schemas.microsoft.com/office/drawing/2014/main" id="{C4DF2C4E-5B11-42CB-9C1C-5243B3DEE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44" name="Image 43">
          <a:extLst>
            <a:ext uri="{FF2B5EF4-FFF2-40B4-BE49-F238E27FC236}">
              <a16:creationId xmlns:a16="http://schemas.microsoft.com/office/drawing/2014/main" id="{83AE22AB-8518-4742-923D-73033DAD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45" name="Image 44">
          <a:extLst>
            <a:ext uri="{FF2B5EF4-FFF2-40B4-BE49-F238E27FC236}">
              <a16:creationId xmlns:a16="http://schemas.microsoft.com/office/drawing/2014/main" id="{50D8ECF9-99BB-46C2-B4E8-EBCADD267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46" name="Image 45">
          <a:extLst>
            <a:ext uri="{FF2B5EF4-FFF2-40B4-BE49-F238E27FC236}">
              <a16:creationId xmlns:a16="http://schemas.microsoft.com/office/drawing/2014/main" id="{3837F74B-9002-4435-9761-C52DC5C1D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7" name="Image 46">
          <a:extLst>
            <a:ext uri="{FF2B5EF4-FFF2-40B4-BE49-F238E27FC236}">
              <a16:creationId xmlns:a16="http://schemas.microsoft.com/office/drawing/2014/main" id="{B1BFF29C-3973-4A23-8A2A-23AD59D2B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8" name="Image 47">
          <a:extLst>
            <a:ext uri="{FF2B5EF4-FFF2-40B4-BE49-F238E27FC236}">
              <a16:creationId xmlns:a16="http://schemas.microsoft.com/office/drawing/2014/main" id="{35D1274A-B3C7-4800-A672-758B9F702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9" name="Image 48">
          <a:extLst>
            <a:ext uri="{FF2B5EF4-FFF2-40B4-BE49-F238E27FC236}">
              <a16:creationId xmlns:a16="http://schemas.microsoft.com/office/drawing/2014/main" id="{DA8CA1BF-FF49-490A-BA73-00690F815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0" name="Image 49">
          <a:extLst>
            <a:ext uri="{FF2B5EF4-FFF2-40B4-BE49-F238E27FC236}">
              <a16:creationId xmlns:a16="http://schemas.microsoft.com/office/drawing/2014/main" id="{1FC07ADC-B51B-455F-88E9-41EB40102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1" name="Image 50">
          <a:extLst>
            <a:ext uri="{FF2B5EF4-FFF2-40B4-BE49-F238E27FC236}">
              <a16:creationId xmlns:a16="http://schemas.microsoft.com/office/drawing/2014/main" id="{F47F9999-06E1-4183-B2D7-4EF578B1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2" name="Image 51">
          <a:extLst>
            <a:ext uri="{FF2B5EF4-FFF2-40B4-BE49-F238E27FC236}">
              <a16:creationId xmlns:a16="http://schemas.microsoft.com/office/drawing/2014/main" id="{AA5A8718-1896-4D88-85ED-6979F5682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3" name="Image 52">
          <a:extLst>
            <a:ext uri="{FF2B5EF4-FFF2-40B4-BE49-F238E27FC236}">
              <a16:creationId xmlns:a16="http://schemas.microsoft.com/office/drawing/2014/main" id="{20492700-8FEE-4EBA-BE4F-D8B33B50D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4" name="Image 53">
          <a:extLst>
            <a:ext uri="{FF2B5EF4-FFF2-40B4-BE49-F238E27FC236}">
              <a16:creationId xmlns:a16="http://schemas.microsoft.com/office/drawing/2014/main" id="{A7FC72CF-1758-48BF-8405-72EB5ED4A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5" name="Image 54">
          <a:extLst>
            <a:ext uri="{FF2B5EF4-FFF2-40B4-BE49-F238E27FC236}">
              <a16:creationId xmlns:a16="http://schemas.microsoft.com/office/drawing/2014/main" id="{CB539B0B-4C98-4204-AFD4-CE37790A5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6" name="Image 55">
          <a:extLst>
            <a:ext uri="{FF2B5EF4-FFF2-40B4-BE49-F238E27FC236}">
              <a16:creationId xmlns:a16="http://schemas.microsoft.com/office/drawing/2014/main" id="{197867F9-125D-4863-BC58-78FA0A7E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7" name="Image 56">
          <a:extLst>
            <a:ext uri="{FF2B5EF4-FFF2-40B4-BE49-F238E27FC236}">
              <a16:creationId xmlns:a16="http://schemas.microsoft.com/office/drawing/2014/main" id="{2B4874D7-5264-4FBC-B6FD-5CDBC5AE1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58" name="Image 57">
          <a:extLst>
            <a:ext uri="{FF2B5EF4-FFF2-40B4-BE49-F238E27FC236}">
              <a16:creationId xmlns:a16="http://schemas.microsoft.com/office/drawing/2014/main" id="{0597A2D8-37B7-4D96-8C16-00BE46F85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9" name="Image 58">
          <a:extLst>
            <a:ext uri="{FF2B5EF4-FFF2-40B4-BE49-F238E27FC236}">
              <a16:creationId xmlns:a16="http://schemas.microsoft.com/office/drawing/2014/main" id="{5A9FD5B6-4F78-46DA-AC77-36689ECBD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60" name="Image 59">
          <a:extLst>
            <a:ext uri="{FF2B5EF4-FFF2-40B4-BE49-F238E27FC236}">
              <a16:creationId xmlns:a16="http://schemas.microsoft.com/office/drawing/2014/main" id="{5FFBE6E0-5042-4ED7-9087-26D325DAD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61" name="Image 60">
          <a:extLst>
            <a:ext uri="{FF2B5EF4-FFF2-40B4-BE49-F238E27FC236}">
              <a16:creationId xmlns:a16="http://schemas.microsoft.com/office/drawing/2014/main" id="{1EC70938-89A8-4DF5-8579-399BBC086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62" name="Image 61">
          <a:extLst>
            <a:ext uri="{FF2B5EF4-FFF2-40B4-BE49-F238E27FC236}">
              <a16:creationId xmlns:a16="http://schemas.microsoft.com/office/drawing/2014/main" id="{A568546B-8508-41AD-A82E-50F02BFB9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63" name="Image 62">
          <a:extLst>
            <a:ext uri="{FF2B5EF4-FFF2-40B4-BE49-F238E27FC236}">
              <a16:creationId xmlns:a16="http://schemas.microsoft.com/office/drawing/2014/main" id="{A60EEC0C-9DB9-4A7F-809F-765069760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64" name="Image 63">
          <a:extLst>
            <a:ext uri="{FF2B5EF4-FFF2-40B4-BE49-F238E27FC236}">
              <a16:creationId xmlns:a16="http://schemas.microsoft.com/office/drawing/2014/main" id="{B055F765-895D-404B-B1D4-B2F8A187F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65" name="Image 64">
          <a:extLst>
            <a:ext uri="{FF2B5EF4-FFF2-40B4-BE49-F238E27FC236}">
              <a16:creationId xmlns:a16="http://schemas.microsoft.com/office/drawing/2014/main" id="{3C98E845-B54B-45C9-A145-8B6D5B318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66" name="Image 65">
          <a:extLst>
            <a:ext uri="{FF2B5EF4-FFF2-40B4-BE49-F238E27FC236}">
              <a16:creationId xmlns:a16="http://schemas.microsoft.com/office/drawing/2014/main" id="{D0D93FEE-6B78-4077-BC14-2FF28251A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67" name="Image 66">
          <a:extLst>
            <a:ext uri="{FF2B5EF4-FFF2-40B4-BE49-F238E27FC236}">
              <a16:creationId xmlns:a16="http://schemas.microsoft.com/office/drawing/2014/main" id="{119411AD-A20F-4DE7-84F7-ECB749804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68" name="Image 67">
          <a:extLst>
            <a:ext uri="{FF2B5EF4-FFF2-40B4-BE49-F238E27FC236}">
              <a16:creationId xmlns:a16="http://schemas.microsoft.com/office/drawing/2014/main" id="{D7B685F6-960D-43D5-AA10-9B79A91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69" name="Image 68">
          <a:extLst>
            <a:ext uri="{FF2B5EF4-FFF2-40B4-BE49-F238E27FC236}">
              <a16:creationId xmlns:a16="http://schemas.microsoft.com/office/drawing/2014/main" id="{46DD8FC9-D3CA-43A9-9DF5-FEEB62DB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70" name="Image 69">
          <a:extLst>
            <a:ext uri="{FF2B5EF4-FFF2-40B4-BE49-F238E27FC236}">
              <a16:creationId xmlns:a16="http://schemas.microsoft.com/office/drawing/2014/main" id="{8825D8D9-0FC8-4136-9556-4AD8A0887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71" name="Image 70">
          <a:extLst>
            <a:ext uri="{FF2B5EF4-FFF2-40B4-BE49-F238E27FC236}">
              <a16:creationId xmlns:a16="http://schemas.microsoft.com/office/drawing/2014/main" id="{92B7CEB7-1D57-43B3-A4E1-1B2414CF7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72" name="Image 71">
          <a:extLst>
            <a:ext uri="{FF2B5EF4-FFF2-40B4-BE49-F238E27FC236}">
              <a16:creationId xmlns:a16="http://schemas.microsoft.com/office/drawing/2014/main" id="{E50831EF-3C42-4D2E-B1E8-17A51F2E5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73" name="Image 72">
          <a:extLst>
            <a:ext uri="{FF2B5EF4-FFF2-40B4-BE49-F238E27FC236}">
              <a16:creationId xmlns:a16="http://schemas.microsoft.com/office/drawing/2014/main" id="{10BA5BF6-8FA1-4932-B6E6-0139AB205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74" name="Image 73">
          <a:extLst>
            <a:ext uri="{FF2B5EF4-FFF2-40B4-BE49-F238E27FC236}">
              <a16:creationId xmlns:a16="http://schemas.microsoft.com/office/drawing/2014/main" id="{BDE4170B-F9EC-4EE6-83B3-D75952F8E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75" name="Image 74">
          <a:extLst>
            <a:ext uri="{FF2B5EF4-FFF2-40B4-BE49-F238E27FC236}">
              <a16:creationId xmlns:a16="http://schemas.microsoft.com/office/drawing/2014/main" id="{2BD9071C-8CFC-4D25-96B5-4AE44B98B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76" name="Image 75">
          <a:extLst>
            <a:ext uri="{FF2B5EF4-FFF2-40B4-BE49-F238E27FC236}">
              <a16:creationId xmlns:a16="http://schemas.microsoft.com/office/drawing/2014/main" id="{62E637B4-9977-4A67-B86C-A2540AB1D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77" name="Image 76">
          <a:extLst>
            <a:ext uri="{FF2B5EF4-FFF2-40B4-BE49-F238E27FC236}">
              <a16:creationId xmlns:a16="http://schemas.microsoft.com/office/drawing/2014/main" id="{12224C7F-6C9A-48EA-93FF-F202CB995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78" name="Image 77">
          <a:extLst>
            <a:ext uri="{FF2B5EF4-FFF2-40B4-BE49-F238E27FC236}">
              <a16:creationId xmlns:a16="http://schemas.microsoft.com/office/drawing/2014/main" id="{541C957B-8F9E-47F1-A349-A2EF6D5D4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79" name="Image 78">
          <a:extLst>
            <a:ext uri="{FF2B5EF4-FFF2-40B4-BE49-F238E27FC236}">
              <a16:creationId xmlns:a16="http://schemas.microsoft.com/office/drawing/2014/main" id="{B6A5682E-C366-4E16-A801-6FCFE8604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80" name="Image 79">
          <a:extLst>
            <a:ext uri="{FF2B5EF4-FFF2-40B4-BE49-F238E27FC236}">
              <a16:creationId xmlns:a16="http://schemas.microsoft.com/office/drawing/2014/main" id="{5B538837-6A91-4C40-81BB-131ACE51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81" name="Image 80">
          <a:extLst>
            <a:ext uri="{FF2B5EF4-FFF2-40B4-BE49-F238E27FC236}">
              <a16:creationId xmlns:a16="http://schemas.microsoft.com/office/drawing/2014/main" id="{896CF1B3-51AE-437E-B08E-606414EE1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82" name="Image 81">
          <a:extLst>
            <a:ext uri="{FF2B5EF4-FFF2-40B4-BE49-F238E27FC236}">
              <a16:creationId xmlns:a16="http://schemas.microsoft.com/office/drawing/2014/main" id="{8E98AE15-D703-424E-A6BB-9BDD3B44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83" name="Image 82">
          <a:extLst>
            <a:ext uri="{FF2B5EF4-FFF2-40B4-BE49-F238E27FC236}">
              <a16:creationId xmlns:a16="http://schemas.microsoft.com/office/drawing/2014/main" id="{74B4852C-8B29-4A2E-A86E-3C5F2E946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84" name="Image 83">
          <a:extLst>
            <a:ext uri="{FF2B5EF4-FFF2-40B4-BE49-F238E27FC236}">
              <a16:creationId xmlns:a16="http://schemas.microsoft.com/office/drawing/2014/main" id="{A5A5092F-B260-42AA-B55F-94B88C90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85" name="Image 84">
          <a:extLst>
            <a:ext uri="{FF2B5EF4-FFF2-40B4-BE49-F238E27FC236}">
              <a16:creationId xmlns:a16="http://schemas.microsoft.com/office/drawing/2014/main" id="{65A675BF-CEE6-498D-92DB-8DD2874F5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86" name="Image 85">
          <a:extLst>
            <a:ext uri="{FF2B5EF4-FFF2-40B4-BE49-F238E27FC236}">
              <a16:creationId xmlns:a16="http://schemas.microsoft.com/office/drawing/2014/main" id="{89D875DB-B572-4F48-9DF7-E0E25004C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87" name="Image 86">
          <a:extLst>
            <a:ext uri="{FF2B5EF4-FFF2-40B4-BE49-F238E27FC236}">
              <a16:creationId xmlns:a16="http://schemas.microsoft.com/office/drawing/2014/main" id="{E4B9799C-2D15-48F7-8B24-1E861AA4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88" name="Image 87">
          <a:extLst>
            <a:ext uri="{FF2B5EF4-FFF2-40B4-BE49-F238E27FC236}">
              <a16:creationId xmlns:a16="http://schemas.microsoft.com/office/drawing/2014/main" id="{03145181-4661-4D01-8C8E-58C4BCA3F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89" name="Image 88">
          <a:extLst>
            <a:ext uri="{FF2B5EF4-FFF2-40B4-BE49-F238E27FC236}">
              <a16:creationId xmlns:a16="http://schemas.microsoft.com/office/drawing/2014/main" id="{16C4466A-F2F4-490C-A24A-A19AA202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90" name="Image 89">
          <a:extLst>
            <a:ext uri="{FF2B5EF4-FFF2-40B4-BE49-F238E27FC236}">
              <a16:creationId xmlns:a16="http://schemas.microsoft.com/office/drawing/2014/main" id="{74FDA7E3-EFA6-4A4F-8D11-339978F36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91" name="Image 90">
          <a:extLst>
            <a:ext uri="{FF2B5EF4-FFF2-40B4-BE49-F238E27FC236}">
              <a16:creationId xmlns:a16="http://schemas.microsoft.com/office/drawing/2014/main" id="{28E391E6-BC1A-44E5-953D-C588C84C1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92" name="Image 91">
          <a:extLst>
            <a:ext uri="{FF2B5EF4-FFF2-40B4-BE49-F238E27FC236}">
              <a16:creationId xmlns:a16="http://schemas.microsoft.com/office/drawing/2014/main" id="{B1E4760E-5D5B-4C71-B47A-D16CF489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93" name="Image 92">
          <a:extLst>
            <a:ext uri="{FF2B5EF4-FFF2-40B4-BE49-F238E27FC236}">
              <a16:creationId xmlns:a16="http://schemas.microsoft.com/office/drawing/2014/main" id="{608691FE-53F1-4930-9721-84FE4DCCC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94" name="Image 93">
          <a:extLst>
            <a:ext uri="{FF2B5EF4-FFF2-40B4-BE49-F238E27FC236}">
              <a16:creationId xmlns:a16="http://schemas.microsoft.com/office/drawing/2014/main" id="{0077C981-94D8-4388-963D-61C2D066D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95" name="Image 94">
          <a:extLst>
            <a:ext uri="{FF2B5EF4-FFF2-40B4-BE49-F238E27FC236}">
              <a16:creationId xmlns:a16="http://schemas.microsoft.com/office/drawing/2014/main" id="{2F4BAD37-292F-42AC-8E1F-C7E70D3E5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96" name="Image 95">
          <a:extLst>
            <a:ext uri="{FF2B5EF4-FFF2-40B4-BE49-F238E27FC236}">
              <a16:creationId xmlns:a16="http://schemas.microsoft.com/office/drawing/2014/main" id="{670133DE-1E35-4286-8864-27F1799A2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97" name="Image 96">
          <a:extLst>
            <a:ext uri="{FF2B5EF4-FFF2-40B4-BE49-F238E27FC236}">
              <a16:creationId xmlns:a16="http://schemas.microsoft.com/office/drawing/2014/main" id="{21BB3587-1DB5-4A68-B11A-C10DD4871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98" name="Image 97">
          <a:extLst>
            <a:ext uri="{FF2B5EF4-FFF2-40B4-BE49-F238E27FC236}">
              <a16:creationId xmlns:a16="http://schemas.microsoft.com/office/drawing/2014/main" id="{65BE02C8-777C-479B-959A-63D85435D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99" name="Image 98">
          <a:extLst>
            <a:ext uri="{FF2B5EF4-FFF2-40B4-BE49-F238E27FC236}">
              <a16:creationId xmlns:a16="http://schemas.microsoft.com/office/drawing/2014/main" id="{681A82E7-F896-4B26-B84B-990407234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00" name="Image 99">
          <a:extLst>
            <a:ext uri="{FF2B5EF4-FFF2-40B4-BE49-F238E27FC236}">
              <a16:creationId xmlns:a16="http://schemas.microsoft.com/office/drawing/2014/main" id="{767D5210-558A-44BD-88F7-A2E10284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01" name="Image 100">
          <a:extLst>
            <a:ext uri="{FF2B5EF4-FFF2-40B4-BE49-F238E27FC236}">
              <a16:creationId xmlns:a16="http://schemas.microsoft.com/office/drawing/2014/main" id="{1A89C7B9-411C-44EB-AFC3-A2C910D4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02" name="Image 101">
          <a:extLst>
            <a:ext uri="{FF2B5EF4-FFF2-40B4-BE49-F238E27FC236}">
              <a16:creationId xmlns:a16="http://schemas.microsoft.com/office/drawing/2014/main" id="{F614F7BC-EC7C-4CFC-B9BA-9352243F8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03" name="Image 102">
          <a:extLst>
            <a:ext uri="{FF2B5EF4-FFF2-40B4-BE49-F238E27FC236}">
              <a16:creationId xmlns:a16="http://schemas.microsoft.com/office/drawing/2014/main" id="{A8AC3552-956E-4695-A92E-86ED4AFF5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04" name="Image 103">
          <a:extLst>
            <a:ext uri="{FF2B5EF4-FFF2-40B4-BE49-F238E27FC236}">
              <a16:creationId xmlns:a16="http://schemas.microsoft.com/office/drawing/2014/main" id="{C313DF02-67D4-42FA-8B0D-64F5E777A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05" name="Image 104">
          <a:extLst>
            <a:ext uri="{FF2B5EF4-FFF2-40B4-BE49-F238E27FC236}">
              <a16:creationId xmlns:a16="http://schemas.microsoft.com/office/drawing/2014/main" id="{ECE00BE0-1FFB-46C3-8F0E-D48A2A2D9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06" name="Image 105">
          <a:extLst>
            <a:ext uri="{FF2B5EF4-FFF2-40B4-BE49-F238E27FC236}">
              <a16:creationId xmlns:a16="http://schemas.microsoft.com/office/drawing/2014/main" id="{32A27172-E660-4B70-9C0C-863879A4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07" name="Image 106">
          <a:extLst>
            <a:ext uri="{FF2B5EF4-FFF2-40B4-BE49-F238E27FC236}">
              <a16:creationId xmlns:a16="http://schemas.microsoft.com/office/drawing/2014/main" id="{9E5D63AC-E61A-4AD7-B180-99EE683D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08" name="Image 107">
          <a:extLst>
            <a:ext uri="{FF2B5EF4-FFF2-40B4-BE49-F238E27FC236}">
              <a16:creationId xmlns:a16="http://schemas.microsoft.com/office/drawing/2014/main" id="{F6BE50D1-467B-469F-A128-BCBFEFE5D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109" name="Image 108">
          <a:extLst>
            <a:ext uri="{FF2B5EF4-FFF2-40B4-BE49-F238E27FC236}">
              <a16:creationId xmlns:a16="http://schemas.microsoft.com/office/drawing/2014/main" id="{BCD49DDC-0CAA-4E35-AB7E-4FF7919C0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10" name="Image 109">
          <a:extLst>
            <a:ext uri="{FF2B5EF4-FFF2-40B4-BE49-F238E27FC236}">
              <a16:creationId xmlns:a16="http://schemas.microsoft.com/office/drawing/2014/main" id="{6F25B096-D1B2-452C-8324-574A33D89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11" name="Image 110">
          <a:extLst>
            <a:ext uri="{FF2B5EF4-FFF2-40B4-BE49-F238E27FC236}">
              <a16:creationId xmlns:a16="http://schemas.microsoft.com/office/drawing/2014/main" id="{5C5D4BEF-2085-4480-A654-A41D55014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12" name="Image 111">
          <a:extLst>
            <a:ext uri="{FF2B5EF4-FFF2-40B4-BE49-F238E27FC236}">
              <a16:creationId xmlns:a16="http://schemas.microsoft.com/office/drawing/2014/main" id="{0D540CFF-0C91-41ED-A567-11C520DDC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13" name="Image 112">
          <a:extLst>
            <a:ext uri="{FF2B5EF4-FFF2-40B4-BE49-F238E27FC236}">
              <a16:creationId xmlns:a16="http://schemas.microsoft.com/office/drawing/2014/main" id="{B23B6E00-99F0-4EEC-9EC8-5425CE27E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14" name="Image 113">
          <a:extLst>
            <a:ext uri="{FF2B5EF4-FFF2-40B4-BE49-F238E27FC236}">
              <a16:creationId xmlns:a16="http://schemas.microsoft.com/office/drawing/2014/main" id="{E10E8749-64CE-4ECF-B66B-0E4D40E9E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15" name="Image 114">
          <a:extLst>
            <a:ext uri="{FF2B5EF4-FFF2-40B4-BE49-F238E27FC236}">
              <a16:creationId xmlns:a16="http://schemas.microsoft.com/office/drawing/2014/main" id="{02D8AF24-332D-4E61-B246-1A008ADEA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16" name="Image 115">
          <a:extLst>
            <a:ext uri="{FF2B5EF4-FFF2-40B4-BE49-F238E27FC236}">
              <a16:creationId xmlns:a16="http://schemas.microsoft.com/office/drawing/2014/main" id="{88B6DDA6-43FA-41E6-92E2-3859D5D2C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17" name="Image 116">
          <a:extLst>
            <a:ext uri="{FF2B5EF4-FFF2-40B4-BE49-F238E27FC236}">
              <a16:creationId xmlns:a16="http://schemas.microsoft.com/office/drawing/2014/main" id="{6B1135FA-DE13-415D-A353-807385729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18" name="Image 117">
          <a:extLst>
            <a:ext uri="{FF2B5EF4-FFF2-40B4-BE49-F238E27FC236}">
              <a16:creationId xmlns:a16="http://schemas.microsoft.com/office/drawing/2014/main" id="{FE4E1E42-5C1B-4515-B541-52B2DAA2D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19" name="Image 118">
          <a:extLst>
            <a:ext uri="{FF2B5EF4-FFF2-40B4-BE49-F238E27FC236}">
              <a16:creationId xmlns:a16="http://schemas.microsoft.com/office/drawing/2014/main" id="{9AEFCE2E-1083-437D-8991-17E833137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120" name="Image 119">
          <a:extLst>
            <a:ext uri="{FF2B5EF4-FFF2-40B4-BE49-F238E27FC236}">
              <a16:creationId xmlns:a16="http://schemas.microsoft.com/office/drawing/2014/main" id="{9D64DF64-6C9D-4BF7-A96B-769630B4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121" name="Image 120">
          <a:extLst>
            <a:ext uri="{FF2B5EF4-FFF2-40B4-BE49-F238E27FC236}">
              <a16:creationId xmlns:a16="http://schemas.microsoft.com/office/drawing/2014/main" id="{BAEB8BFD-F62D-45DE-91FA-87585BF9B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22" name="Image 121">
          <a:extLst>
            <a:ext uri="{FF2B5EF4-FFF2-40B4-BE49-F238E27FC236}">
              <a16:creationId xmlns:a16="http://schemas.microsoft.com/office/drawing/2014/main" id="{35E1A9E0-401E-4CC5-A5C7-394F99CB7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123" name="Image 122">
          <a:extLst>
            <a:ext uri="{FF2B5EF4-FFF2-40B4-BE49-F238E27FC236}">
              <a16:creationId xmlns:a16="http://schemas.microsoft.com/office/drawing/2014/main" id="{4210B654-1C9A-41B1-B557-5495FA69F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124" name="Image 123">
          <a:extLst>
            <a:ext uri="{FF2B5EF4-FFF2-40B4-BE49-F238E27FC236}">
              <a16:creationId xmlns:a16="http://schemas.microsoft.com/office/drawing/2014/main" id="{C700C44F-B376-4076-8A73-5143564E9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25" name="Image 124">
          <a:extLst>
            <a:ext uri="{FF2B5EF4-FFF2-40B4-BE49-F238E27FC236}">
              <a16:creationId xmlns:a16="http://schemas.microsoft.com/office/drawing/2014/main" id="{A24F8DAD-F50E-4458-9EE4-D7513F463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26" name="Image 125">
          <a:extLst>
            <a:ext uri="{FF2B5EF4-FFF2-40B4-BE49-F238E27FC236}">
              <a16:creationId xmlns:a16="http://schemas.microsoft.com/office/drawing/2014/main" id="{3BD36660-F864-4704-B12E-AFB2D5234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27" name="Image 126">
          <a:extLst>
            <a:ext uri="{FF2B5EF4-FFF2-40B4-BE49-F238E27FC236}">
              <a16:creationId xmlns:a16="http://schemas.microsoft.com/office/drawing/2014/main" id="{5E84F2C8-DAC7-47D7-A2AE-D87A6CD1F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28" name="Image 127">
          <a:extLst>
            <a:ext uri="{FF2B5EF4-FFF2-40B4-BE49-F238E27FC236}">
              <a16:creationId xmlns:a16="http://schemas.microsoft.com/office/drawing/2014/main" id="{C6225066-D0C9-46BF-A20F-4F1378C62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29" name="Image 128">
          <a:extLst>
            <a:ext uri="{FF2B5EF4-FFF2-40B4-BE49-F238E27FC236}">
              <a16:creationId xmlns:a16="http://schemas.microsoft.com/office/drawing/2014/main" id="{FE9529DF-6AA2-4598-A957-95E17F87D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30" name="Image 129">
          <a:extLst>
            <a:ext uri="{FF2B5EF4-FFF2-40B4-BE49-F238E27FC236}">
              <a16:creationId xmlns:a16="http://schemas.microsoft.com/office/drawing/2014/main" id="{532FA3DD-9670-4663-B20D-491A12F32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31" name="Image 130">
          <a:extLst>
            <a:ext uri="{FF2B5EF4-FFF2-40B4-BE49-F238E27FC236}">
              <a16:creationId xmlns:a16="http://schemas.microsoft.com/office/drawing/2014/main" id="{ABD18CA4-7F36-4BB2-A7B7-7C4DCC90D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32" name="Image 131">
          <a:extLst>
            <a:ext uri="{FF2B5EF4-FFF2-40B4-BE49-F238E27FC236}">
              <a16:creationId xmlns:a16="http://schemas.microsoft.com/office/drawing/2014/main" id="{0A498B99-5F4C-4651-9673-3D364F4C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33" name="Image 132">
          <a:extLst>
            <a:ext uri="{FF2B5EF4-FFF2-40B4-BE49-F238E27FC236}">
              <a16:creationId xmlns:a16="http://schemas.microsoft.com/office/drawing/2014/main" id="{14955801-1CF7-4B42-B68B-E3C8F2BC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34" name="Image 133">
          <a:extLst>
            <a:ext uri="{FF2B5EF4-FFF2-40B4-BE49-F238E27FC236}">
              <a16:creationId xmlns:a16="http://schemas.microsoft.com/office/drawing/2014/main" id="{DD6164A4-52F8-4423-AC98-9DBC5A32D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35" name="Image 134">
          <a:extLst>
            <a:ext uri="{FF2B5EF4-FFF2-40B4-BE49-F238E27FC236}">
              <a16:creationId xmlns:a16="http://schemas.microsoft.com/office/drawing/2014/main" id="{19865276-9FA2-46F8-A241-95D81119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36" name="Image 135">
          <a:extLst>
            <a:ext uri="{FF2B5EF4-FFF2-40B4-BE49-F238E27FC236}">
              <a16:creationId xmlns:a16="http://schemas.microsoft.com/office/drawing/2014/main" id="{6B37435C-EC3F-4536-ABE0-7D4007AC4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37" name="Image 136">
          <a:extLst>
            <a:ext uri="{FF2B5EF4-FFF2-40B4-BE49-F238E27FC236}">
              <a16:creationId xmlns:a16="http://schemas.microsoft.com/office/drawing/2014/main" id="{2A666079-8177-4418-8326-269243AA2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38" name="Image 137">
          <a:extLst>
            <a:ext uri="{FF2B5EF4-FFF2-40B4-BE49-F238E27FC236}">
              <a16:creationId xmlns:a16="http://schemas.microsoft.com/office/drawing/2014/main" id="{42A067D0-0B92-4E0F-8717-C4E8BE7BC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39" name="Image 138">
          <a:extLst>
            <a:ext uri="{FF2B5EF4-FFF2-40B4-BE49-F238E27FC236}">
              <a16:creationId xmlns:a16="http://schemas.microsoft.com/office/drawing/2014/main" id="{F6BD373F-E59F-4E03-A4CF-8AE80860B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40" name="Image 139">
          <a:extLst>
            <a:ext uri="{FF2B5EF4-FFF2-40B4-BE49-F238E27FC236}">
              <a16:creationId xmlns:a16="http://schemas.microsoft.com/office/drawing/2014/main" id="{A99D8BE1-A279-43FE-ACCC-83F9D549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141" name="Image 140">
          <a:extLst>
            <a:ext uri="{FF2B5EF4-FFF2-40B4-BE49-F238E27FC236}">
              <a16:creationId xmlns:a16="http://schemas.microsoft.com/office/drawing/2014/main" id="{0C3D67EB-9573-435E-BF22-A62F95DF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142" name="Image 141">
          <a:extLst>
            <a:ext uri="{FF2B5EF4-FFF2-40B4-BE49-F238E27FC236}">
              <a16:creationId xmlns:a16="http://schemas.microsoft.com/office/drawing/2014/main" id="{CC8A519B-99D1-4D7E-A29B-0E5505CFA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43" name="Image 142">
          <a:extLst>
            <a:ext uri="{FF2B5EF4-FFF2-40B4-BE49-F238E27FC236}">
              <a16:creationId xmlns:a16="http://schemas.microsoft.com/office/drawing/2014/main" id="{CA556F13-09F0-4665-A0F7-ABAEFE0BD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144" name="Image 143">
          <a:extLst>
            <a:ext uri="{FF2B5EF4-FFF2-40B4-BE49-F238E27FC236}">
              <a16:creationId xmlns:a16="http://schemas.microsoft.com/office/drawing/2014/main" id="{D55F2CFC-F5E4-481E-8D71-3BA40B907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145" name="Image 144">
          <a:extLst>
            <a:ext uri="{FF2B5EF4-FFF2-40B4-BE49-F238E27FC236}">
              <a16:creationId xmlns:a16="http://schemas.microsoft.com/office/drawing/2014/main" id="{BF978B78-C33B-46A1-B2B9-E8C88A27A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46" name="Image 145">
          <a:extLst>
            <a:ext uri="{FF2B5EF4-FFF2-40B4-BE49-F238E27FC236}">
              <a16:creationId xmlns:a16="http://schemas.microsoft.com/office/drawing/2014/main" id="{0A9646D0-216C-464D-BC97-407EB5ABB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47" name="Image 146">
          <a:extLst>
            <a:ext uri="{FF2B5EF4-FFF2-40B4-BE49-F238E27FC236}">
              <a16:creationId xmlns:a16="http://schemas.microsoft.com/office/drawing/2014/main" id="{17BAE23C-52C8-4E9F-98CC-7FBE39B74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48" name="Image 147">
          <a:extLst>
            <a:ext uri="{FF2B5EF4-FFF2-40B4-BE49-F238E27FC236}">
              <a16:creationId xmlns:a16="http://schemas.microsoft.com/office/drawing/2014/main" id="{BB976C75-E8EF-4B61-8491-D7B029167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49" name="Image 148">
          <a:extLst>
            <a:ext uri="{FF2B5EF4-FFF2-40B4-BE49-F238E27FC236}">
              <a16:creationId xmlns:a16="http://schemas.microsoft.com/office/drawing/2014/main" id="{B9FC6AAA-5606-42D4-B189-99BED05E9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50" name="Image 149">
          <a:extLst>
            <a:ext uri="{FF2B5EF4-FFF2-40B4-BE49-F238E27FC236}">
              <a16:creationId xmlns:a16="http://schemas.microsoft.com/office/drawing/2014/main" id="{3FF44673-D5E4-4416-832C-568DAE2A3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51" name="Image 150">
          <a:extLst>
            <a:ext uri="{FF2B5EF4-FFF2-40B4-BE49-F238E27FC236}">
              <a16:creationId xmlns:a16="http://schemas.microsoft.com/office/drawing/2014/main" id="{1F4FABD3-7701-4C32-9034-9E7F5B5EC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52" name="Image 151">
          <a:extLst>
            <a:ext uri="{FF2B5EF4-FFF2-40B4-BE49-F238E27FC236}">
              <a16:creationId xmlns:a16="http://schemas.microsoft.com/office/drawing/2014/main" id="{9850ED13-A2FA-4D63-83F2-FB7B3AFC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53" name="Image 152">
          <a:extLst>
            <a:ext uri="{FF2B5EF4-FFF2-40B4-BE49-F238E27FC236}">
              <a16:creationId xmlns:a16="http://schemas.microsoft.com/office/drawing/2014/main" id="{F0FD9978-C2B4-4813-A487-475D038D4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54" name="Image 153">
          <a:extLst>
            <a:ext uri="{FF2B5EF4-FFF2-40B4-BE49-F238E27FC236}">
              <a16:creationId xmlns:a16="http://schemas.microsoft.com/office/drawing/2014/main" id="{39E25AA9-4F59-4499-A641-18534051E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55" name="Image 154">
          <a:extLst>
            <a:ext uri="{FF2B5EF4-FFF2-40B4-BE49-F238E27FC236}">
              <a16:creationId xmlns:a16="http://schemas.microsoft.com/office/drawing/2014/main" id="{8605CB88-EA13-4FD8-BCC8-5FA54066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56" name="Image 155">
          <a:extLst>
            <a:ext uri="{FF2B5EF4-FFF2-40B4-BE49-F238E27FC236}">
              <a16:creationId xmlns:a16="http://schemas.microsoft.com/office/drawing/2014/main" id="{20D36F56-47BB-4FDB-A83D-5252EC5F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57" name="Image 156">
          <a:extLst>
            <a:ext uri="{FF2B5EF4-FFF2-40B4-BE49-F238E27FC236}">
              <a16:creationId xmlns:a16="http://schemas.microsoft.com/office/drawing/2014/main" id="{548B0833-C26E-4CAF-B61F-01716537F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58" name="Image 157">
          <a:extLst>
            <a:ext uri="{FF2B5EF4-FFF2-40B4-BE49-F238E27FC236}">
              <a16:creationId xmlns:a16="http://schemas.microsoft.com/office/drawing/2014/main" id="{C1EE4874-BC0C-4FDE-8728-C234E60D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59" name="Image 158">
          <a:extLst>
            <a:ext uri="{FF2B5EF4-FFF2-40B4-BE49-F238E27FC236}">
              <a16:creationId xmlns:a16="http://schemas.microsoft.com/office/drawing/2014/main" id="{1CAA807B-1D7B-473E-BFA4-7E11E222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160" name="Image 159">
          <a:extLst>
            <a:ext uri="{FF2B5EF4-FFF2-40B4-BE49-F238E27FC236}">
              <a16:creationId xmlns:a16="http://schemas.microsoft.com/office/drawing/2014/main" id="{5530521B-BA62-4F7A-A656-38E52939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61" name="Image 160">
          <a:extLst>
            <a:ext uri="{FF2B5EF4-FFF2-40B4-BE49-F238E27FC236}">
              <a16:creationId xmlns:a16="http://schemas.microsoft.com/office/drawing/2014/main" id="{80E747CD-C12F-44A1-B37F-E899CFBB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62" name="Image 161">
          <a:extLst>
            <a:ext uri="{FF2B5EF4-FFF2-40B4-BE49-F238E27FC236}">
              <a16:creationId xmlns:a16="http://schemas.microsoft.com/office/drawing/2014/main" id="{6BD0C1B0-75FD-4EAE-8D35-A8FE4F58A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63" name="Image 162">
          <a:extLst>
            <a:ext uri="{FF2B5EF4-FFF2-40B4-BE49-F238E27FC236}">
              <a16:creationId xmlns:a16="http://schemas.microsoft.com/office/drawing/2014/main" id="{83A0FA87-7046-4608-836B-1F015FB4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64" name="Image 163">
          <a:extLst>
            <a:ext uri="{FF2B5EF4-FFF2-40B4-BE49-F238E27FC236}">
              <a16:creationId xmlns:a16="http://schemas.microsoft.com/office/drawing/2014/main" id="{6980E4C9-99DF-42F3-A204-64B524358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65" name="Image 164">
          <a:extLst>
            <a:ext uri="{FF2B5EF4-FFF2-40B4-BE49-F238E27FC236}">
              <a16:creationId xmlns:a16="http://schemas.microsoft.com/office/drawing/2014/main" id="{02B35224-4BFF-475F-9B3D-4C4E5B5E1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66" name="Image 165">
          <a:extLst>
            <a:ext uri="{FF2B5EF4-FFF2-40B4-BE49-F238E27FC236}">
              <a16:creationId xmlns:a16="http://schemas.microsoft.com/office/drawing/2014/main" id="{C8CBF47F-400C-4A7A-87AC-4511D6C79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67" name="Image 166">
          <a:extLst>
            <a:ext uri="{FF2B5EF4-FFF2-40B4-BE49-F238E27FC236}">
              <a16:creationId xmlns:a16="http://schemas.microsoft.com/office/drawing/2014/main" id="{D9782FEE-BD6A-4349-BAF1-0CC50C04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68" name="Image 167">
          <a:extLst>
            <a:ext uri="{FF2B5EF4-FFF2-40B4-BE49-F238E27FC236}">
              <a16:creationId xmlns:a16="http://schemas.microsoft.com/office/drawing/2014/main" id="{DC6B326E-A29F-448F-80DA-3F4D2DD8D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69" name="Image 168">
          <a:extLst>
            <a:ext uri="{FF2B5EF4-FFF2-40B4-BE49-F238E27FC236}">
              <a16:creationId xmlns:a16="http://schemas.microsoft.com/office/drawing/2014/main" id="{0DFD6B4A-B13D-4756-94DB-1710FCA70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70" name="Image 169">
          <a:extLst>
            <a:ext uri="{FF2B5EF4-FFF2-40B4-BE49-F238E27FC236}">
              <a16:creationId xmlns:a16="http://schemas.microsoft.com/office/drawing/2014/main" id="{9329E06D-B3E8-475E-A4C4-8ACFEB7B0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171" name="Image 170">
          <a:extLst>
            <a:ext uri="{FF2B5EF4-FFF2-40B4-BE49-F238E27FC236}">
              <a16:creationId xmlns:a16="http://schemas.microsoft.com/office/drawing/2014/main" id="{55D35AC4-4F88-4238-9425-42906C841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172" name="Image 171">
          <a:extLst>
            <a:ext uri="{FF2B5EF4-FFF2-40B4-BE49-F238E27FC236}">
              <a16:creationId xmlns:a16="http://schemas.microsoft.com/office/drawing/2014/main" id="{0B365837-B0B6-460C-B40B-232A97CEE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73" name="Image 172">
          <a:extLst>
            <a:ext uri="{FF2B5EF4-FFF2-40B4-BE49-F238E27FC236}">
              <a16:creationId xmlns:a16="http://schemas.microsoft.com/office/drawing/2014/main" id="{14AD688D-DB2E-48AB-A5BC-B7C4415C0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174" name="Image 173">
          <a:extLst>
            <a:ext uri="{FF2B5EF4-FFF2-40B4-BE49-F238E27FC236}">
              <a16:creationId xmlns:a16="http://schemas.microsoft.com/office/drawing/2014/main" id="{4F70AF2B-E118-42D6-B060-A75891A9F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175" name="Image 174">
          <a:extLst>
            <a:ext uri="{FF2B5EF4-FFF2-40B4-BE49-F238E27FC236}">
              <a16:creationId xmlns:a16="http://schemas.microsoft.com/office/drawing/2014/main" id="{B33C90CB-1FD7-4AEB-886A-7D5124386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76" name="Image 175">
          <a:extLst>
            <a:ext uri="{FF2B5EF4-FFF2-40B4-BE49-F238E27FC236}">
              <a16:creationId xmlns:a16="http://schemas.microsoft.com/office/drawing/2014/main" id="{D3A3B6D0-5BE8-44F3-B992-88BC3C23C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77" name="Image 176">
          <a:extLst>
            <a:ext uri="{FF2B5EF4-FFF2-40B4-BE49-F238E27FC236}">
              <a16:creationId xmlns:a16="http://schemas.microsoft.com/office/drawing/2014/main" id="{CC252148-979C-4CEC-BEB2-4DE5193C1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78" name="Image 177">
          <a:extLst>
            <a:ext uri="{FF2B5EF4-FFF2-40B4-BE49-F238E27FC236}">
              <a16:creationId xmlns:a16="http://schemas.microsoft.com/office/drawing/2014/main" id="{D94A1053-CB66-43E3-90DB-44A8F3E60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79" name="Image 178">
          <a:extLst>
            <a:ext uri="{FF2B5EF4-FFF2-40B4-BE49-F238E27FC236}">
              <a16:creationId xmlns:a16="http://schemas.microsoft.com/office/drawing/2014/main" id="{C8DE11A1-1A5B-4B25-BDE0-77F2277F1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80" name="Image 179">
          <a:extLst>
            <a:ext uri="{FF2B5EF4-FFF2-40B4-BE49-F238E27FC236}">
              <a16:creationId xmlns:a16="http://schemas.microsoft.com/office/drawing/2014/main" id="{632ADC63-6E33-413A-A3A1-2C3D20EC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81" name="Image 180">
          <a:extLst>
            <a:ext uri="{FF2B5EF4-FFF2-40B4-BE49-F238E27FC236}">
              <a16:creationId xmlns:a16="http://schemas.microsoft.com/office/drawing/2014/main" id="{381B2854-EFE4-4798-AC98-8B8985E12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82" name="Image 181">
          <a:extLst>
            <a:ext uri="{FF2B5EF4-FFF2-40B4-BE49-F238E27FC236}">
              <a16:creationId xmlns:a16="http://schemas.microsoft.com/office/drawing/2014/main" id="{776203F6-11F9-49CA-820E-8548BBCDA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83" name="Image 182">
          <a:extLst>
            <a:ext uri="{FF2B5EF4-FFF2-40B4-BE49-F238E27FC236}">
              <a16:creationId xmlns:a16="http://schemas.microsoft.com/office/drawing/2014/main" id="{5AD940FA-D1FF-4834-94CE-01124EB07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84" name="Image 183">
          <a:extLst>
            <a:ext uri="{FF2B5EF4-FFF2-40B4-BE49-F238E27FC236}">
              <a16:creationId xmlns:a16="http://schemas.microsoft.com/office/drawing/2014/main" id="{2AD6EFFC-9C33-4116-BD18-0D46D65C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85" name="Image 184">
          <a:extLst>
            <a:ext uri="{FF2B5EF4-FFF2-40B4-BE49-F238E27FC236}">
              <a16:creationId xmlns:a16="http://schemas.microsoft.com/office/drawing/2014/main" id="{8E9E7BAE-7D71-46B3-A61E-AB9202A6B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186" name="Image 185">
          <a:extLst>
            <a:ext uri="{FF2B5EF4-FFF2-40B4-BE49-F238E27FC236}">
              <a16:creationId xmlns:a16="http://schemas.microsoft.com/office/drawing/2014/main" id="{D26D11C5-04C4-4447-B83C-3E75238BA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187" name="Image 186">
          <a:extLst>
            <a:ext uri="{FF2B5EF4-FFF2-40B4-BE49-F238E27FC236}">
              <a16:creationId xmlns:a16="http://schemas.microsoft.com/office/drawing/2014/main" id="{422F1B11-A8BD-4B74-8223-28E703B5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88" name="Image 187">
          <a:extLst>
            <a:ext uri="{FF2B5EF4-FFF2-40B4-BE49-F238E27FC236}">
              <a16:creationId xmlns:a16="http://schemas.microsoft.com/office/drawing/2014/main" id="{F7374FA9-7812-4441-8A1A-5DD77ED42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89" name="Image 188">
          <a:extLst>
            <a:ext uri="{FF2B5EF4-FFF2-40B4-BE49-F238E27FC236}">
              <a16:creationId xmlns:a16="http://schemas.microsoft.com/office/drawing/2014/main" id="{9A8D8A75-64A3-412E-85B1-CD8324072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190" name="Image 189">
          <a:extLst>
            <a:ext uri="{FF2B5EF4-FFF2-40B4-BE49-F238E27FC236}">
              <a16:creationId xmlns:a16="http://schemas.microsoft.com/office/drawing/2014/main" id="{B8DB5E0B-C1E6-4914-A1A2-02B02234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91" name="Image 190">
          <a:extLst>
            <a:ext uri="{FF2B5EF4-FFF2-40B4-BE49-F238E27FC236}">
              <a16:creationId xmlns:a16="http://schemas.microsoft.com/office/drawing/2014/main" id="{31962945-156A-4644-9266-10457CF4C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192" name="Image 191">
          <a:extLst>
            <a:ext uri="{FF2B5EF4-FFF2-40B4-BE49-F238E27FC236}">
              <a16:creationId xmlns:a16="http://schemas.microsoft.com/office/drawing/2014/main" id="{E218B173-E947-4F4D-BAE6-17990581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193" name="Image 192">
          <a:extLst>
            <a:ext uri="{FF2B5EF4-FFF2-40B4-BE49-F238E27FC236}">
              <a16:creationId xmlns:a16="http://schemas.microsoft.com/office/drawing/2014/main" id="{C7D04BB2-25E8-4DF3-B9C0-487A13822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194" name="Image 193">
          <a:extLst>
            <a:ext uri="{FF2B5EF4-FFF2-40B4-BE49-F238E27FC236}">
              <a16:creationId xmlns:a16="http://schemas.microsoft.com/office/drawing/2014/main" id="{FA6A18CD-21D7-4361-B51E-D15AED06B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195" name="Image 194">
          <a:extLst>
            <a:ext uri="{FF2B5EF4-FFF2-40B4-BE49-F238E27FC236}">
              <a16:creationId xmlns:a16="http://schemas.microsoft.com/office/drawing/2014/main" id="{D7B3B5B7-6058-4632-8169-5750CBDC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196" name="Image 195">
          <a:extLst>
            <a:ext uri="{FF2B5EF4-FFF2-40B4-BE49-F238E27FC236}">
              <a16:creationId xmlns:a16="http://schemas.microsoft.com/office/drawing/2014/main" id="{A21757C1-E150-43FA-8008-B4F771EF1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97" name="Image 196">
          <a:extLst>
            <a:ext uri="{FF2B5EF4-FFF2-40B4-BE49-F238E27FC236}">
              <a16:creationId xmlns:a16="http://schemas.microsoft.com/office/drawing/2014/main" id="{B72CBEF3-1A2A-48BA-B7A6-0FF3E8433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98" name="Image 197">
          <a:extLst>
            <a:ext uri="{FF2B5EF4-FFF2-40B4-BE49-F238E27FC236}">
              <a16:creationId xmlns:a16="http://schemas.microsoft.com/office/drawing/2014/main" id="{E109ED12-AA49-437F-97C1-162AE5FEC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199" name="Image 198">
          <a:extLst>
            <a:ext uri="{FF2B5EF4-FFF2-40B4-BE49-F238E27FC236}">
              <a16:creationId xmlns:a16="http://schemas.microsoft.com/office/drawing/2014/main" id="{B7CAFAE5-0615-4B64-B05D-A21DA9150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00" name="Image 199">
          <a:extLst>
            <a:ext uri="{FF2B5EF4-FFF2-40B4-BE49-F238E27FC236}">
              <a16:creationId xmlns:a16="http://schemas.microsoft.com/office/drawing/2014/main" id="{1866C631-F808-4B81-BDAF-AD9AECE9D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01" name="Image 200">
          <a:extLst>
            <a:ext uri="{FF2B5EF4-FFF2-40B4-BE49-F238E27FC236}">
              <a16:creationId xmlns:a16="http://schemas.microsoft.com/office/drawing/2014/main" id="{6E0BFDF2-1664-4616-8097-87A46722A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02" name="Image 201">
          <a:extLst>
            <a:ext uri="{FF2B5EF4-FFF2-40B4-BE49-F238E27FC236}">
              <a16:creationId xmlns:a16="http://schemas.microsoft.com/office/drawing/2014/main" id="{0038EC21-2A9F-47C1-8F5C-890B3A1C0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03" name="Image 202">
          <a:extLst>
            <a:ext uri="{FF2B5EF4-FFF2-40B4-BE49-F238E27FC236}">
              <a16:creationId xmlns:a16="http://schemas.microsoft.com/office/drawing/2014/main" id="{E28524F8-FFD7-4A29-A2FE-A490F770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04" name="Image 203">
          <a:extLst>
            <a:ext uri="{FF2B5EF4-FFF2-40B4-BE49-F238E27FC236}">
              <a16:creationId xmlns:a16="http://schemas.microsoft.com/office/drawing/2014/main" id="{341E9FC0-374B-456C-ACF0-A9C05AE1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05" name="Image 204">
          <a:extLst>
            <a:ext uri="{FF2B5EF4-FFF2-40B4-BE49-F238E27FC236}">
              <a16:creationId xmlns:a16="http://schemas.microsoft.com/office/drawing/2014/main" id="{D632C66C-6207-4FBD-9636-906D53C8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06" name="Image 205">
          <a:extLst>
            <a:ext uri="{FF2B5EF4-FFF2-40B4-BE49-F238E27FC236}">
              <a16:creationId xmlns:a16="http://schemas.microsoft.com/office/drawing/2014/main" id="{AC4660D1-E3EF-4B26-8D3F-9A9464AE3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07" name="Image 206">
          <a:extLst>
            <a:ext uri="{FF2B5EF4-FFF2-40B4-BE49-F238E27FC236}">
              <a16:creationId xmlns:a16="http://schemas.microsoft.com/office/drawing/2014/main" id="{4761D6E0-BE47-4A21-90DD-906B05139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08" name="Image 207">
          <a:extLst>
            <a:ext uri="{FF2B5EF4-FFF2-40B4-BE49-F238E27FC236}">
              <a16:creationId xmlns:a16="http://schemas.microsoft.com/office/drawing/2014/main" id="{0AC638F3-2DA2-49DE-8558-8FC3E5304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09" name="Image 208">
          <a:extLst>
            <a:ext uri="{FF2B5EF4-FFF2-40B4-BE49-F238E27FC236}">
              <a16:creationId xmlns:a16="http://schemas.microsoft.com/office/drawing/2014/main" id="{34130270-3268-4824-8BD1-C112A3EA3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10" name="Image 209">
          <a:extLst>
            <a:ext uri="{FF2B5EF4-FFF2-40B4-BE49-F238E27FC236}">
              <a16:creationId xmlns:a16="http://schemas.microsoft.com/office/drawing/2014/main" id="{3B75BE90-5A95-4063-B07C-CF1D5F430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211" name="Image 210">
          <a:extLst>
            <a:ext uri="{FF2B5EF4-FFF2-40B4-BE49-F238E27FC236}">
              <a16:creationId xmlns:a16="http://schemas.microsoft.com/office/drawing/2014/main" id="{9C17BCAE-8D50-4AAD-B30C-943069410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12" name="Image 211">
          <a:extLst>
            <a:ext uri="{FF2B5EF4-FFF2-40B4-BE49-F238E27FC236}">
              <a16:creationId xmlns:a16="http://schemas.microsoft.com/office/drawing/2014/main" id="{9057C790-850E-4A8F-BEAC-FF4D30BC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13" name="Image 212">
          <a:extLst>
            <a:ext uri="{FF2B5EF4-FFF2-40B4-BE49-F238E27FC236}">
              <a16:creationId xmlns:a16="http://schemas.microsoft.com/office/drawing/2014/main" id="{4BBEEC06-8010-4114-8812-54D47753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14" name="Image 213">
          <a:extLst>
            <a:ext uri="{FF2B5EF4-FFF2-40B4-BE49-F238E27FC236}">
              <a16:creationId xmlns:a16="http://schemas.microsoft.com/office/drawing/2014/main" id="{8C80D495-E48D-458A-BFFB-508E09599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15" name="Image 214">
          <a:extLst>
            <a:ext uri="{FF2B5EF4-FFF2-40B4-BE49-F238E27FC236}">
              <a16:creationId xmlns:a16="http://schemas.microsoft.com/office/drawing/2014/main" id="{632AB355-049E-4788-8409-05683850D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16" name="Image 215">
          <a:extLst>
            <a:ext uri="{FF2B5EF4-FFF2-40B4-BE49-F238E27FC236}">
              <a16:creationId xmlns:a16="http://schemas.microsoft.com/office/drawing/2014/main" id="{D8AE7F19-1E7B-4E97-B606-FAFA920F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17" name="Image 216">
          <a:extLst>
            <a:ext uri="{FF2B5EF4-FFF2-40B4-BE49-F238E27FC236}">
              <a16:creationId xmlns:a16="http://schemas.microsoft.com/office/drawing/2014/main" id="{14CDFABB-E349-4F8C-912E-96C0B8F3F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18" name="Image 217">
          <a:extLst>
            <a:ext uri="{FF2B5EF4-FFF2-40B4-BE49-F238E27FC236}">
              <a16:creationId xmlns:a16="http://schemas.microsoft.com/office/drawing/2014/main" id="{9C2BF3E8-FC3E-4431-972F-D7F5F6803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19" name="Image 218">
          <a:extLst>
            <a:ext uri="{FF2B5EF4-FFF2-40B4-BE49-F238E27FC236}">
              <a16:creationId xmlns:a16="http://schemas.microsoft.com/office/drawing/2014/main" id="{3003B94E-2C3C-45BB-87DB-730FEC8D8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20" name="Image 219">
          <a:extLst>
            <a:ext uri="{FF2B5EF4-FFF2-40B4-BE49-F238E27FC236}">
              <a16:creationId xmlns:a16="http://schemas.microsoft.com/office/drawing/2014/main" id="{A97D569F-757B-4753-8825-61A2F5F2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21" name="Image 220">
          <a:extLst>
            <a:ext uri="{FF2B5EF4-FFF2-40B4-BE49-F238E27FC236}">
              <a16:creationId xmlns:a16="http://schemas.microsoft.com/office/drawing/2014/main" id="{CC7B35E7-0709-44E8-BD8B-F741B8D15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222" name="Image 221">
          <a:extLst>
            <a:ext uri="{FF2B5EF4-FFF2-40B4-BE49-F238E27FC236}">
              <a16:creationId xmlns:a16="http://schemas.microsoft.com/office/drawing/2014/main" id="{552388E2-9316-4455-85D0-8B49109AA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223" name="Image 222">
          <a:extLst>
            <a:ext uri="{FF2B5EF4-FFF2-40B4-BE49-F238E27FC236}">
              <a16:creationId xmlns:a16="http://schemas.microsoft.com/office/drawing/2014/main" id="{2D08A480-BE66-478A-B32F-763C20C9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24" name="Image 223">
          <a:extLst>
            <a:ext uri="{FF2B5EF4-FFF2-40B4-BE49-F238E27FC236}">
              <a16:creationId xmlns:a16="http://schemas.microsoft.com/office/drawing/2014/main" id="{C70B1503-D4C7-4FB9-9B7D-5A1A819BD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225" name="Image 224">
          <a:extLst>
            <a:ext uri="{FF2B5EF4-FFF2-40B4-BE49-F238E27FC236}">
              <a16:creationId xmlns:a16="http://schemas.microsoft.com/office/drawing/2014/main" id="{3A79024A-D616-48A1-85B2-BB2DEDCE0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226" name="Image 225">
          <a:extLst>
            <a:ext uri="{FF2B5EF4-FFF2-40B4-BE49-F238E27FC236}">
              <a16:creationId xmlns:a16="http://schemas.microsoft.com/office/drawing/2014/main" id="{7DFBFA0E-FFFB-4F83-97C4-37A687132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27" name="Image 226">
          <a:extLst>
            <a:ext uri="{FF2B5EF4-FFF2-40B4-BE49-F238E27FC236}">
              <a16:creationId xmlns:a16="http://schemas.microsoft.com/office/drawing/2014/main" id="{1F34138F-0EC9-463A-97FA-B99467A66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28" name="Image 227">
          <a:extLst>
            <a:ext uri="{FF2B5EF4-FFF2-40B4-BE49-F238E27FC236}">
              <a16:creationId xmlns:a16="http://schemas.microsoft.com/office/drawing/2014/main" id="{99537ED2-E139-46C4-8CF8-E0CB1CFB2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29" name="Image 228">
          <a:extLst>
            <a:ext uri="{FF2B5EF4-FFF2-40B4-BE49-F238E27FC236}">
              <a16:creationId xmlns:a16="http://schemas.microsoft.com/office/drawing/2014/main" id="{ED948B0F-0994-47F8-8A5F-091D509E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30" name="Image 229">
          <a:extLst>
            <a:ext uri="{FF2B5EF4-FFF2-40B4-BE49-F238E27FC236}">
              <a16:creationId xmlns:a16="http://schemas.microsoft.com/office/drawing/2014/main" id="{7811E7D2-F81B-49BF-962F-81C2321A1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31" name="Image 230">
          <a:extLst>
            <a:ext uri="{FF2B5EF4-FFF2-40B4-BE49-F238E27FC236}">
              <a16:creationId xmlns:a16="http://schemas.microsoft.com/office/drawing/2014/main" id="{F1AE0FC1-BFA3-47F3-AB72-C7015CE51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32" name="Image 231">
          <a:extLst>
            <a:ext uri="{FF2B5EF4-FFF2-40B4-BE49-F238E27FC236}">
              <a16:creationId xmlns:a16="http://schemas.microsoft.com/office/drawing/2014/main" id="{85840A86-6276-4FA0-BF7B-C845A7AEF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33" name="Image 232">
          <a:extLst>
            <a:ext uri="{FF2B5EF4-FFF2-40B4-BE49-F238E27FC236}">
              <a16:creationId xmlns:a16="http://schemas.microsoft.com/office/drawing/2014/main" id="{5F945B3B-1361-4A4A-8425-32E2903E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34" name="Image 233">
          <a:extLst>
            <a:ext uri="{FF2B5EF4-FFF2-40B4-BE49-F238E27FC236}">
              <a16:creationId xmlns:a16="http://schemas.microsoft.com/office/drawing/2014/main" id="{B5BAC865-8818-4B51-AE1A-CE3193F7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35" name="Image 234">
          <a:extLst>
            <a:ext uri="{FF2B5EF4-FFF2-40B4-BE49-F238E27FC236}">
              <a16:creationId xmlns:a16="http://schemas.microsoft.com/office/drawing/2014/main" id="{BAB7FE9B-FA4B-475A-97DD-13B4B6192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36" name="Image 235">
          <a:extLst>
            <a:ext uri="{FF2B5EF4-FFF2-40B4-BE49-F238E27FC236}">
              <a16:creationId xmlns:a16="http://schemas.microsoft.com/office/drawing/2014/main" id="{8B20A371-E70A-465A-8465-0EB25FCFB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37" name="Image 236">
          <a:extLst>
            <a:ext uri="{FF2B5EF4-FFF2-40B4-BE49-F238E27FC236}">
              <a16:creationId xmlns:a16="http://schemas.microsoft.com/office/drawing/2014/main" id="{23325E77-DE60-49E2-859A-DA6857787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38" name="Image 237">
          <a:extLst>
            <a:ext uri="{FF2B5EF4-FFF2-40B4-BE49-F238E27FC236}">
              <a16:creationId xmlns:a16="http://schemas.microsoft.com/office/drawing/2014/main" id="{96AC0FCF-6014-446B-A9CC-BA58FDFE1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39" name="Image 238">
          <a:extLst>
            <a:ext uri="{FF2B5EF4-FFF2-40B4-BE49-F238E27FC236}">
              <a16:creationId xmlns:a16="http://schemas.microsoft.com/office/drawing/2014/main" id="{38605D13-48CC-4A88-B9D0-467AF1FA0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40" name="Image 239">
          <a:extLst>
            <a:ext uri="{FF2B5EF4-FFF2-40B4-BE49-F238E27FC236}">
              <a16:creationId xmlns:a16="http://schemas.microsoft.com/office/drawing/2014/main" id="{DC2B4B00-BF9A-4F42-AC24-4AB5E660E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41" name="Image 240">
          <a:extLst>
            <a:ext uri="{FF2B5EF4-FFF2-40B4-BE49-F238E27FC236}">
              <a16:creationId xmlns:a16="http://schemas.microsoft.com/office/drawing/2014/main" id="{0C36CDCD-F35C-4338-9E50-4E5071DE3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42" name="Image 241">
          <a:extLst>
            <a:ext uri="{FF2B5EF4-FFF2-40B4-BE49-F238E27FC236}">
              <a16:creationId xmlns:a16="http://schemas.microsoft.com/office/drawing/2014/main" id="{FE1E4406-DA47-4FBF-9F55-A56B1DA82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243" name="Image 242">
          <a:extLst>
            <a:ext uri="{FF2B5EF4-FFF2-40B4-BE49-F238E27FC236}">
              <a16:creationId xmlns:a16="http://schemas.microsoft.com/office/drawing/2014/main" id="{4CB846F3-ED5B-4BF6-B3F9-3B9FE05ED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244" name="Image 243">
          <a:extLst>
            <a:ext uri="{FF2B5EF4-FFF2-40B4-BE49-F238E27FC236}">
              <a16:creationId xmlns:a16="http://schemas.microsoft.com/office/drawing/2014/main" id="{699FED03-1B9D-477A-87B8-538BC03E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45" name="Image 244">
          <a:extLst>
            <a:ext uri="{FF2B5EF4-FFF2-40B4-BE49-F238E27FC236}">
              <a16:creationId xmlns:a16="http://schemas.microsoft.com/office/drawing/2014/main" id="{F5C55E00-4CE0-4BD5-BC5A-A28584E0B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246" name="Image 245">
          <a:extLst>
            <a:ext uri="{FF2B5EF4-FFF2-40B4-BE49-F238E27FC236}">
              <a16:creationId xmlns:a16="http://schemas.microsoft.com/office/drawing/2014/main" id="{F3B57B05-7642-43DC-BB6F-E98E1032D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247" name="Image 246">
          <a:extLst>
            <a:ext uri="{FF2B5EF4-FFF2-40B4-BE49-F238E27FC236}">
              <a16:creationId xmlns:a16="http://schemas.microsoft.com/office/drawing/2014/main" id="{0E10DEDD-90D0-426A-AD0C-367B892E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48" name="Image 247">
          <a:extLst>
            <a:ext uri="{FF2B5EF4-FFF2-40B4-BE49-F238E27FC236}">
              <a16:creationId xmlns:a16="http://schemas.microsoft.com/office/drawing/2014/main" id="{371E12CC-1F8B-487A-B1CC-FD28D537E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49" name="Image 248">
          <a:extLst>
            <a:ext uri="{FF2B5EF4-FFF2-40B4-BE49-F238E27FC236}">
              <a16:creationId xmlns:a16="http://schemas.microsoft.com/office/drawing/2014/main" id="{3E817EFB-B2BF-44E1-94DD-20E71B2B9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50" name="Image 249">
          <a:extLst>
            <a:ext uri="{FF2B5EF4-FFF2-40B4-BE49-F238E27FC236}">
              <a16:creationId xmlns:a16="http://schemas.microsoft.com/office/drawing/2014/main" id="{5673F991-2A0F-4B44-A170-9D2DF0E75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51" name="Image 250">
          <a:extLst>
            <a:ext uri="{FF2B5EF4-FFF2-40B4-BE49-F238E27FC236}">
              <a16:creationId xmlns:a16="http://schemas.microsoft.com/office/drawing/2014/main" id="{3299D70F-43D8-49C4-BB81-DFDFA27A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52" name="Image 251">
          <a:extLst>
            <a:ext uri="{FF2B5EF4-FFF2-40B4-BE49-F238E27FC236}">
              <a16:creationId xmlns:a16="http://schemas.microsoft.com/office/drawing/2014/main" id="{6FC48EE6-4447-48C8-BBA7-95A6CDF96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53" name="Image 252">
          <a:extLst>
            <a:ext uri="{FF2B5EF4-FFF2-40B4-BE49-F238E27FC236}">
              <a16:creationId xmlns:a16="http://schemas.microsoft.com/office/drawing/2014/main" id="{6B26C3B2-B397-4339-BE4F-FFEB8B3A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54" name="Image 253">
          <a:extLst>
            <a:ext uri="{FF2B5EF4-FFF2-40B4-BE49-F238E27FC236}">
              <a16:creationId xmlns:a16="http://schemas.microsoft.com/office/drawing/2014/main" id="{2A7B732E-C405-46A9-8D87-89FD9C9FD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55" name="Image 254">
          <a:extLst>
            <a:ext uri="{FF2B5EF4-FFF2-40B4-BE49-F238E27FC236}">
              <a16:creationId xmlns:a16="http://schemas.microsoft.com/office/drawing/2014/main" id="{BE0B59A7-D00E-4D8E-AF5F-5BE6A35F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56" name="Image 255">
          <a:extLst>
            <a:ext uri="{FF2B5EF4-FFF2-40B4-BE49-F238E27FC236}">
              <a16:creationId xmlns:a16="http://schemas.microsoft.com/office/drawing/2014/main" id="{9B40FB91-D306-43B3-9807-22C7D19F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57" name="Image 256">
          <a:extLst>
            <a:ext uri="{FF2B5EF4-FFF2-40B4-BE49-F238E27FC236}">
              <a16:creationId xmlns:a16="http://schemas.microsoft.com/office/drawing/2014/main" id="{AC061D59-93E2-438C-A76C-BCAC9C560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58" name="Image 257">
          <a:extLst>
            <a:ext uri="{FF2B5EF4-FFF2-40B4-BE49-F238E27FC236}">
              <a16:creationId xmlns:a16="http://schemas.microsoft.com/office/drawing/2014/main" id="{728BDB9C-638F-47F5-AE5C-472768154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59" name="Image 258">
          <a:extLst>
            <a:ext uri="{FF2B5EF4-FFF2-40B4-BE49-F238E27FC236}">
              <a16:creationId xmlns:a16="http://schemas.microsoft.com/office/drawing/2014/main" id="{5B0886F1-18BC-4BE0-AADC-8BF8E4F8E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60" name="Image 259">
          <a:extLst>
            <a:ext uri="{FF2B5EF4-FFF2-40B4-BE49-F238E27FC236}">
              <a16:creationId xmlns:a16="http://schemas.microsoft.com/office/drawing/2014/main" id="{6CED9FF5-4997-49E6-81A5-30EA669E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61" name="Image 260">
          <a:extLst>
            <a:ext uri="{FF2B5EF4-FFF2-40B4-BE49-F238E27FC236}">
              <a16:creationId xmlns:a16="http://schemas.microsoft.com/office/drawing/2014/main" id="{668DF302-8CB8-4AB2-BB4D-273147A55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262" name="Image 261">
          <a:extLst>
            <a:ext uri="{FF2B5EF4-FFF2-40B4-BE49-F238E27FC236}">
              <a16:creationId xmlns:a16="http://schemas.microsoft.com/office/drawing/2014/main" id="{8DAEAEBE-0798-4B24-8EA0-BD0273A3C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63" name="Image 262">
          <a:extLst>
            <a:ext uri="{FF2B5EF4-FFF2-40B4-BE49-F238E27FC236}">
              <a16:creationId xmlns:a16="http://schemas.microsoft.com/office/drawing/2014/main" id="{F73109FC-19C7-42C5-A1DD-44698C86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64" name="Image 263">
          <a:extLst>
            <a:ext uri="{FF2B5EF4-FFF2-40B4-BE49-F238E27FC236}">
              <a16:creationId xmlns:a16="http://schemas.microsoft.com/office/drawing/2014/main" id="{971995B6-05DE-41E9-8427-3B7CDB941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65" name="Image 264">
          <a:extLst>
            <a:ext uri="{FF2B5EF4-FFF2-40B4-BE49-F238E27FC236}">
              <a16:creationId xmlns:a16="http://schemas.microsoft.com/office/drawing/2014/main" id="{3BC45F23-E9C9-457D-B4DA-33B4D0C2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66" name="Image 265">
          <a:extLst>
            <a:ext uri="{FF2B5EF4-FFF2-40B4-BE49-F238E27FC236}">
              <a16:creationId xmlns:a16="http://schemas.microsoft.com/office/drawing/2014/main" id="{7AF3F2F8-62DD-46B5-B831-C4E80A2A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67" name="Image 266">
          <a:extLst>
            <a:ext uri="{FF2B5EF4-FFF2-40B4-BE49-F238E27FC236}">
              <a16:creationId xmlns:a16="http://schemas.microsoft.com/office/drawing/2014/main" id="{0A8166BB-E6A0-445E-B812-1E4540AE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68" name="Image 267">
          <a:extLst>
            <a:ext uri="{FF2B5EF4-FFF2-40B4-BE49-F238E27FC236}">
              <a16:creationId xmlns:a16="http://schemas.microsoft.com/office/drawing/2014/main" id="{7B68912C-B701-456C-B6E0-237727317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69" name="Image 268">
          <a:extLst>
            <a:ext uri="{FF2B5EF4-FFF2-40B4-BE49-F238E27FC236}">
              <a16:creationId xmlns:a16="http://schemas.microsoft.com/office/drawing/2014/main" id="{AD8F7583-921A-47C1-9F1E-9F4858DB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70" name="Image 269">
          <a:extLst>
            <a:ext uri="{FF2B5EF4-FFF2-40B4-BE49-F238E27FC236}">
              <a16:creationId xmlns:a16="http://schemas.microsoft.com/office/drawing/2014/main" id="{97119D00-768E-4793-BAA4-826931A6E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71" name="Image 270">
          <a:extLst>
            <a:ext uri="{FF2B5EF4-FFF2-40B4-BE49-F238E27FC236}">
              <a16:creationId xmlns:a16="http://schemas.microsoft.com/office/drawing/2014/main" id="{AA00CF3F-A3B6-4C98-A902-3B4A34FC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72" name="Image 271">
          <a:extLst>
            <a:ext uri="{FF2B5EF4-FFF2-40B4-BE49-F238E27FC236}">
              <a16:creationId xmlns:a16="http://schemas.microsoft.com/office/drawing/2014/main" id="{736B6B83-5BF6-4309-8569-77634853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273" name="Image 272">
          <a:extLst>
            <a:ext uri="{FF2B5EF4-FFF2-40B4-BE49-F238E27FC236}">
              <a16:creationId xmlns:a16="http://schemas.microsoft.com/office/drawing/2014/main" id="{068E3DED-6D87-4B5B-A5CE-C82021C59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274" name="Image 273">
          <a:extLst>
            <a:ext uri="{FF2B5EF4-FFF2-40B4-BE49-F238E27FC236}">
              <a16:creationId xmlns:a16="http://schemas.microsoft.com/office/drawing/2014/main" id="{C299B4A9-FBF4-4A82-93C0-ED7E83794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75" name="Image 274">
          <a:extLst>
            <a:ext uri="{FF2B5EF4-FFF2-40B4-BE49-F238E27FC236}">
              <a16:creationId xmlns:a16="http://schemas.microsoft.com/office/drawing/2014/main" id="{19CF6AEF-95CE-4342-BD20-63FB880FF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276" name="Image 275">
          <a:extLst>
            <a:ext uri="{FF2B5EF4-FFF2-40B4-BE49-F238E27FC236}">
              <a16:creationId xmlns:a16="http://schemas.microsoft.com/office/drawing/2014/main" id="{0986645C-D2E3-4965-99D1-C95BEA5D9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277" name="Image 276">
          <a:extLst>
            <a:ext uri="{FF2B5EF4-FFF2-40B4-BE49-F238E27FC236}">
              <a16:creationId xmlns:a16="http://schemas.microsoft.com/office/drawing/2014/main" id="{E3CA0552-9456-401B-9724-1C13959B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78" name="Image 277">
          <a:extLst>
            <a:ext uri="{FF2B5EF4-FFF2-40B4-BE49-F238E27FC236}">
              <a16:creationId xmlns:a16="http://schemas.microsoft.com/office/drawing/2014/main" id="{2DAD9717-C7A3-4BC4-911C-D5EDAF3B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79" name="Image 278">
          <a:extLst>
            <a:ext uri="{FF2B5EF4-FFF2-40B4-BE49-F238E27FC236}">
              <a16:creationId xmlns:a16="http://schemas.microsoft.com/office/drawing/2014/main" id="{10ED0BCD-CB40-4514-BB92-8BEB7B1C1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80" name="Image 279">
          <a:extLst>
            <a:ext uri="{FF2B5EF4-FFF2-40B4-BE49-F238E27FC236}">
              <a16:creationId xmlns:a16="http://schemas.microsoft.com/office/drawing/2014/main" id="{4C017916-6F29-4E89-AD44-1D121808F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81" name="Image 280">
          <a:extLst>
            <a:ext uri="{FF2B5EF4-FFF2-40B4-BE49-F238E27FC236}">
              <a16:creationId xmlns:a16="http://schemas.microsoft.com/office/drawing/2014/main" id="{223D8AF4-783C-4206-AB2A-010E8A61F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82" name="Image 281">
          <a:extLst>
            <a:ext uri="{FF2B5EF4-FFF2-40B4-BE49-F238E27FC236}">
              <a16:creationId xmlns:a16="http://schemas.microsoft.com/office/drawing/2014/main" id="{E2CFA0C6-6942-476B-9062-3C1E6459C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83" name="Image 282">
          <a:extLst>
            <a:ext uri="{FF2B5EF4-FFF2-40B4-BE49-F238E27FC236}">
              <a16:creationId xmlns:a16="http://schemas.microsoft.com/office/drawing/2014/main" id="{12E0600F-882E-480F-A7B0-B580AA1B2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84" name="Image 283">
          <a:extLst>
            <a:ext uri="{FF2B5EF4-FFF2-40B4-BE49-F238E27FC236}">
              <a16:creationId xmlns:a16="http://schemas.microsoft.com/office/drawing/2014/main" id="{10BBE58A-2BB8-4DC4-9B0D-D8621C162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85" name="Image 284">
          <a:extLst>
            <a:ext uri="{FF2B5EF4-FFF2-40B4-BE49-F238E27FC236}">
              <a16:creationId xmlns:a16="http://schemas.microsoft.com/office/drawing/2014/main" id="{4436A7B2-E503-4C68-BD0F-D4BAD8648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86" name="Image 285">
          <a:extLst>
            <a:ext uri="{FF2B5EF4-FFF2-40B4-BE49-F238E27FC236}">
              <a16:creationId xmlns:a16="http://schemas.microsoft.com/office/drawing/2014/main" id="{5EDD1BAF-3137-465A-994C-81E53719C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87" name="Image 286">
          <a:extLst>
            <a:ext uri="{FF2B5EF4-FFF2-40B4-BE49-F238E27FC236}">
              <a16:creationId xmlns:a16="http://schemas.microsoft.com/office/drawing/2014/main" id="{935EF71F-09F6-4CF7-8951-F1B3A1DD5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288" name="Image 287">
          <a:extLst>
            <a:ext uri="{FF2B5EF4-FFF2-40B4-BE49-F238E27FC236}">
              <a16:creationId xmlns:a16="http://schemas.microsoft.com/office/drawing/2014/main" id="{097E1D3C-A16C-46CE-9EFC-071398D1A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289" name="Image 288">
          <a:extLst>
            <a:ext uri="{FF2B5EF4-FFF2-40B4-BE49-F238E27FC236}">
              <a16:creationId xmlns:a16="http://schemas.microsoft.com/office/drawing/2014/main" id="{D99AE92E-9A6F-4C42-918B-26DA7C721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90" name="Image 289">
          <a:extLst>
            <a:ext uri="{FF2B5EF4-FFF2-40B4-BE49-F238E27FC236}">
              <a16:creationId xmlns:a16="http://schemas.microsoft.com/office/drawing/2014/main" id="{28043175-25E1-4B3D-8CEA-51D0A5E7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91" name="Image 290">
          <a:extLst>
            <a:ext uri="{FF2B5EF4-FFF2-40B4-BE49-F238E27FC236}">
              <a16:creationId xmlns:a16="http://schemas.microsoft.com/office/drawing/2014/main" id="{F4E9096A-C716-46F1-8753-25A3EBB6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292" name="Image 291">
          <a:extLst>
            <a:ext uri="{FF2B5EF4-FFF2-40B4-BE49-F238E27FC236}">
              <a16:creationId xmlns:a16="http://schemas.microsoft.com/office/drawing/2014/main" id="{57AA35D0-EED3-40FF-B655-904C7915A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93" name="Image 292">
          <a:extLst>
            <a:ext uri="{FF2B5EF4-FFF2-40B4-BE49-F238E27FC236}">
              <a16:creationId xmlns:a16="http://schemas.microsoft.com/office/drawing/2014/main" id="{6B718CE9-9702-476D-BA2B-D15423BC0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294" name="Image 293">
          <a:extLst>
            <a:ext uri="{FF2B5EF4-FFF2-40B4-BE49-F238E27FC236}">
              <a16:creationId xmlns:a16="http://schemas.microsoft.com/office/drawing/2014/main" id="{BCDC7923-8430-451A-8F42-06118E3EB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295" name="Image 294">
          <a:extLst>
            <a:ext uri="{FF2B5EF4-FFF2-40B4-BE49-F238E27FC236}">
              <a16:creationId xmlns:a16="http://schemas.microsoft.com/office/drawing/2014/main" id="{078F4587-5DAD-4287-940D-63217E65E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296" name="Image 295">
          <a:extLst>
            <a:ext uri="{FF2B5EF4-FFF2-40B4-BE49-F238E27FC236}">
              <a16:creationId xmlns:a16="http://schemas.microsoft.com/office/drawing/2014/main" id="{28679FF7-6A5B-4389-9644-3BCBDE7FA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297" name="Image 296">
          <a:extLst>
            <a:ext uri="{FF2B5EF4-FFF2-40B4-BE49-F238E27FC236}">
              <a16:creationId xmlns:a16="http://schemas.microsoft.com/office/drawing/2014/main" id="{F479833C-700A-4C3B-8202-8A2602580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298" name="Image 297">
          <a:extLst>
            <a:ext uri="{FF2B5EF4-FFF2-40B4-BE49-F238E27FC236}">
              <a16:creationId xmlns:a16="http://schemas.microsoft.com/office/drawing/2014/main" id="{AF871D6F-7172-4B24-A1FE-09C50BFC4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299" name="Image 298">
          <a:extLst>
            <a:ext uri="{FF2B5EF4-FFF2-40B4-BE49-F238E27FC236}">
              <a16:creationId xmlns:a16="http://schemas.microsoft.com/office/drawing/2014/main" id="{98210592-311D-4532-8F1E-2363F798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00" name="Image 299">
          <a:extLst>
            <a:ext uri="{FF2B5EF4-FFF2-40B4-BE49-F238E27FC236}">
              <a16:creationId xmlns:a16="http://schemas.microsoft.com/office/drawing/2014/main" id="{AA2D7CF9-9944-48E5-A370-C2A5A7A29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01" name="Image 300">
          <a:extLst>
            <a:ext uri="{FF2B5EF4-FFF2-40B4-BE49-F238E27FC236}">
              <a16:creationId xmlns:a16="http://schemas.microsoft.com/office/drawing/2014/main" id="{95A36737-B309-4593-842B-727A7C81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02" name="Image 301">
          <a:extLst>
            <a:ext uri="{FF2B5EF4-FFF2-40B4-BE49-F238E27FC236}">
              <a16:creationId xmlns:a16="http://schemas.microsoft.com/office/drawing/2014/main" id="{7FB5A627-77A4-4C33-9404-B227DC246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03" name="Image 302">
          <a:extLst>
            <a:ext uri="{FF2B5EF4-FFF2-40B4-BE49-F238E27FC236}">
              <a16:creationId xmlns:a16="http://schemas.microsoft.com/office/drawing/2014/main" id="{29F4EB92-3F81-4A4B-9F7E-0D3113DE8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04" name="Image 303">
          <a:extLst>
            <a:ext uri="{FF2B5EF4-FFF2-40B4-BE49-F238E27FC236}">
              <a16:creationId xmlns:a16="http://schemas.microsoft.com/office/drawing/2014/main" id="{459A1CF9-D40B-497D-85EA-A143BB1C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05" name="Image 304">
          <a:extLst>
            <a:ext uri="{FF2B5EF4-FFF2-40B4-BE49-F238E27FC236}">
              <a16:creationId xmlns:a16="http://schemas.microsoft.com/office/drawing/2014/main" id="{C40F75BD-31A4-4B91-B0C1-591B6057D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06" name="Image 305">
          <a:extLst>
            <a:ext uri="{FF2B5EF4-FFF2-40B4-BE49-F238E27FC236}">
              <a16:creationId xmlns:a16="http://schemas.microsoft.com/office/drawing/2014/main" id="{6E47D6BE-8BF9-40CF-B98E-7F6C10E4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07" name="Image 306">
          <a:extLst>
            <a:ext uri="{FF2B5EF4-FFF2-40B4-BE49-F238E27FC236}">
              <a16:creationId xmlns:a16="http://schemas.microsoft.com/office/drawing/2014/main" id="{70BEDEE8-4CF4-4254-83C9-0C416DBF3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08" name="Image 307">
          <a:extLst>
            <a:ext uri="{FF2B5EF4-FFF2-40B4-BE49-F238E27FC236}">
              <a16:creationId xmlns:a16="http://schemas.microsoft.com/office/drawing/2014/main" id="{35F44BDC-7E78-4476-AEE9-3DAFD83A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09" name="Image 308">
          <a:extLst>
            <a:ext uri="{FF2B5EF4-FFF2-40B4-BE49-F238E27FC236}">
              <a16:creationId xmlns:a16="http://schemas.microsoft.com/office/drawing/2014/main" id="{7806BB2B-A98A-4F27-85B4-E3EC60B2A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10" name="Image 309">
          <a:extLst>
            <a:ext uri="{FF2B5EF4-FFF2-40B4-BE49-F238E27FC236}">
              <a16:creationId xmlns:a16="http://schemas.microsoft.com/office/drawing/2014/main" id="{325C0C95-8FF0-4A18-B686-85C5C1D60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11" name="Image 310">
          <a:extLst>
            <a:ext uri="{FF2B5EF4-FFF2-40B4-BE49-F238E27FC236}">
              <a16:creationId xmlns:a16="http://schemas.microsoft.com/office/drawing/2014/main" id="{1CEE8481-5A22-426C-B8B4-F04A2D764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12" name="Image 311">
          <a:extLst>
            <a:ext uri="{FF2B5EF4-FFF2-40B4-BE49-F238E27FC236}">
              <a16:creationId xmlns:a16="http://schemas.microsoft.com/office/drawing/2014/main" id="{3125A4CC-2EAD-41D2-BC69-87631B2A7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313" name="Image 312">
          <a:extLst>
            <a:ext uri="{FF2B5EF4-FFF2-40B4-BE49-F238E27FC236}">
              <a16:creationId xmlns:a16="http://schemas.microsoft.com/office/drawing/2014/main" id="{4DDB15A0-A0DE-4342-BF66-23C5A5D5F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14" name="Image 313">
          <a:extLst>
            <a:ext uri="{FF2B5EF4-FFF2-40B4-BE49-F238E27FC236}">
              <a16:creationId xmlns:a16="http://schemas.microsoft.com/office/drawing/2014/main" id="{AF50BC70-2821-498B-B2E1-E5CDD1835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15" name="Image 314">
          <a:extLst>
            <a:ext uri="{FF2B5EF4-FFF2-40B4-BE49-F238E27FC236}">
              <a16:creationId xmlns:a16="http://schemas.microsoft.com/office/drawing/2014/main" id="{EE259DFC-26AB-46E7-8C8D-431D4D42E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16" name="Image 315">
          <a:extLst>
            <a:ext uri="{FF2B5EF4-FFF2-40B4-BE49-F238E27FC236}">
              <a16:creationId xmlns:a16="http://schemas.microsoft.com/office/drawing/2014/main" id="{21549C33-8329-49B0-A2FD-51F0E9330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17" name="Image 316">
          <a:extLst>
            <a:ext uri="{FF2B5EF4-FFF2-40B4-BE49-F238E27FC236}">
              <a16:creationId xmlns:a16="http://schemas.microsoft.com/office/drawing/2014/main" id="{677AAF77-19B4-42BA-A43F-43EB06118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18" name="Image 317">
          <a:extLst>
            <a:ext uri="{FF2B5EF4-FFF2-40B4-BE49-F238E27FC236}">
              <a16:creationId xmlns:a16="http://schemas.microsoft.com/office/drawing/2014/main" id="{AEFD27C0-D6F8-4B35-A121-9371913EC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19" name="Image 318">
          <a:extLst>
            <a:ext uri="{FF2B5EF4-FFF2-40B4-BE49-F238E27FC236}">
              <a16:creationId xmlns:a16="http://schemas.microsoft.com/office/drawing/2014/main" id="{86A10AB9-C046-4F89-8951-FA8A57653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20" name="Image 319">
          <a:extLst>
            <a:ext uri="{FF2B5EF4-FFF2-40B4-BE49-F238E27FC236}">
              <a16:creationId xmlns:a16="http://schemas.microsoft.com/office/drawing/2014/main" id="{68CE7D8A-4229-464A-97C3-0ADB6AE9C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21" name="Image 320">
          <a:extLst>
            <a:ext uri="{FF2B5EF4-FFF2-40B4-BE49-F238E27FC236}">
              <a16:creationId xmlns:a16="http://schemas.microsoft.com/office/drawing/2014/main" id="{A727886D-D33E-4964-AF54-8F33CD676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22" name="Image 321">
          <a:extLst>
            <a:ext uri="{FF2B5EF4-FFF2-40B4-BE49-F238E27FC236}">
              <a16:creationId xmlns:a16="http://schemas.microsoft.com/office/drawing/2014/main" id="{1C3DEF16-89B3-4493-8B4F-5C730A2A6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23" name="Image 322">
          <a:extLst>
            <a:ext uri="{FF2B5EF4-FFF2-40B4-BE49-F238E27FC236}">
              <a16:creationId xmlns:a16="http://schemas.microsoft.com/office/drawing/2014/main" id="{0A347A15-FF44-473B-BABB-0DBFE3107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324" name="Image 323">
          <a:extLst>
            <a:ext uri="{FF2B5EF4-FFF2-40B4-BE49-F238E27FC236}">
              <a16:creationId xmlns:a16="http://schemas.microsoft.com/office/drawing/2014/main" id="{FFFB27F9-1C66-42A4-AE5A-FB6434D8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325" name="Image 324">
          <a:extLst>
            <a:ext uri="{FF2B5EF4-FFF2-40B4-BE49-F238E27FC236}">
              <a16:creationId xmlns:a16="http://schemas.microsoft.com/office/drawing/2014/main" id="{99DEF104-BB4E-4D86-A0D8-4C2B55AA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26" name="Image 325">
          <a:extLst>
            <a:ext uri="{FF2B5EF4-FFF2-40B4-BE49-F238E27FC236}">
              <a16:creationId xmlns:a16="http://schemas.microsoft.com/office/drawing/2014/main" id="{58A40430-A082-4A50-BE54-16A99EFE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327" name="Image 326">
          <a:extLst>
            <a:ext uri="{FF2B5EF4-FFF2-40B4-BE49-F238E27FC236}">
              <a16:creationId xmlns:a16="http://schemas.microsoft.com/office/drawing/2014/main" id="{4217574B-F530-48C6-8136-C69C8016E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328" name="Image 327">
          <a:extLst>
            <a:ext uri="{FF2B5EF4-FFF2-40B4-BE49-F238E27FC236}">
              <a16:creationId xmlns:a16="http://schemas.microsoft.com/office/drawing/2014/main" id="{96A84728-5CC0-4295-87A2-52632C5EB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29" name="Image 328">
          <a:extLst>
            <a:ext uri="{FF2B5EF4-FFF2-40B4-BE49-F238E27FC236}">
              <a16:creationId xmlns:a16="http://schemas.microsoft.com/office/drawing/2014/main" id="{9E4BC1EF-F742-4DA9-A732-23407FD02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30" name="Image 329">
          <a:extLst>
            <a:ext uri="{FF2B5EF4-FFF2-40B4-BE49-F238E27FC236}">
              <a16:creationId xmlns:a16="http://schemas.microsoft.com/office/drawing/2014/main" id="{EAE08CCF-8B41-43C5-AA8C-A087D8F76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31" name="Image 330">
          <a:extLst>
            <a:ext uri="{FF2B5EF4-FFF2-40B4-BE49-F238E27FC236}">
              <a16:creationId xmlns:a16="http://schemas.microsoft.com/office/drawing/2014/main" id="{E5BF0CD6-0BA1-4F5F-B83A-BDB034706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32" name="Image 331">
          <a:extLst>
            <a:ext uri="{FF2B5EF4-FFF2-40B4-BE49-F238E27FC236}">
              <a16:creationId xmlns:a16="http://schemas.microsoft.com/office/drawing/2014/main" id="{A057EA44-7BEE-4C20-903D-230977587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33" name="Image 332">
          <a:extLst>
            <a:ext uri="{FF2B5EF4-FFF2-40B4-BE49-F238E27FC236}">
              <a16:creationId xmlns:a16="http://schemas.microsoft.com/office/drawing/2014/main" id="{25A105A6-8191-4E9F-914A-FCAF82CC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34" name="Image 333">
          <a:extLst>
            <a:ext uri="{FF2B5EF4-FFF2-40B4-BE49-F238E27FC236}">
              <a16:creationId xmlns:a16="http://schemas.microsoft.com/office/drawing/2014/main" id="{9D77C66C-015A-47EE-937D-68512D37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35" name="Image 334">
          <a:extLst>
            <a:ext uri="{FF2B5EF4-FFF2-40B4-BE49-F238E27FC236}">
              <a16:creationId xmlns:a16="http://schemas.microsoft.com/office/drawing/2014/main" id="{8828E245-E99B-4255-824C-7D139914E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36" name="Image 335">
          <a:extLst>
            <a:ext uri="{FF2B5EF4-FFF2-40B4-BE49-F238E27FC236}">
              <a16:creationId xmlns:a16="http://schemas.microsoft.com/office/drawing/2014/main" id="{C4E1CE23-A774-4A47-8738-F8FBC72BA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37" name="Image 336">
          <a:extLst>
            <a:ext uri="{FF2B5EF4-FFF2-40B4-BE49-F238E27FC236}">
              <a16:creationId xmlns:a16="http://schemas.microsoft.com/office/drawing/2014/main" id="{04932DBA-56E5-4E6F-927D-A4450D5B3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38" name="Image 337">
          <a:extLst>
            <a:ext uri="{FF2B5EF4-FFF2-40B4-BE49-F238E27FC236}">
              <a16:creationId xmlns:a16="http://schemas.microsoft.com/office/drawing/2014/main" id="{E49AC081-D3B8-4912-8672-CC6A6D8AF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39" name="Image 338">
          <a:extLst>
            <a:ext uri="{FF2B5EF4-FFF2-40B4-BE49-F238E27FC236}">
              <a16:creationId xmlns:a16="http://schemas.microsoft.com/office/drawing/2014/main" id="{7E1EF279-5857-4B28-87AB-DB7B43087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40" name="Image 339">
          <a:extLst>
            <a:ext uri="{FF2B5EF4-FFF2-40B4-BE49-F238E27FC236}">
              <a16:creationId xmlns:a16="http://schemas.microsoft.com/office/drawing/2014/main" id="{B6BE071D-D01E-4D7D-90A7-182CD75E0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41" name="Image 340">
          <a:extLst>
            <a:ext uri="{FF2B5EF4-FFF2-40B4-BE49-F238E27FC236}">
              <a16:creationId xmlns:a16="http://schemas.microsoft.com/office/drawing/2014/main" id="{6A01271A-FC4A-43B6-A7F7-B34181516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42" name="Image 341">
          <a:extLst>
            <a:ext uri="{FF2B5EF4-FFF2-40B4-BE49-F238E27FC236}">
              <a16:creationId xmlns:a16="http://schemas.microsoft.com/office/drawing/2014/main" id="{F6C45545-2D6D-4B6B-A0A8-E36096759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43" name="Image 342">
          <a:extLst>
            <a:ext uri="{FF2B5EF4-FFF2-40B4-BE49-F238E27FC236}">
              <a16:creationId xmlns:a16="http://schemas.microsoft.com/office/drawing/2014/main" id="{8812DD65-9F77-44F5-8DA5-E07676F95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44" name="Image 343">
          <a:extLst>
            <a:ext uri="{FF2B5EF4-FFF2-40B4-BE49-F238E27FC236}">
              <a16:creationId xmlns:a16="http://schemas.microsoft.com/office/drawing/2014/main" id="{1C760C8A-3941-4323-B9A8-DDC179140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345" name="Image 344">
          <a:extLst>
            <a:ext uri="{FF2B5EF4-FFF2-40B4-BE49-F238E27FC236}">
              <a16:creationId xmlns:a16="http://schemas.microsoft.com/office/drawing/2014/main" id="{8C33842F-A848-4931-834B-F1F55527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346" name="Image 345">
          <a:extLst>
            <a:ext uri="{FF2B5EF4-FFF2-40B4-BE49-F238E27FC236}">
              <a16:creationId xmlns:a16="http://schemas.microsoft.com/office/drawing/2014/main" id="{A1CEE202-BB85-4B2D-8C99-3C3E834CC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47" name="Image 346">
          <a:extLst>
            <a:ext uri="{FF2B5EF4-FFF2-40B4-BE49-F238E27FC236}">
              <a16:creationId xmlns:a16="http://schemas.microsoft.com/office/drawing/2014/main" id="{0AD22EA8-CDED-4B42-9C1E-1874EBD21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348" name="Image 347">
          <a:extLst>
            <a:ext uri="{FF2B5EF4-FFF2-40B4-BE49-F238E27FC236}">
              <a16:creationId xmlns:a16="http://schemas.microsoft.com/office/drawing/2014/main" id="{473E01A0-D1E2-4585-B1E0-75D57DD5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349" name="Image 348">
          <a:extLst>
            <a:ext uri="{FF2B5EF4-FFF2-40B4-BE49-F238E27FC236}">
              <a16:creationId xmlns:a16="http://schemas.microsoft.com/office/drawing/2014/main" id="{5149597A-6E66-4CE2-A6D4-E1D6A075F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50" name="Image 349">
          <a:extLst>
            <a:ext uri="{FF2B5EF4-FFF2-40B4-BE49-F238E27FC236}">
              <a16:creationId xmlns:a16="http://schemas.microsoft.com/office/drawing/2014/main" id="{0C432650-743A-4CBE-AD95-89FE08AC1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51" name="Image 350">
          <a:extLst>
            <a:ext uri="{FF2B5EF4-FFF2-40B4-BE49-F238E27FC236}">
              <a16:creationId xmlns:a16="http://schemas.microsoft.com/office/drawing/2014/main" id="{B06EA0F7-93B0-406D-A8D3-9F7AC20A0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52" name="Image 351">
          <a:extLst>
            <a:ext uri="{FF2B5EF4-FFF2-40B4-BE49-F238E27FC236}">
              <a16:creationId xmlns:a16="http://schemas.microsoft.com/office/drawing/2014/main" id="{3D3D4FBA-5FCB-4A47-94EF-E2E93D3B1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53" name="Image 352">
          <a:extLst>
            <a:ext uri="{FF2B5EF4-FFF2-40B4-BE49-F238E27FC236}">
              <a16:creationId xmlns:a16="http://schemas.microsoft.com/office/drawing/2014/main" id="{AAA73D5E-CD9E-4B58-A5E8-C0BC931D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54" name="Image 353">
          <a:extLst>
            <a:ext uri="{FF2B5EF4-FFF2-40B4-BE49-F238E27FC236}">
              <a16:creationId xmlns:a16="http://schemas.microsoft.com/office/drawing/2014/main" id="{59E4C31D-CCD4-4740-802B-CF2294415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55" name="Image 354">
          <a:extLst>
            <a:ext uri="{FF2B5EF4-FFF2-40B4-BE49-F238E27FC236}">
              <a16:creationId xmlns:a16="http://schemas.microsoft.com/office/drawing/2014/main" id="{86A165C9-FB55-4443-8FE0-B2815A1A2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56" name="Image 355">
          <a:extLst>
            <a:ext uri="{FF2B5EF4-FFF2-40B4-BE49-F238E27FC236}">
              <a16:creationId xmlns:a16="http://schemas.microsoft.com/office/drawing/2014/main" id="{B26769DE-8E94-49A7-9816-3C2385085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57" name="Image 356">
          <a:extLst>
            <a:ext uri="{FF2B5EF4-FFF2-40B4-BE49-F238E27FC236}">
              <a16:creationId xmlns:a16="http://schemas.microsoft.com/office/drawing/2014/main" id="{17F80620-1AFC-422F-ACC7-B5D5467DC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58" name="Image 357">
          <a:extLst>
            <a:ext uri="{FF2B5EF4-FFF2-40B4-BE49-F238E27FC236}">
              <a16:creationId xmlns:a16="http://schemas.microsoft.com/office/drawing/2014/main" id="{A5C4D4EE-E14F-4D9E-9DD3-B671075FA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59" name="Image 358">
          <a:extLst>
            <a:ext uri="{FF2B5EF4-FFF2-40B4-BE49-F238E27FC236}">
              <a16:creationId xmlns:a16="http://schemas.microsoft.com/office/drawing/2014/main" id="{9521573C-4BF1-4165-8308-7036DFFC0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60" name="Image 359">
          <a:extLst>
            <a:ext uri="{FF2B5EF4-FFF2-40B4-BE49-F238E27FC236}">
              <a16:creationId xmlns:a16="http://schemas.microsoft.com/office/drawing/2014/main" id="{4B0E9B9F-9BF8-499E-919C-A308070AD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61" name="Image 360">
          <a:extLst>
            <a:ext uri="{FF2B5EF4-FFF2-40B4-BE49-F238E27FC236}">
              <a16:creationId xmlns:a16="http://schemas.microsoft.com/office/drawing/2014/main" id="{0770991A-981B-4F37-A0BE-670554AB0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62" name="Image 361">
          <a:extLst>
            <a:ext uri="{FF2B5EF4-FFF2-40B4-BE49-F238E27FC236}">
              <a16:creationId xmlns:a16="http://schemas.microsoft.com/office/drawing/2014/main" id="{B38CCB65-F0B5-4E87-B7ED-7D5D901A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63" name="Image 362">
          <a:extLst>
            <a:ext uri="{FF2B5EF4-FFF2-40B4-BE49-F238E27FC236}">
              <a16:creationId xmlns:a16="http://schemas.microsoft.com/office/drawing/2014/main" id="{9C9578ED-61B1-4AF4-B7EE-8CC17DE20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364" name="Image 363">
          <a:extLst>
            <a:ext uri="{FF2B5EF4-FFF2-40B4-BE49-F238E27FC236}">
              <a16:creationId xmlns:a16="http://schemas.microsoft.com/office/drawing/2014/main" id="{446558AD-1023-476F-B97A-7901F074F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65" name="Image 364">
          <a:extLst>
            <a:ext uri="{FF2B5EF4-FFF2-40B4-BE49-F238E27FC236}">
              <a16:creationId xmlns:a16="http://schemas.microsoft.com/office/drawing/2014/main" id="{E1B2EE24-2BC8-4ACE-A4E8-203A5318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66" name="Image 365">
          <a:extLst>
            <a:ext uri="{FF2B5EF4-FFF2-40B4-BE49-F238E27FC236}">
              <a16:creationId xmlns:a16="http://schemas.microsoft.com/office/drawing/2014/main" id="{87AD0415-2F72-4215-906B-03813C54F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67" name="Image 366">
          <a:extLst>
            <a:ext uri="{FF2B5EF4-FFF2-40B4-BE49-F238E27FC236}">
              <a16:creationId xmlns:a16="http://schemas.microsoft.com/office/drawing/2014/main" id="{778C4A13-477A-4BC9-A3FE-69F79C8B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68" name="Image 367">
          <a:extLst>
            <a:ext uri="{FF2B5EF4-FFF2-40B4-BE49-F238E27FC236}">
              <a16:creationId xmlns:a16="http://schemas.microsoft.com/office/drawing/2014/main" id="{0F1595C1-3E0A-4FED-919A-AE741975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69" name="Image 368">
          <a:extLst>
            <a:ext uri="{FF2B5EF4-FFF2-40B4-BE49-F238E27FC236}">
              <a16:creationId xmlns:a16="http://schemas.microsoft.com/office/drawing/2014/main" id="{C94C1F4C-2C6D-4F23-B429-BE3DF4A5F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70" name="Image 369">
          <a:extLst>
            <a:ext uri="{FF2B5EF4-FFF2-40B4-BE49-F238E27FC236}">
              <a16:creationId xmlns:a16="http://schemas.microsoft.com/office/drawing/2014/main" id="{D89E0B1E-AC89-4C98-ABC9-B46B9A7C5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71" name="Image 370">
          <a:extLst>
            <a:ext uri="{FF2B5EF4-FFF2-40B4-BE49-F238E27FC236}">
              <a16:creationId xmlns:a16="http://schemas.microsoft.com/office/drawing/2014/main" id="{BC402A58-C481-4701-ADD3-DED2BECA3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72" name="Image 371">
          <a:extLst>
            <a:ext uri="{FF2B5EF4-FFF2-40B4-BE49-F238E27FC236}">
              <a16:creationId xmlns:a16="http://schemas.microsoft.com/office/drawing/2014/main" id="{378149DE-FF89-4F96-ABCC-BEE1A945B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373" name="Image 372">
          <a:extLst>
            <a:ext uri="{FF2B5EF4-FFF2-40B4-BE49-F238E27FC236}">
              <a16:creationId xmlns:a16="http://schemas.microsoft.com/office/drawing/2014/main" id="{9B141F4C-760E-4906-8B02-80AABCE53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74" name="Image 373">
          <a:extLst>
            <a:ext uri="{FF2B5EF4-FFF2-40B4-BE49-F238E27FC236}">
              <a16:creationId xmlns:a16="http://schemas.microsoft.com/office/drawing/2014/main" id="{CB1770C3-17C1-438B-A855-AAAD7335D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375" name="Image 374">
          <a:extLst>
            <a:ext uri="{FF2B5EF4-FFF2-40B4-BE49-F238E27FC236}">
              <a16:creationId xmlns:a16="http://schemas.microsoft.com/office/drawing/2014/main" id="{FE2260CF-BFFA-4AF1-A92A-933E44F63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376" name="Image 375">
          <a:extLst>
            <a:ext uri="{FF2B5EF4-FFF2-40B4-BE49-F238E27FC236}">
              <a16:creationId xmlns:a16="http://schemas.microsoft.com/office/drawing/2014/main" id="{64C6AAB1-3B7F-492B-ADB5-09FF1894B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377" name="Image 376">
          <a:extLst>
            <a:ext uri="{FF2B5EF4-FFF2-40B4-BE49-F238E27FC236}">
              <a16:creationId xmlns:a16="http://schemas.microsoft.com/office/drawing/2014/main" id="{28480B40-D9A6-4D54-9DF2-41D201217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378" name="Image 377">
          <a:extLst>
            <a:ext uri="{FF2B5EF4-FFF2-40B4-BE49-F238E27FC236}">
              <a16:creationId xmlns:a16="http://schemas.microsoft.com/office/drawing/2014/main" id="{049E5697-56B2-4A1A-848C-2AEFEFF6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379" name="Image 378">
          <a:extLst>
            <a:ext uri="{FF2B5EF4-FFF2-40B4-BE49-F238E27FC236}">
              <a16:creationId xmlns:a16="http://schemas.microsoft.com/office/drawing/2014/main" id="{F85816EF-0486-42AA-B521-487A045A7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80" name="Image 379">
          <a:extLst>
            <a:ext uri="{FF2B5EF4-FFF2-40B4-BE49-F238E27FC236}">
              <a16:creationId xmlns:a16="http://schemas.microsoft.com/office/drawing/2014/main" id="{950DADBE-CDF9-444D-86AB-9D061B42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81" name="Image 380">
          <a:extLst>
            <a:ext uri="{FF2B5EF4-FFF2-40B4-BE49-F238E27FC236}">
              <a16:creationId xmlns:a16="http://schemas.microsoft.com/office/drawing/2014/main" id="{FB86B88C-2CF2-4BF5-9846-E609B65FA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382" name="Image 381">
          <a:extLst>
            <a:ext uri="{FF2B5EF4-FFF2-40B4-BE49-F238E27FC236}">
              <a16:creationId xmlns:a16="http://schemas.microsoft.com/office/drawing/2014/main" id="{B9809AB1-7133-4955-B63A-054CD35B4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83" name="Image 382">
          <a:extLst>
            <a:ext uri="{FF2B5EF4-FFF2-40B4-BE49-F238E27FC236}">
              <a16:creationId xmlns:a16="http://schemas.microsoft.com/office/drawing/2014/main" id="{53466E86-ACF5-4EFF-9C4A-4EBF2856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84" name="Image 383">
          <a:extLst>
            <a:ext uri="{FF2B5EF4-FFF2-40B4-BE49-F238E27FC236}">
              <a16:creationId xmlns:a16="http://schemas.microsoft.com/office/drawing/2014/main" id="{B3D96DE8-13D1-47BB-9009-649E48279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85" name="Image 384">
          <a:extLst>
            <a:ext uri="{FF2B5EF4-FFF2-40B4-BE49-F238E27FC236}">
              <a16:creationId xmlns:a16="http://schemas.microsoft.com/office/drawing/2014/main" id="{4DF6A2B9-F6F5-491F-87DF-DAE06CBC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86" name="Image 385">
          <a:extLst>
            <a:ext uri="{FF2B5EF4-FFF2-40B4-BE49-F238E27FC236}">
              <a16:creationId xmlns:a16="http://schemas.microsoft.com/office/drawing/2014/main" id="{5DBDB6DE-8FEF-40D8-83F4-166FC7BA5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87" name="Image 386">
          <a:extLst>
            <a:ext uri="{FF2B5EF4-FFF2-40B4-BE49-F238E27FC236}">
              <a16:creationId xmlns:a16="http://schemas.microsoft.com/office/drawing/2014/main" id="{E65089BE-B350-4E6E-A999-FA78CA7E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88" name="Image 387">
          <a:extLst>
            <a:ext uri="{FF2B5EF4-FFF2-40B4-BE49-F238E27FC236}">
              <a16:creationId xmlns:a16="http://schemas.microsoft.com/office/drawing/2014/main" id="{8EEE85F1-EE3B-446C-BB59-D46554F3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89" name="Image 388">
          <a:extLst>
            <a:ext uri="{FF2B5EF4-FFF2-40B4-BE49-F238E27FC236}">
              <a16:creationId xmlns:a16="http://schemas.microsoft.com/office/drawing/2014/main" id="{3C847A23-051D-41F2-87D3-2E6570EB3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390" name="Image 389">
          <a:extLst>
            <a:ext uri="{FF2B5EF4-FFF2-40B4-BE49-F238E27FC236}">
              <a16:creationId xmlns:a16="http://schemas.microsoft.com/office/drawing/2014/main" id="{1D4B87BF-0FE6-49E0-9B82-0FAF756DF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391" name="Image 390">
          <a:extLst>
            <a:ext uri="{FF2B5EF4-FFF2-40B4-BE49-F238E27FC236}">
              <a16:creationId xmlns:a16="http://schemas.microsoft.com/office/drawing/2014/main" id="{598C9B5F-F3FE-4D81-8C37-83DFF76A2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2" name="Image 391">
          <a:extLst>
            <a:ext uri="{FF2B5EF4-FFF2-40B4-BE49-F238E27FC236}">
              <a16:creationId xmlns:a16="http://schemas.microsoft.com/office/drawing/2014/main" id="{8AC6B326-0EE0-49E1-9FCF-9241FAB01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42030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3" name="Image 392">
          <a:extLst>
            <a:ext uri="{FF2B5EF4-FFF2-40B4-BE49-F238E27FC236}">
              <a16:creationId xmlns:a16="http://schemas.microsoft.com/office/drawing/2014/main" id="{99500BFC-E35A-4DCF-B3E5-430E3ED4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42030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394" name="Image 393">
          <a:extLst>
            <a:ext uri="{FF2B5EF4-FFF2-40B4-BE49-F238E27FC236}">
              <a16:creationId xmlns:a16="http://schemas.microsoft.com/office/drawing/2014/main" id="{AA28AB31-292E-4420-B603-DABF44F2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42030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395" name="Image 394">
          <a:extLst>
            <a:ext uri="{FF2B5EF4-FFF2-40B4-BE49-F238E27FC236}">
              <a16:creationId xmlns:a16="http://schemas.microsoft.com/office/drawing/2014/main" id="{E5839300-6700-435C-A108-D67900F7F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29</xdr:row>
      <xdr:rowOff>976312</xdr:rowOff>
    </xdr:from>
    <xdr:ext cx="927017" cy="0"/>
    <xdr:pic>
      <xdr:nvPicPr>
        <xdr:cNvPr id="396" name="Image 395">
          <a:extLst>
            <a:ext uri="{FF2B5EF4-FFF2-40B4-BE49-F238E27FC236}">
              <a16:creationId xmlns:a16="http://schemas.microsoft.com/office/drawing/2014/main" id="{DB26BCEF-669E-4144-ABE3-EDA3DE75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238013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29</xdr:row>
      <xdr:rowOff>404813</xdr:rowOff>
    </xdr:from>
    <xdr:ext cx="927017" cy="0"/>
    <xdr:pic>
      <xdr:nvPicPr>
        <xdr:cNvPr id="397" name="Image 396">
          <a:extLst>
            <a:ext uri="{FF2B5EF4-FFF2-40B4-BE49-F238E27FC236}">
              <a16:creationId xmlns:a16="http://schemas.microsoft.com/office/drawing/2014/main" id="{D4CE7F44-4C6D-493B-BFEA-5D810E13B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2322988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398" name="Image 397">
          <a:extLst>
            <a:ext uri="{FF2B5EF4-FFF2-40B4-BE49-F238E27FC236}">
              <a16:creationId xmlns:a16="http://schemas.microsoft.com/office/drawing/2014/main" id="{47773DE3-F2DF-4011-9C58-5A3F529B3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399" name="Image 398">
          <a:extLst>
            <a:ext uri="{FF2B5EF4-FFF2-40B4-BE49-F238E27FC236}">
              <a16:creationId xmlns:a16="http://schemas.microsoft.com/office/drawing/2014/main" id="{363019B6-FA95-4D28-9A1C-A48EA97A7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</xdr:row>
      <xdr:rowOff>0</xdr:rowOff>
    </xdr:from>
    <xdr:ext cx="921364" cy="0"/>
    <xdr:pic>
      <xdr:nvPicPr>
        <xdr:cNvPr id="400" name="Image 399">
          <a:extLst>
            <a:ext uri="{FF2B5EF4-FFF2-40B4-BE49-F238E27FC236}">
              <a16:creationId xmlns:a16="http://schemas.microsoft.com/office/drawing/2014/main" id="{EF78E3F3-370B-4347-9525-BAB15555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22</xdr:row>
      <xdr:rowOff>0</xdr:rowOff>
    </xdr:from>
    <xdr:ext cx="921364" cy="0"/>
    <xdr:pic>
      <xdr:nvPicPr>
        <xdr:cNvPr id="401" name="Image 400">
          <a:extLst>
            <a:ext uri="{FF2B5EF4-FFF2-40B4-BE49-F238E27FC236}">
              <a16:creationId xmlns:a16="http://schemas.microsoft.com/office/drawing/2014/main" id="{C785EABD-5714-4DCA-B02A-3ADBF2B90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31540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27</xdr:row>
      <xdr:rowOff>0</xdr:rowOff>
    </xdr:from>
    <xdr:ext cx="921364" cy="0"/>
    <xdr:pic>
      <xdr:nvPicPr>
        <xdr:cNvPr id="402" name="Image 401">
          <a:extLst>
            <a:ext uri="{FF2B5EF4-FFF2-40B4-BE49-F238E27FC236}">
              <a16:creationId xmlns:a16="http://schemas.microsoft.com/office/drawing/2014/main" id="{76F5BFF9-120C-44DC-B8FA-3301DC63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200596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21</xdr:row>
      <xdr:rowOff>254000</xdr:rowOff>
    </xdr:from>
    <xdr:ext cx="921364" cy="0"/>
    <xdr:pic>
      <xdr:nvPicPr>
        <xdr:cNvPr id="403" name="Image 402">
          <a:extLst>
            <a:ext uri="{FF2B5EF4-FFF2-40B4-BE49-F238E27FC236}">
              <a16:creationId xmlns:a16="http://schemas.microsoft.com/office/drawing/2014/main" id="{9C45E065-8EC3-445F-81EC-18F7A4BB4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20300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4" name="Image 403">
          <a:extLst>
            <a:ext uri="{FF2B5EF4-FFF2-40B4-BE49-F238E27FC236}">
              <a16:creationId xmlns:a16="http://schemas.microsoft.com/office/drawing/2014/main" id="{BF88FCAC-CE53-4B8C-B8FF-C8E5BEC84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5" name="Image 404">
          <a:extLst>
            <a:ext uri="{FF2B5EF4-FFF2-40B4-BE49-F238E27FC236}">
              <a16:creationId xmlns:a16="http://schemas.microsoft.com/office/drawing/2014/main" id="{E541F798-EF51-4658-A467-94CD6EAD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6" name="Image 405">
          <a:extLst>
            <a:ext uri="{FF2B5EF4-FFF2-40B4-BE49-F238E27FC236}">
              <a16:creationId xmlns:a16="http://schemas.microsoft.com/office/drawing/2014/main" id="{5235C210-38AA-4145-8456-4613B1EA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07" name="Image 406">
          <a:extLst>
            <a:ext uri="{FF2B5EF4-FFF2-40B4-BE49-F238E27FC236}">
              <a16:creationId xmlns:a16="http://schemas.microsoft.com/office/drawing/2014/main" id="{B6125AAB-C1AB-446A-B1F8-B23CD6C16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08" name="Image 407">
          <a:extLst>
            <a:ext uri="{FF2B5EF4-FFF2-40B4-BE49-F238E27FC236}">
              <a16:creationId xmlns:a16="http://schemas.microsoft.com/office/drawing/2014/main" id="{09511932-CB3A-49CD-8400-4CEDCF7B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09" name="Image 408">
          <a:extLst>
            <a:ext uri="{FF2B5EF4-FFF2-40B4-BE49-F238E27FC236}">
              <a16:creationId xmlns:a16="http://schemas.microsoft.com/office/drawing/2014/main" id="{63F35332-FB81-40E2-BA47-D93FCDBE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0" name="Image 409">
          <a:extLst>
            <a:ext uri="{FF2B5EF4-FFF2-40B4-BE49-F238E27FC236}">
              <a16:creationId xmlns:a16="http://schemas.microsoft.com/office/drawing/2014/main" id="{244ECAFD-F7DB-4AE9-806B-A768B7F7E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1" name="Image 410">
          <a:extLst>
            <a:ext uri="{FF2B5EF4-FFF2-40B4-BE49-F238E27FC236}">
              <a16:creationId xmlns:a16="http://schemas.microsoft.com/office/drawing/2014/main" id="{42F94B96-F40E-4664-819F-EA75DA2F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2" name="Image 411">
          <a:extLst>
            <a:ext uri="{FF2B5EF4-FFF2-40B4-BE49-F238E27FC236}">
              <a16:creationId xmlns:a16="http://schemas.microsoft.com/office/drawing/2014/main" id="{D849C0F5-7259-4DD2-A009-2FC19E9AC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13" name="Image 412">
          <a:extLst>
            <a:ext uri="{FF2B5EF4-FFF2-40B4-BE49-F238E27FC236}">
              <a16:creationId xmlns:a16="http://schemas.microsoft.com/office/drawing/2014/main" id="{D9AFE5E0-ED87-49FA-8401-CF6A4D32A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14" name="Image 413">
          <a:extLst>
            <a:ext uri="{FF2B5EF4-FFF2-40B4-BE49-F238E27FC236}">
              <a16:creationId xmlns:a16="http://schemas.microsoft.com/office/drawing/2014/main" id="{104AD1F4-7A57-414B-8571-5BB5D38CB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15" name="Image 414">
          <a:extLst>
            <a:ext uri="{FF2B5EF4-FFF2-40B4-BE49-F238E27FC236}">
              <a16:creationId xmlns:a16="http://schemas.microsoft.com/office/drawing/2014/main" id="{830D05A1-AA0B-4A1D-AA9F-AE4402E2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6" name="Image 415">
          <a:extLst>
            <a:ext uri="{FF2B5EF4-FFF2-40B4-BE49-F238E27FC236}">
              <a16:creationId xmlns:a16="http://schemas.microsoft.com/office/drawing/2014/main" id="{D65F95E7-5B4B-4F3E-8E81-752EC8DB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17" name="Image 416">
          <a:extLst>
            <a:ext uri="{FF2B5EF4-FFF2-40B4-BE49-F238E27FC236}">
              <a16:creationId xmlns:a16="http://schemas.microsoft.com/office/drawing/2014/main" id="{10E65AF5-918E-4732-8FEB-4FE417407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18" name="Image 417">
          <a:extLst>
            <a:ext uri="{FF2B5EF4-FFF2-40B4-BE49-F238E27FC236}">
              <a16:creationId xmlns:a16="http://schemas.microsoft.com/office/drawing/2014/main" id="{B99D97E5-836B-40FE-92F5-E444AD473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19" name="Image 418">
          <a:extLst>
            <a:ext uri="{FF2B5EF4-FFF2-40B4-BE49-F238E27FC236}">
              <a16:creationId xmlns:a16="http://schemas.microsoft.com/office/drawing/2014/main" id="{332305B9-55AE-46C0-913A-9EEAE7CAD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20" name="Image 419">
          <a:extLst>
            <a:ext uri="{FF2B5EF4-FFF2-40B4-BE49-F238E27FC236}">
              <a16:creationId xmlns:a16="http://schemas.microsoft.com/office/drawing/2014/main" id="{02BEA302-8F3D-47CD-8E65-372FEAC8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21" name="Image 420">
          <a:extLst>
            <a:ext uri="{FF2B5EF4-FFF2-40B4-BE49-F238E27FC236}">
              <a16:creationId xmlns:a16="http://schemas.microsoft.com/office/drawing/2014/main" id="{89E8545F-79D9-48DE-9BD7-9FB9343EB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422" name="Image 421">
          <a:extLst>
            <a:ext uri="{FF2B5EF4-FFF2-40B4-BE49-F238E27FC236}">
              <a16:creationId xmlns:a16="http://schemas.microsoft.com/office/drawing/2014/main" id="{293E5B00-0BA0-4FE6-AECF-546BDF849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423" name="Image 422">
          <a:extLst>
            <a:ext uri="{FF2B5EF4-FFF2-40B4-BE49-F238E27FC236}">
              <a16:creationId xmlns:a16="http://schemas.microsoft.com/office/drawing/2014/main" id="{9B2ABF1C-515B-43AC-A218-F94ED100A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424" name="Image 423">
          <a:extLst>
            <a:ext uri="{FF2B5EF4-FFF2-40B4-BE49-F238E27FC236}">
              <a16:creationId xmlns:a16="http://schemas.microsoft.com/office/drawing/2014/main" id="{C1D28ADF-F086-4BE1-A210-465796D81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425" name="Image 424">
          <a:extLst>
            <a:ext uri="{FF2B5EF4-FFF2-40B4-BE49-F238E27FC236}">
              <a16:creationId xmlns:a16="http://schemas.microsoft.com/office/drawing/2014/main" id="{A8C4CE0A-5800-4C88-9416-1B45DB165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426" name="Image 425">
          <a:extLst>
            <a:ext uri="{FF2B5EF4-FFF2-40B4-BE49-F238E27FC236}">
              <a16:creationId xmlns:a16="http://schemas.microsoft.com/office/drawing/2014/main" id="{0E0D2554-E0CF-4A8C-B8CB-93BFA666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427" name="Image 426">
          <a:extLst>
            <a:ext uri="{FF2B5EF4-FFF2-40B4-BE49-F238E27FC236}">
              <a16:creationId xmlns:a16="http://schemas.microsoft.com/office/drawing/2014/main" id="{9CF59791-870E-45DA-A6D4-89C30A6B2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28" name="Image 427">
          <a:extLst>
            <a:ext uri="{FF2B5EF4-FFF2-40B4-BE49-F238E27FC236}">
              <a16:creationId xmlns:a16="http://schemas.microsoft.com/office/drawing/2014/main" id="{1B9F6AF7-F524-4336-8CCB-FD6A1731F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29" name="Image 428">
          <a:extLst>
            <a:ext uri="{FF2B5EF4-FFF2-40B4-BE49-F238E27FC236}">
              <a16:creationId xmlns:a16="http://schemas.microsoft.com/office/drawing/2014/main" id="{DED32BF3-52AC-4BB9-AE45-82E0EA7C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30" name="Image 429">
          <a:extLst>
            <a:ext uri="{FF2B5EF4-FFF2-40B4-BE49-F238E27FC236}">
              <a16:creationId xmlns:a16="http://schemas.microsoft.com/office/drawing/2014/main" id="{96E5C075-4E87-468A-879E-2030C78E4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31" name="Image 430">
          <a:extLst>
            <a:ext uri="{FF2B5EF4-FFF2-40B4-BE49-F238E27FC236}">
              <a16:creationId xmlns:a16="http://schemas.microsoft.com/office/drawing/2014/main" id="{F8F99FA3-A9FF-44B7-A86C-45D8BBA72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32" name="Image 431">
          <a:extLst>
            <a:ext uri="{FF2B5EF4-FFF2-40B4-BE49-F238E27FC236}">
              <a16:creationId xmlns:a16="http://schemas.microsoft.com/office/drawing/2014/main" id="{8AAA46FD-141F-472A-A96E-36454E9CC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33" name="Image 432">
          <a:extLst>
            <a:ext uri="{FF2B5EF4-FFF2-40B4-BE49-F238E27FC236}">
              <a16:creationId xmlns:a16="http://schemas.microsoft.com/office/drawing/2014/main" id="{598F3014-91BC-4F3F-B0ED-A2228F70D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4" name="Image 433">
          <a:extLst>
            <a:ext uri="{FF2B5EF4-FFF2-40B4-BE49-F238E27FC236}">
              <a16:creationId xmlns:a16="http://schemas.microsoft.com/office/drawing/2014/main" id="{9194F587-CB89-4F16-8F78-E3C50916A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5" name="Image 434">
          <a:extLst>
            <a:ext uri="{FF2B5EF4-FFF2-40B4-BE49-F238E27FC236}">
              <a16:creationId xmlns:a16="http://schemas.microsoft.com/office/drawing/2014/main" id="{F4487CB3-4323-4533-BE63-F6214DBE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6" name="Image 435">
          <a:extLst>
            <a:ext uri="{FF2B5EF4-FFF2-40B4-BE49-F238E27FC236}">
              <a16:creationId xmlns:a16="http://schemas.microsoft.com/office/drawing/2014/main" id="{C6836861-8D8F-43D6-A434-BD2166155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37" name="Image 436">
          <a:extLst>
            <a:ext uri="{FF2B5EF4-FFF2-40B4-BE49-F238E27FC236}">
              <a16:creationId xmlns:a16="http://schemas.microsoft.com/office/drawing/2014/main" id="{AF4E5612-CDE8-4B28-9BB1-EC2C6CB68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38" name="Image 437">
          <a:extLst>
            <a:ext uri="{FF2B5EF4-FFF2-40B4-BE49-F238E27FC236}">
              <a16:creationId xmlns:a16="http://schemas.microsoft.com/office/drawing/2014/main" id="{08892FD7-B960-41B2-A069-1049FE513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39" name="Image 438">
          <a:extLst>
            <a:ext uri="{FF2B5EF4-FFF2-40B4-BE49-F238E27FC236}">
              <a16:creationId xmlns:a16="http://schemas.microsoft.com/office/drawing/2014/main" id="{5A1B35D5-F0B8-4E12-AA9F-8BDA884E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40" name="Image 439">
          <a:extLst>
            <a:ext uri="{FF2B5EF4-FFF2-40B4-BE49-F238E27FC236}">
              <a16:creationId xmlns:a16="http://schemas.microsoft.com/office/drawing/2014/main" id="{2A55799D-34FF-4B97-822E-9D883636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41" name="Image 440">
          <a:extLst>
            <a:ext uri="{FF2B5EF4-FFF2-40B4-BE49-F238E27FC236}">
              <a16:creationId xmlns:a16="http://schemas.microsoft.com/office/drawing/2014/main" id="{2C2872AD-235C-48B4-92A9-00FCB6CC6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42" name="Image 441">
          <a:extLst>
            <a:ext uri="{FF2B5EF4-FFF2-40B4-BE49-F238E27FC236}">
              <a16:creationId xmlns:a16="http://schemas.microsoft.com/office/drawing/2014/main" id="{87D1220C-9F3A-4E45-94AA-709A11A94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443" name="Image 442">
          <a:extLst>
            <a:ext uri="{FF2B5EF4-FFF2-40B4-BE49-F238E27FC236}">
              <a16:creationId xmlns:a16="http://schemas.microsoft.com/office/drawing/2014/main" id="{8B9F8B32-3A49-4E16-8025-BA736AFC2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444" name="Image 443">
          <a:extLst>
            <a:ext uri="{FF2B5EF4-FFF2-40B4-BE49-F238E27FC236}">
              <a16:creationId xmlns:a16="http://schemas.microsoft.com/office/drawing/2014/main" id="{C5E23A0F-541B-4CB4-B8F5-6C8B74840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445" name="Image 444">
          <a:extLst>
            <a:ext uri="{FF2B5EF4-FFF2-40B4-BE49-F238E27FC236}">
              <a16:creationId xmlns:a16="http://schemas.microsoft.com/office/drawing/2014/main" id="{8FF18C01-0ADC-4FF7-8D58-B292D97B7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446" name="Image 445">
          <a:extLst>
            <a:ext uri="{FF2B5EF4-FFF2-40B4-BE49-F238E27FC236}">
              <a16:creationId xmlns:a16="http://schemas.microsoft.com/office/drawing/2014/main" id="{2AA6EC89-7D95-48B3-B317-B4838920E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447" name="Image 446">
          <a:extLst>
            <a:ext uri="{FF2B5EF4-FFF2-40B4-BE49-F238E27FC236}">
              <a16:creationId xmlns:a16="http://schemas.microsoft.com/office/drawing/2014/main" id="{8B07FF59-852C-4D3E-B846-65D1F484F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448" name="Image 447">
          <a:extLst>
            <a:ext uri="{FF2B5EF4-FFF2-40B4-BE49-F238E27FC236}">
              <a16:creationId xmlns:a16="http://schemas.microsoft.com/office/drawing/2014/main" id="{B8779CE3-69D4-4C51-B82A-5060A69B7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449" name="Image 448">
          <a:extLst>
            <a:ext uri="{FF2B5EF4-FFF2-40B4-BE49-F238E27FC236}">
              <a16:creationId xmlns:a16="http://schemas.microsoft.com/office/drawing/2014/main" id="{B5F0F253-8E56-4510-A2D1-2D5E318C5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450" name="Image 449">
          <a:extLst>
            <a:ext uri="{FF2B5EF4-FFF2-40B4-BE49-F238E27FC236}">
              <a16:creationId xmlns:a16="http://schemas.microsoft.com/office/drawing/2014/main" id="{0654AB78-E9BD-4C1D-926D-869B5A78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451" name="Image 450">
          <a:extLst>
            <a:ext uri="{FF2B5EF4-FFF2-40B4-BE49-F238E27FC236}">
              <a16:creationId xmlns:a16="http://schemas.microsoft.com/office/drawing/2014/main" id="{35D6575E-9F3B-442E-9042-5779FD881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452" name="Image 451">
          <a:extLst>
            <a:ext uri="{FF2B5EF4-FFF2-40B4-BE49-F238E27FC236}">
              <a16:creationId xmlns:a16="http://schemas.microsoft.com/office/drawing/2014/main" id="{D0A4F9E9-CC7C-440A-B1F7-FC36A57AA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453" name="Image 452">
          <a:extLst>
            <a:ext uri="{FF2B5EF4-FFF2-40B4-BE49-F238E27FC236}">
              <a16:creationId xmlns:a16="http://schemas.microsoft.com/office/drawing/2014/main" id="{7EBB3B13-F0BB-4008-B23C-89A0075DC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454" name="Image 453">
          <a:extLst>
            <a:ext uri="{FF2B5EF4-FFF2-40B4-BE49-F238E27FC236}">
              <a16:creationId xmlns:a16="http://schemas.microsoft.com/office/drawing/2014/main" id="{A61C827F-BC01-4503-ACA3-EFC69CAD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455" name="Image 454">
          <a:extLst>
            <a:ext uri="{FF2B5EF4-FFF2-40B4-BE49-F238E27FC236}">
              <a16:creationId xmlns:a16="http://schemas.microsoft.com/office/drawing/2014/main" id="{5097FFB4-1F6E-4A94-B5DB-24D803916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456" name="Image 455">
          <a:extLst>
            <a:ext uri="{FF2B5EF4-FFF2-40B4-BE49-F238E27FC236}">
              <a16:creationId xmlns:a16="http://schemas.microsoft.com/office/drawing/2014/main" id="{C219EBC8-0DD9-4A01-89CD-E1DEC1BA3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457" name="Image 456">
          <a:extLst>
            <a:ext uri="{FF2B5EF4-FFF2-40B4-BE49-F238E27FC236}">
              <a16:creationId xmlns:a16="http://schemas.microsoft.com/office/drawing/2014/main" id="{3C908817-45A5-4866-94F1-0EC759F72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58" name="Image 457">
          <a:extLst>
            <a:ext uri="{FF2B5EF4-FFF2-40B4-BE49-F238E27FC236}">
              <a16:creationId xmlns:a16="http://schemas.microsoft.com/office/drawing/2014/main" id="{42CD278E-6CC7-414F-9447-D023D6BD7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59" name="Image 458">
          <a:extLst>
            <a:ext uri="{FF2B5EF4-FFF2-40B4-BE49-F238E27FC236}">
              <a16:creationId xmlns:a16="http://schemas.microsoft.com/office/drawing/2014/main" id="{96F7FDAA-DA77-4728-BE53-B53C7393C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60" name="Image 459">
          <a:extLst>
            <a:ext uri="{FF2B5EF4-FFF2-40B4-BE49-F238E27FC236}">
              <a16:creationId xmlns:a16="http://schemas.microsoft.com/office/drawing/2014/main" id="{DF982A7B-5E49-4614-8518-5D71B94C9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61" name="Image 460">
          <a:extLst>
            <a:ext uri="{FF2B5EF4-FFF2-40B4-BE49-F238E27FC236}">
              <a16:creationId xmlns:a16="http://schemas.microsoft.com/office/drawing/2014/main" id="{3FA38D9F-6607-4B28-B22F-699A7455D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62" name="Image 461">
          <a:extLst>
            <a:ext uri="{FF2B5EF4-FFF2-40B4-BE49-F238E27FC236}">
              <a16:creationId xmlns:a16="http://schemas.microsoft.com/office/drawing/2014/main" id="{2DE9D3BD-39AB-4105-8936-F2A70969D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63" name="Image 462">
          <a:extLst>
            <a:ext uri="{FF2B5EF4-FFF2-40B4-BE49-F238E27FC236}">
              <a16:creationId xmlns:a16="http://schemas.microsoft.com/office/drawing/2014/main" id="{74CB610B-D77A-4CDC-8A9F-498A21A6D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64" name="Image 463">
          <a:extLst>
            <a:ext uri="{FF2B5EF4-FFF2-40B4-BE49-F238E27FC236}">
              <a16:creationId xmlns:a16="http://schemas.microsoft.com/office/drawing/2014/main" id="{9B153AE7-84DA-481C-BB4C-EAEC4FF5D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65" name="Image 464">
          <a:extLst>
            <a:ext uri="{FF2B5EF4-FFF2-40B4-BE49-F238E27FC236}">
              <a16:creationId xmlns:a16="http://schemas.microsoft.com/office/drawing/2014/main" id="{AE74C109-614A-4386-9789-61B7F8BE3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66" name="Image 465">
          <a:extLst>
            <a:ext uri="{FF2B5EF4-FFF2-40B4-BE49-F238E27FC236}">
              <a16:creationId xmlns:a16="http://schemas.microsoft.com/office/drawing/2014/main" id="{2CF6EF8A-E640-48D9-8011-9ED669C1A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467" name="Image 466">
          <a:extLst>
            <a:ext uri="{FF2B5EF4-FFF2-40B4-BE49-F238E27FC236}">
              <a16:creationId xmlns:a16="http://schemas.microsoft.com/office/drawing/2014/main" id="{39DEC24C-3C64-4A1B-8A58-FA28E1709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468" name="Image 467">
          <a:extLst>
            <a:ext uri="{FF2B5EF4-FFF2-40B4-BE49-F238E27FC236}">
              <a16:creationId xmlns:a16="http://schemas.microsoft.com/office/drawing/2014/main" id="{818BF8B9-91FF-4853-A103-038F22A98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469" name="Image 468">
          <a:extLst>
            <a:ext uri="{FF2B5EF4-FFF2-40B4-BE49-F238E27FC236}">
              <a16:creationId xmlns:a16="http://schemas.microsoft.com/office/drawing/2014/main" id="{0785E4AC-9A1C-430A-83F0-9D894769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70" name="Image 469">
          <a:extLst>
            <a:ext uri="{FF2B5EF4-FFF2-40B4-BE49-F238E27FC236}">
              <a16:creationId xmlns:a16="http://schemas.microsoft.com/office/drawing/2014/main" id="{70F0CFF7-EB3E-481C-A5A8-7D75E4C52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71" name="Image 470">
          <a:extLst>
            <a:ext uri="{FF2B5EF4-FFF2-40B4-BE49-F238E27FC236}">
              <a16:creationId xmlns:a16="http://schemas.microsoft.com/office/drawing/2014/main" id="{CD34C8C0-186D-450A-938D-C8AD72A7E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72" name="Image 471">
          <a:extLst>
            <a:ext uri="{FF2B5EF4-FFF2-40B4-BE49-F238E27FC236}">
              <a16:creationId xmlns:a16="http://schemas.microsoft.com/office/drawing/2014/main" id="{CE6D2427-6B1A-4BDA-9B2A-7F28B4C01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73" name="Image 472">
          <a:extLst>
            <a:ext uri="{FF2B5EF4-FFF2-40B4-BE49-F238E27FC236}">
              <a16:creationId xmlns:a16="http://schemas.microsoft.com/office/drawing/2014/main" id="{3EED7D6C-1453-4DFE-8771-8846A96DE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74" name="Image 473">
          <a:extLst>
            <a:ext uri="{FF2B5EF4-FFF2-40B4-BE49-F238E27FC236}">
              <a16:creationId xmlns:a16="http://schemas.microsoft.com/office/drawing/2014/main" id="{8EFB9D3B-0D64-4274-981E-3F3AEB5C6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75" name="Image 474">
          <a:extLst>
            <a:ext uri="{FF2B5EF4-FFF2-40B4-BE49-F238E27FC236}">
              <a16:creationId xmlns:a16="http://schemas.microsoft.com/office/drawing/2014/main" id="{389F9115-5D88-4591-A630-6CAC5A74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476" name="Image 475">
          <a:extLst>
            <a:ext uri="{FF2B5EF4-FFF2-40B4-BE49-F238E27FC236}">
              <a16:creationId xmlns:a16="http://schemas.microsoft.com/office/drawing/2014/main" id="{D3EDC825-631D-4881-BBB5-2865C660D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477" name="Image 476">
          <a:extLst>
            <a:ext uri="{FF2B5EF4-FFF2-40B4-BE49-F238E27FC236}">
              <a16:creationId xmlns:a16="http://schemas.microsoft.com/office/drawing/2014/main" id="{609D8B77-5A63-441B-9DB6-099B99780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1575956</xdr:colOff>
      <xdr:row>48</xdr:row>
      <xdr:rowOff>0</xdr:rowOff>
    </xdr:from>
    <xdr:ext cx="927017" cy="0"/>
    <xdr:pic>
      <xdr:nvPicPr>
        <xdr:cNvPr id="478" name="Image 477">
          <a:extLst>
            <a:ext uri="{FF2B5EF4-FFF2-40B4-BE49-F238E27FC236}">
              <a16:creationId xmlns:a16="http://schemas.microsoft.com/office/drawing/2014/main" id="{FF35CE03-36C6-48CF-9839-5BB04DF0C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22706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479" name="Image 478">
          <a:extLst>
            <a:ext uri="{FF2B5EF4-FFF2-40B4-BE49-F238E27FC236}">
              <a16:creationId xmlns:a16="http://schemas.microsoft.com/office/drawing/2014/main" id="{C8F2011A-1757-4013-ACB3-8A7A6D74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480" name="Image 479">
          <a:extLst>
            <a:ext uri="{FF2B5EF4-FFF2-40B4-BE49-F238E27FC236}">
              <a16:creationId xmlns:a16="http://schemas.microsoft.com/office/drawing/2014/main" id="{D4919655-7AEF-483A-8D40-663042BB2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481" name="Image 480">
          <a:extLst>
            <a:ext uri="{FF2B5EF4-FFF2-40B4-BE49-F238E27FC236}">
              <a16:creationId xmlns:a16="http://schemas.microsoft.com/office/drawing/2014/main" id="{F62942BE-A181-4C16-B8E9-076B427F9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482" name="Image 481">
          <a:extLst>
            <a:ext uri="{FF2B5EF4-FFF2-40B4-BE49-F238E27FC236}">
              <a16:creationId xmlns:a16="http://schemas.microsoft.com/office/drawing/2014/main" id="{15B75970-5565-4687-9FC2-AF291869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483" name="Image 482">
          <a:extLst>
            <a:ext uri="{FF2B5EF4-FFF2-40B4-BE49-F238E27FC236}">
              <a16:creationId xmlns:a16="http://schemas.microsoft.com/office/drawing/2014/main" id="{7D042423-E0F3-4799-A11F-2C93E7E31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484" name="Image 483">
          <a:extLst>
            <a:ext uri="{FF2B5EF4-FFF2-40B4-BE49-F238E27FC236}">
              <a16:creationId xmlns:a16="http://schemas.microsoft.com/office/drawing/2014/main" id="{E0580EE9-DD1F-4C62-8110-F18DBAC50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485" name="Image 484">
          <a:extLst>
            <a:ext uri="{FF2B5EF4-FFF2-40B4-BE49-F238E27FC236}">
              <a16:creationId xmlns:a16="http://schemas.microsoft.com/office/drawing/2014/main" id="{435B0842-4147-4CFD-B420-CBBF1E970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486" name="Image 485">
          <a:extLst>
            <a:ext uri="{FF2B5EF4-FFF2-40B4-BE49-F238E27FC236}">
              <a16:creationId xmlns:a16="http://schemas.microsoft.com/office/drawing/2014/main" id="{6AE0167C-12C1-4CF0-A963-A5DB5F3A4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487" name="Image 486">
          <a:extLst>
            <a:ext uri="{FF2B5EF4-FFF2-40B4-BE49-F238E27FC236}">
              <a16:creationId xmlns:a16="http://schemas.microsoft.com/office/drawing/2014/main" id="{17117EB6-62B3-4D4A-AFAC-E7C47FA7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88" name="Image 487">
          <a:extLst>
            <a:ext uri="{FF2B5EF4-FFF2-40B4-BE49-F238E27FC236}">
              <a16:creationId xmlns:a16="http://schemas.microsoft.com/office/drawing/2014/main" id="{F75977E5-CB1A-4F16-91CF-0B1ADB3EA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89" name="Image 488">
          <a:extLst>
            <a:ext uri="{FF2B5EF4-FFF2-40B4-BE49-F238E27FC236}">
              <a16:creationId xmlns:a16="http://schemas.microsoft.com/office/drawing/2014/main" id="{C08CADE4-4A62-4352-A7FE-FBB31A268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90" name="Image 489">
          <a:extLst>
            <a:ext uri="{FF2B5EF4-FFF2-40B4-BE49-F238E27FC236}">
              <a16:creationId xmlns:a16="http://schemas.microsoft.com/office/drawing/2014/main" id="{FE20572C-8BE1-4696-A5F0-F3526FB6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91" name="Image 490">
          <a:extLst>
            <a:ext uri="{FF2B5EF4-FFF2-40B4-BE49-F238E27FC236}">
              <a16:creationId xmlns:a16="http://schemas.microsoft.com/office/drawing/2014/main" id="{36EA7ECD-EDC1-4A79-8937-2B8FC912F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92" name="Image 491">
          <a:extLst>
            <a:ext uri="{FF2B5EF4-FFF2-40B4-BE49-F238E27FC236}">
              <a16:creationId xmlns:a16="http://schemas.microsoft.com/office/drawing/2014/main" id="{AEF6A8AC-E5E8-4CDA-A447-0DD45140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93" name="Image 492">
          <a:extLst>
            <a:ext uri="{FF2B5EF4-FFF2-40B4-BE49-F238E27FC236}">
              <a16:creationId xmlns:a16="http://schemas.microsoft.com/office/drawing/2014/main" id="{B81E303D-5CAF-43FE-AB92-9E05D6B90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94" name="Image 493">
          <a:extLst>
            <a:ext uri="{FF2B5EF4-FFF2-40B4-BE49-F238E27FC236}">
              <a16:creationId xmlns:a16="http://schemas.microsoft.com/office/drawing/2014/main" id="{87591D26-D4D3-44F3-8C75-531FDAD79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495" name="Image 494">
          <a:extLst>
            <a:ext uri="{FF2B5EF4-FFF2-40B4-BE49-F238E27FC236}">
              <a16:creationId xmlns:a16="http://schemas.microsoft.com/office/drawing/2014/main" id="{22B91575-76F2-46E9-B0EA-89C1B693B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496" name="Image 495">
          <a:extLst>
            <a:ext uri="{FF2B5EF4-FFF2-40B4-BE49-F238E27FC236}">
              <a16:creationId xmlns:a16="http://schemas.microsoft.com/office/drawing/2014/main" id="{8CDB05EF-564E-41E7-9C7A-75C8B8AA5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497" name="Image 496">
          <a:extLst>
            <a:ext uri="{FF2B5EF4-FFF2-40B4-BE49-F238E27FC236}">
              <a16:creationId xmlns:a16="http://schemas.microsoft.com/office/drawing/2014/main" id="{0469642F-7AB6-4256-9BBD-3E9DA0981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498" name="Image 497">
          <a:extLst>
            <a:ext uri="{FF2B5EF4-FFF2-40B4-BE49-F238E27FC236}">
              <a16:creationId xmlns:a16="http://schemas.microsoft.com/office/drawing/2014/main" id="{8E1941AF-540C-45AD-B6BD-0F2C3B283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48</xdr:row>
      <xdr:rowOff>0</xdr:rowOff>
    </xdr:from>
    <xdr:ext cx="927017" cy="0"/>
    <xdr:pic>
      <xdr:nvPicPr>
        <xdr:cNvPr id="499" name="Image 498">
          <a:extLst>
            <a:ext uri="{FF2B5EF4-FFF2-40B4-BE49-F238E27FC236}">
              <a16:creationId xmlns:a16="http://schemas.microsoft.com/office/drawing/2014/main" id="{FB9648AD-A4C2-4CDD-9B2C-A69B7E50F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00" name="Image 499">
          <a:extLst>
            <a:ext uri="{FF2B5EF4-FFF2-40B4-BE49-F238E27FC236}">
              <a16:creationId xmlns:a16="http://schemas.microsoft.com/office/drawing/2014/main" id="{3484EBF5-C521-4F0B-8F9A-17327EB6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48</xdr:row>
      <xdr:rowOff>0</xdr:rowOff>
    </xdr:from>
    <xdr:ext cx="927017" cy="0"/>
    <xdr:pic>
      <xdr:nvPicPr>
        <xdr:cNvPr id="501" name="Image 500">
          <a:extLst>
            <a:ext uri="{FF2B5EF4-FFF2-40B4-BE49-F238E27FC236}">
              <a16:creationId xmlns:a16="http://schemas.microsoft.com/office/drawing/2014/main" id="{C71F34C6-CCE4-4C68-8A01-B7A2AB685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48</xdr:row>
      <xdr:rowOff>0</xdr:rowOff>
    </xdr:from>
    <xdr:ext cx="927017" cy="0"/>
    <xdr:pic>
      <xdr:nvPicPr>
        <xdr:cNvPr id="502" name="Image 501">
          <a:extLst>
            <a:ext uri="{FF2B5EF4-FFF2-40B4-BE49-F238E27FC236}">
              <a16:creationId xmlns:a16="http://schemas.microsoft.com/office/drawing/2014/main" id="{856CFEA6-4911-4821-8BB1-15DE8C66A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739235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03" name="Image 502">
          <a:extLst>
            <a:ext uri="{FF2B5EF4-FFF2-40B4-BE49-F238E27FC236}">
              <a16:creationId xmlns:a16="http://schemas.microsoft.com/office/drawing/2014/main" id="{40AB2E34-08ED-44FA-9CBD-C4A4310F1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504" name="Image 503">
          <a:extLst>
            <a:ext uri="{FF2B5EF4-FFF2-40B4-BE49-F238E27FC236}">
              <a16:creationId xmlns:a16="http://schemas.microsoft.com/office/drawing/2014/main" id="{6656F8C8-4CF5-41E4-A1AB-CCB4DB9E3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48</xdr:row>
      <xdr:rowOff>0</xdr:rowOff>
    </xdr:from>
    <xdr:ext cx="921364" cy="0"/>
    <xdr:pic>
      <xdr:nvPicPr>
        <xdr:cNvPr id="505" name="Image 504">
          <a:extLst>
            <a:ext uri="{FF2B5EF4-FFF2-40B4-BE49-F238E27FC236}">
              <a16:creationId xmlns:a16="http://schemas.microsoft.com/office/drawing/2014/main" id="{9C7A72CB-FB33-4FAC-ACE3-90800EAF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506" name="Image 505">
          <a:extLst>
            <a:ext uri="{FF2B5EF4-FFF2-40B4-BE49-F238E27FC236}">
              <a16:creationId xmlns:a16="http://schemas.microsoft.com/office/drawing/2014/main" id="{4349C96F-FD1C-442D-B2DA-ED1CA9469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507" name="Image 506">
          <a:extLst>
            <a:ext uri="{FF2B5EF4-FFF2-40B4-BE49-F238E27FC236}">
              <a16:creationId xmlns:a16="http://schemas.microsoft.com/office/drawing/2014/main" id="{6A2C7487-9BE9-4A4B-AD32-883373054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48</xdr:row>
      <xdr:rowOff>0</xdr:rowOff>
    </xdr:from>
    <xdr:ext cx="921364" cy="0"/>
    <xdr:pic>
      <xdr:nvPicPr>
        <xdr:cNvPr id="508" name="Image 507">
          <a:extLst>
            <a:ext uri="{FF2B5EF4-FFF2-40B4-BE49-F238E27FC236}">
              <a16:creationId xmlns:a16="http://schemas.microsoft.com/office/drawing/2014/main" id="{2BDDD5F3-D951-40FF-99C3-158A0CF4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09" name="Image 508">
          <a:extLst>
            <a:ext uri="{FF2B5EF4-FFF2-40B4-BE49-F238E27FC236}">
              <a16:creationId xmlns:a16="http://schemas.microsoft.com/office/drawing/2014/main" id="{707152C1-D37E-43FE-B2E8-75846C5E9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10" name="Image 509">
          <a:extLst>
            <a:ext uri="{FF2B5EF4-FFF2-40B4-BE49-F238E27FC236}">
              <a16:creationId xmlns:a16="http://schemas.microsoft.com/office/drawing/2014/main" id="{1BBF9B1B-BFED-4EB5-B5F4-B4D534BA5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11" name="Image 510">
          <a:extLst>
            <a:ext uri="{FF2B5EF4-FFF2-40B4-BE49-F238E27FC236}">
              <a16:creationId xmlns:a16="http://schemas.microsoft.com/office/drawing/2014/main" id="{B6F7894C-95A3-4AB3-A2DA-344A588EE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12" name="Image 511">
          <a:extLst>
            <a:ext uri="{FF2B5EF4-FFF2-40B4-BE49-F238E27FC236}">
              <a16:creationId xmlns:a16="http://schemas.microsoft.com/office/drawing/2014/main" id="{4DE73D58-0CB3-401A-B1F3-1BDC9F0F0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13" name="Image 512">
          <a:extLst>
            <a:ext uri="{FF2B5EF4-FFF2-40B4-BE49-F238E27FC236}">
              <a16:creationId xmlns:a16="http://schemas.microsoft.com/office/drawing/2014/main" id="{E8E0BB91-1040-4B91-A780-79B031137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14" name="Image 513">
          <a:extLst>
            <a:ext uri="{FF2B5EF4-FFF2-40B4-BE49-F238E27FC236}">
              <a16:creationId xmlns:a16="http://schemas.microsoft.com/office/drawing/2014/main" id="{14AEA413-B281-495E-A091-324CEC9FA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15" name="Image 514">
          <a:extLst>
            <a:ext uri="{FF2B5EF4-FFF2-40B4-BE49-F238E27FC236}">
              <a16:creationId xmlns:a16="http://schemas.microsoft.com/office/drawing/2014/main" id="{AAD6C307-E3F8-4816-9394-FF1657A17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16" name="Image 515">
          <a:extLst>
            <a:ext uri="{FF2B5EF4-FFF2-40B4-BE49-F238E27FC236}">
              <a16:creationId xmlns:a16="http://schemas.microsoft.com/office/drawing/2014/main" id="{9A06ABB2-B277-43A2-911E-78087E515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17" name="Image 516">
          <a:extLst>
            <a:ext uri="{FF2B5EF4-FFF2-40B4-BE49-F238E27FC236}">
              <a16:creationId xmlns:a16="http://schemas.microsoft.com/office/drawing/2014/main" id="{96635FAF-5642-47CA-905F-632FC72FA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18" name="Image 517">
          <a:extLst>
            <a:ext uri="{FF2B5EF4-FFF2-40B4-BE49-F238E27FC236}">
              <a16:creationId xmlns:a16="http://schemas.microsoft.com/office/drawing/2014/main" id="{982362F3-3CEA-4400-B6EA-AB8ECA271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19" name="Image 518">
          <a:extLst>
            <a:ext uri="{FF2B5EF4-FFF2-40B4-BE49-F238E27FC236}">
              <a16:creationId xmlns:a16="http://schemas.microsoft.com/office/drawing/2014/main" id="{537414DA-F33F-4C10-999D-F5D26133E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520" name="Image 519">
          <a:extLst>
            <a:ext uri="{FF2B5EF4-FFF2-40B4-BE49-F238E27FC236}">
              <a16:creationId xmlns:a16="http://schemas.microsoft.com/office/drawing/2014/main" id="{F1143D6D-AFAA-45F6-B23A-063882652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21" name="Image 520">
          <a:extLst>
            <a:ext uri="{FF2B5EF4-FFF2-40B4-BE49-F238E27FC236}">
              <a16:creationId xmlns:a16="http://schemas.microsoft.com/office/drawing/2014/main" id="{61CB05F9-32CA-4C5F-9108-20D66802B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22" name="Image 521">
          <a:extLst>
            <a:ext uri="{FF2B5EF4-FFF2-40B4-BE49-F238E27FC236}">
              <a16:creationId xmlns:a16="http://schemas.microsoft.com/office/drawing/2014/main" id="{9BFBBBB8-E942-4AA2-A951-C991D898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23" name="Image 522">
          <a:extLst>
            <a:ext uri="{FF2B5EF4-FFF2-40B4-BE49-F238E27FC236}">
              <a16:creationId xmlns:a16="http://schemas.microsoft.com/office/drawing/2014/main" id="{F648E7FE-07F3-4EE5-81F7-DD02BF15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24" name="Image 523">
          <a:extLst>
            <a:ext uri="{FF2B5EF4-FFF2-40B4-BE49-F238E27FC236}">
              <a16:creationId xmlns:a16="http://schemas.microsoft.com/office/drawing/2014/main" id="{0FB95535-BF8B-4A7B-8D61-128CD59C0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25" name="Image 524">
          <a:extLst>
            <a:ext uri="{FF2B5EF4-FFF2-40B4-BE49-F238E27FC236}">
              <a16:creationId xmlns:a16="http://schemas.microsoft.com/office/drawing/2014/main" id="{A0AE7F76-523F-42A3-B24C-183C8A54A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26" name="Image 525">
          <a:extLst>
            <a:ext uri="{FF2B5EF4-FFF2-40B4-BE49-F238E27FC236}">
              <a16:creationId xmlns:a16="http://schemas.microsoft.com/office/drawing/2014/main" id="{E3B076D8-C59C-4F45-96CD-5A48AF3CF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27" name="Image 526">
          <a:extLst>
            <a:ext uri="{FF2B5EF4-FFF2-40B4-BE49-F238E27FC236}">
              <a16:creationId xmlns:a16="http://schemas.microsoft.com/office/drawing/2014/main" id="{1BE070A3-97DA-4F7A-BBC1-3BC31C9D2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28" name="Image 527">
          <a:extLst>
            <a:ext uri="{FF2B5EF4-FFF2-40B4-BE49-F238E27FC236}">
              <a16:creationId xmlns:a16="http://schemas.microsoft.com/office/drawing/2014/main" id="{9A40990E-D9AE-4A91-8261-D7CE22A38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529" name="Image 528">
          <a:extLst>
            <a:ext uri="{FF2B5EF4-FFF2-40B4-BE49-F238E27FC236}">
              <a16:creationId xmlns:a16="http://schemas.microsoft.com/office/drawing/2014/main" id="{7D1E73E8-F46D-4A2A-87FA-B7B8F3A7A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30" name="Image 529">
          <a:extLst>
            <a:ext uri="{FF2B5EF4-FFF2-40B4-BE49-F238E27FC236}">
              <a16:creationId xmlns:a16="http://schemas.microsoft.com/office/drawing/2014/main" id="{C257DF35-BDC9-4D43-AF17-2889FF019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0</xdr:rowOff>
    </xdr:from>
    <xdr:ext cx="921364" cy="0"/>
    <xdr:pic>
      <xdr:nvPicPr>
        <xdr:cNvPr id="531" name="Image 530">
          <a:extLst>
            <a:ext uri="{FF2B5EF4-FFF2-40B4-BE49-F238E27FC236}">
              <a16:creationId xmlns:a16="http://schemas.microsoft.com/office/drawing/2014/main" id="{E8059E6B-325D-47B5-9E2F-20DD201CC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48</xdr:row>
      <xdr:rowOff>0</xdr:rowOff>
    </xdr:from>
    <xdr:ext cx="921364" cy="0"/>
    <xdr:pic>
      <xdr:nvPicPr>
        <xdr:cNvPr id="532" name="Image 531">
          <a:extLst>
            <a:ext uri="{FF2B5EF4-FFF2-40B4-BE49-F238E27FC236}">
              <a16:creationId xmlns:a16="http://schemas.microsoft.com/office/drawing/2014/main" id="{C0A84ABD-9EED-4E2F-9E81-60F163FF7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33" name="Image 532">
          <a:extLst>
            <a:ext uri="{FF2B5EF4-FFF2-40B4-BE49-F238E27FC236}">
              <a16:creationId xmlns:a16="http://schemas.microsoft.com/office/drawing/2014/main" id="{D03899AE-9139-4AE4-A7D5-7EF1CBD40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34" name="Image 533">
          <a:extLst>
            <a:ext uri="{FF2B5EF4-FFF2-40B4-BE49-F238E27FC236}">
              <a16:creationId xmlns:a16="http://schemas.microsoft.com/office/drawing/2014/main" id="{2FE007BB-E5BA-40CF-8132-FEB017E2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35" name="Image 534">
          <a:extLst>
            <a:ext uri="{FF2B5EF4-FFF2-40B4-BE49-F238E27FC236}">
              <a16:creationId xmlns:a16="http://schemas.microsoft.com/office/drawing/2014/main" id="{62400655-8E97-457B-A74D-927DC9EAF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36" name="Image 535">
          <a:extLst>
            <a:ext uri="{FF2B5EF4-FFF2-40B4-BE49-F238E27FC236}">
              <a16:creationId xmlns:a16="http://schemas.microsoft.com/office/drawing/2014/main" id="{A98B0976-200A-40A0-AB2F-D71C5AF5F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37" name="Image 536">
          <a:extLst>
            <a:ext uri="{FF2B5EF4-FFF2-40B4-BE49-F238E27FC236}">
              <a16:creationId xmlns:a16="http://schemas.microsoft.com/office/drawing/2014/main" id="{B740CBBD-18EC-4822-812C-F37CC9FDF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38" name="Image 537">
          <a:extLst>
            <a:ext uri="{FF2B5EF4-FFF2-40B4-BE49-F238E27FC236}">
              <a16:creationId xmlns:a16="http://schemas.microsoft.com/office/drawing/2014/main" id="{EDFDA583-A9B2-4A5D-99D1-26F4CEB07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39" name="Image 538">
          <a:extLst>
            <a:ext uri="{FF2B5EF4-FFF2-40B4-BE49-F238E27FC236}">
              <a16:creationId xmlns:a16="http://schemas.microsoft.com/office/drawing/2014/main" id="{D9309C11-0221-44F2-A565-BFA273D41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40" name="Image 539">
          <a:extLst>
            <a:ext uri="{FF2B5EF4-FFF2-40B4-BE49-F238E27FC236}">
              <a16:creationId xmlns:a16="http://schemas.microsoft.com/office/drawing/2014/main" id="{605CE035-BC36-4B06-A46C-D78045755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41" name="Image 540">
          <a:extLst>
            <a:ext uri="{FF2B5EF4-FFF2-40B4-BE49-F238E27FC236}">
              <a16:creationId xmlns:a16="http://schemas.microsoft.com/office/drawing/2014/main" id="{02FCB66E-222A-4137-A353-86EEF77E7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42" name="Image 541">
          <a:extLst>
            <a:ext uri="{FF2B5EF4-FFF2-40B4-BE49-F238E27FC236}">
              <a16:creationId xmlns:a16="http://schemas.microsoft.com/office/drawing/2014/main" id="{5CEE2EEA-792D-4184-892A-C017F0B2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43" name="Image 542">
          <a:extLst>
            <a:ext uri="{FF2B5EF4-FFF2-40B4-BE49-F238E27FC236}">
              <a16:creationId xmlns:a16="http://schemas.microsoft.com/office/drawing/2014/main" id="{590614F2-5E95-4AC4-92B9-234288F1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44" name="Image 543">
          <a:extLst>
            <a:ext uri="{FF2B5EF4-FFF2-40B4-BE49-F238E27FC236}">
              <a16:creationId xmlns:a16="http://schemas.microsoft.com/office/drawing/2014/main" id="{081C138C-D0D9-48B7-81A1-BED186D03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45" name="Image 544">
          <a:extLst>
            <a:ext uri="{FF2B5EF4-FFF2-40B4-BE49-F238E27FC236}">
              <a16:creationId xmlns:a16="http://schemas.microsoft.com/office/drawing/2014/main" id="{6158009B-51B3-4722-AAE5-F3C907131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46" name="Image 545">
          <a:extLst>
            <a:ext uri="{FF2B5EF4-FFF2-40B4-BE49-F238E27FC236}">
              <a16:creationId xmlns:a16="http://schemas.microsoft.com/office/drawing/2014/main" id="{A3446CAD-5562-4D0A-90CF-A9F9F725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47" name="Image 546">
          <a:extLst>
            <a:ext uri="{FF2B5EF4-FFF2-40B4-BE49-F238E27FC236}">
              <a16:creationId xmlns:a16="http://schemas.microsoft.com/office/drawing/2014/main" id="{C9020ABB-5764-4B22-AD9D-08F9B4674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48" name="Image 547">
          <a:extLst>
            <a:ext uri="{FF2B5EF4-FFF2-40B4-BE49-F238E27FC236}">
              <a16:creationId xmlns:a16="http://schemas.microsoft.com/office/drawing/2014/main" id="{B69FE58E-B4B3-4A80-AEFE-1B2D4B8B5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</xdr:row>
      <xdr:rowOff>0</xdr:rowOff>
    </xdr:from>
    <xdr:ext cx="921364" cy="0"/>
    <xdr:pic>
      <xdr:nvPicPr>
        <xdr:cNvPr id="549" name="Image 548">
          <a:extLst>
            <a:ext uri="{FF2B5EF4-FFF2-40B4-BE49-F238E27FC236}">
              <a16:creationId xmlns:a16="http://schemas.microsoft.com/office/drawing/2014/main" id="{4D6B4BFF-2A9E-42C1-B9B0-31E0389F3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739235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48</xdr:row>
      <xdr:rowOff>0</xdr:rowOff>
    </xdr:from>
    <xdr:ext cx="921364" cy="0"/>
    <xdr:pic>
      <xdr:nvPicPr>
        <xdr:cNvPr id="550" name="Image 549">
          <a:extLst>
            <a:ext uri="{FF2B5EF4-FFF2-40B4-BE49-F238E27FC236}">
              <a16:creationId xmlns:a16="http://schemas.microsoft.com/office/drawing/2014/main" id="{A0ABB1F0-E6AF-4361-AD5C-454D1C492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739235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51" name="Image 550">
          <a:extLst>
            <a:ext uri="{FF2B5EF4-FFF2-40B4-BE49-F238E27FC236}">
              <a16:creationId xmlns:a16="http://schemas.microsoft.com/office/drawing/2014/main" id="{D62DCA29-6E5E-4F3D-8C13-D70423375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52" name="Image 551">
          <a:extLst>
            <a:ext uri="{FF2B5EF4-FFF2-40B4-BE49-F238E27FC236}">
              <a16:creationId xmlns:a16="http://schemas.microsoft.com/office/drawing/2014/main" id="{758EA88B-A2E4-4524-BF51-0DB79FBA7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53" name="Image 552">
          <a:extLst>
            <a:ext uri="{FF2B5EF4-FFF2-40B4-BE49-F238E27FC236}">
              <a16:creationId xmlns:a16="http://schemas.microsoft.com/office/drawing/2014/main" id="{C8EB1EBD-341A-4E5F-9CBE-19EEFDA32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4" name="Image 553">
          <a:extLst>
            <a:ext uri="{FF2B5EF4-FFF2-40B4-BE49-F238E27FC236}">
              <a16:creationId xmlns:a16="http://schemas.microsoft.com/office/drawing/2014/main" id="{AA1437A7-5D89-4BA3-B01F-E4E23CD6E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5" name="Image 554">
          <a:extLst>
            <a:ext uri="{FF2B5EF4-FFF2-40B4-BE49-F238E27FC236}">
              <a16:creationId xmlns:a16="http://schemas.microsoft.com/office/drawing/2014/main" id="{665C8FCA-C171-45AD-A14C-C0E434A9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6" name="Image 555">
          <a:extLst>
            <a:ext uri="{FF2B5EF4-FFF2-40B4-BE49-F238E27FC236}">
              <a16:creationId xmlns:a16="http://schemas.microsoft.com/office/drawing/2014/main" id="{47E79A37-553D-4299-B859-3FB49124B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57" name="Image 556">
          <a:extLst>
            <a:ext uri="{FF2B5EF4-FFF2-40B4-BE49-F238E27FC236}">
              <a16:creationId xmlns:a16="http://schemas.microsoft.com/office/drawing/2014/main" id="{37F2B738-D9D6-48F8-9913-8471BFB9B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58" name="Image 557">
          <a:extLst>
            <a:ext uri="{FF2B5EF4-FFF2-40B4-BE49-F238E27FC236}">
              <a16:creationId xmlns:a16="http://schemas.microsoft.com/office/drawing/2014/main" id="{67A5213B-4DCD-49D5-BCCA-61343F696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59" name="Image 558">
          <a:extLst>
            <a:ext uri="{FF2B5EF4-FFF2-40B4-BE49-F238E27FC236}">
              <a16:creationId xmlns:a16="http://schemas.microsoft.com/office/drawing/2014/main" id="{CCAF9315-EB7C-4845-9B3B-870CE928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0" name="Image 559">
          <a:extLst>
            <a:ext uri="{FF2B5EF4-FFF2-40B4-BE49-F238E27FC236}">
              <a16:creationId xmlns:a16="http://schemas.microsoft.com/office/drawing/2014/main" id="{F06C81A8-EBC3-479C-98FB-739779BE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61" name="Image 560">
          <a:extLst>
            <a:ext uri="{FF2B5EF4-FFF2-40B4-BE49-F238E27FC236}">
              <a16:creationId xmlns:a16="http://schemas.microsoft.com/office/drawing/2014/main" id="{F5CEA638-BF78-44F8-9226-EA065C544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62" name="Image 561">
          <a:extLst>
            <a:ext uri="{FF2B5EF4-FFF2-40B4-BE49-F238E27FC236}">
              <a16:creationId xmlns:a16="http://schemas.microsoft.com/office/drawing/2014/main" id="{48D92FE4-29D4-4D63-A8E0-CC50886EC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63" name="Image 562">
          <a:extLst>
            <a:ext uri="{FF2B5EF4-FFF2-40B4-BE49-F238E27FC236}">
              <a16:creationId xmlns:a16="http://schemas.microsoft.com/office/drawing/2014/main" id="{1B8A1C39-CEC3-4CA0-BC3A-ACE9DC148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64" name="Image 563">
          <a:extLst>
            <a:ext uri="{FF2B5EF4-FFF2-40B4-BE49-F238E27FC236}">
              <a16:creationId xmlns:a16="http://schemas.microsoft.com/office/drawing/2014/main" id="{89174692-3752-494C-B5FD-30C96AFD3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65" name="Image 564">
          <a:extLst>
            <a:ext uri="{FF2B5EF4-FFF2-40B4-BE49-F238E27FC236}">
              <a16:creationId xmlns:a16="http://schemas.microsoft.com/office/drawing/2014/main" id="{0037A97B-13D7-4207-861F-A1DE2E74A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6" name="Image 565">
          <a:extLst>
            <a:ext uri="{FF2B5EF4-FFF2-40B4-BE49-F238E27FC236}">
              <a16:creationId xmlns:a16="http://schemas.microsoft.com/office/drawing/2014/main" id="{611FBF40-DAF1-49CF-8C9F-19DA143A7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67" name="Image 566">
          <a:extLst>
            <a:ext uri="{FF2B5EF4-FFF2-40B4-BE49-F238E27FC236}">
              <a16:creationId xmlns:a16="http://schemas.microsoft.com/office/drawing/2014/main" id="{A177A1BA-D91F-446C-A60F-FBA2BDAC9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68" name="Image 567">
          <a:extLst>
            <a:ext uri="{FF2B5EF4-FFF2-40B4-BE49-F238E27FC236}">
              <a16:creationId xmlns:a16="http://schemas.microsoft.com/office/drawing/2014/main" id="{EDF1F16C-FFAE-47FB-BA9C-058422EC9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69" name="Image 568">
          <a:extLst>
            <a:ext uri="{FF2B5EF4-FFF2-40B4-BE49-F238E27FC236}">
              <a16:creationId xmlns:a16="http://schemas.microsoft.com/office/drawing/2014/main" id="{157015B3-0F81-46BC-8386-DEC04F706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70" name="Image 569">
          <a:extLst>
            <a:ext uri="{FF2B5EF4-FFF2-40B4-BE49-F238E27FC236}">
              <a16:creationId xmlns:a16="http://schemas.microsoft.com/office/drawing/2014/main" id="{4BF9FD66-79DB-451E-9411-24C8E040A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71" name="Image 570">
          <a:extLst>
            <a:ext uri="{FF2B5EF4-FFF2-40B4-BE49-F238E27FC236}">
              <a16:creationId xmlns:a16="http://schemas.microsoft.com/office/drawing/2014/main" id="{BA2C840D-CB28-4F1B-94DE-C8CA303F6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72" name="Image 571">
          <a:extLst>
            <a:ext uri="{FF2B5EF4-FFF2-40B4-BE49-F238E27FC236}">
              <a16:creationId xmlns:a16="http://schemas.microsoft.com/office/drawing/2014/main" id="{E2BAA9A7-4A66-44FA-9902-9BB39F21D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73" name="Image 572">
          <a:extLst>
            <a:ext uri="{FF2B5EF4-FFF2-40B4-BE49-F238E27FC236}">
              <a16:creationId xmlns:a16="http://schemas.microsoft.com/office/drawing/2014/main" id="{4A55BFD0-3819-486D-ABC3-796B92D9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74" name="Image 573">
          <a:extLst>
            <a:ext uri="{FF2B5EF4-FFF2-40B4-BE49-F238E27FC236}">
              <a16:creationId xmlns:a16="http://schemas.microsoft.com/office/drawing/2014/main" id="{F2626A91-0996-4CF3-A0B8-78975025C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921364" cy="0"/>
    <xdr:pic>
      <xdr:nvPicPr>
        <xdr:cNvPr id="575" name="Image 574">
          <a:extLst>
            <a:ext uri="{FF2B5EF4-FFF2-40B4-BE49-F238E27FC236}">
              <a16:creationId xmlns:a16="http://schemas.microsoft.com/office/drawing/2014/main" id="{743A2FCA-9841-4C80-AA52-A0D7B10F4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632364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42</xdr:row>
      <xdr:rowOff>254000</xdr:rowOff>
    </xdr:from>
    <xdr:ext cx="921364" cy="0"/>
    <xdr:pic>
      <xdr:nvPicPr>
        <xdr:cNvPr id="576" name="Image 575">
          <a:extLst>
            <a:ext uri="{FF2B5EF4-FFF2-40B4-BE49-F238E27FC236}">
              <a16:creationId xmlns:a16="http://schemas.microsoft.com/office/drawing/2014/main" id="{CF46C4D2-0C44-4402-8F3B-0BA083366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614076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577" name="Image 576">
          <a:extLst>
            <a:ext uri="{FF2B5EF4-FFF2-40B4-BE49-F238E27FC236}">
              <a16:creationId xmlns:a16="http://schemas.microsoft.com/office/drawing/2014/main" id="{646567BC-9663-4BF3-994B-F68F7885E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578" name="Image 577">
          <a:extLst>
            <a:ext uri="{FF2B5EF4-FFF2-40B4-BE49-F238E27FC236}">
              <a16:creationId xmlns:a16="http://schemas.microsoft.com/office/drawing/2014/main" id="{99C5326C-D73E-43BE-8BBC-8E079908A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737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579" name="Image 578">
          <a:extLst>
            <a:ext uri="{FF2B5EF4-FFF2-40B4-BE49-F238E27FC236}">
              <a16:creationId xmlns:a16="http://schemas.microsoft.com/office/drawing/2014/main" id="{EFDAE7A3-5C7E-481A-8F37-9FFE177D1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920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580" name="Image 579">
          <a:extLst>
            <a:ext uri="{FF2B5EF4-FFF2-40B4-BE49-F238E27FC236}">
              <a16:creationId xmlns:a16="http://schemas.microsoft.com/office/drawing/2014/main" id="{02CA229E-D037-4FCD-8AF2-9F158593F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632364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581" name="Image 580">
          <a:extLst>
            <a:ext uri="{FF2B5EF4-FFF2-40B4-BE49-F238E27FC236}">
              <a16:creationId xmlns:a16="http://schemas.microsoft.com/office/drawing/2014/main" id="{9D830782-ED1E-4F2D-B44E-5568985C9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61407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582" name="Image 581">
          <a:extLst>
            <a:ext uri="{FF2B5EF4-FFF2-40B4-BE49-F238E27FC236}">
              <a16:creationId xmlns:a16="http://schemas.microsoft.com/office/drawing/2014/main" id="{53A129A2-9CE8-447C-A69A-7C08397B6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632364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583" name="Image 582">
          <a:extLst>
            <a:ext uri="{FF2B5EF4-FFF2-40B4-BE49-F238E27FC236}">
              <a16:creationId xmlns:a16="http://schemas.microsoft.com/office/drawing/2014/main" id="{6D4DA013-162F-47BC-8644-AF752C8B9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61407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584" name="Image 583">
          <a:extLst>
            <a:ext uri="{FF2B5EF4-FFF2-40B4-BE49-F238E27FC236}">
              <a16:creationId xmlns:a16="http://schemas.microsoft.com/office/drawing/2014/main" id="{329CE587-A244-40BF-9426-9965206F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632364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585" name="Image 584">
          <a:extLst>
            <a:ext uri="{FF2B5EF4-FFF2-40B4-BE49-F238E27FC236}">
              <a16:creationId xmlns:a16="http://schemas.microsoft.com/office/drawing/2014/main" id="{41C641DD-6877-4AE8-B301-0FA2BB150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61407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586" name="Image 585">
          <a:extLst>
            <a:ext uri="{FF2B5EF4-FFF2-40B4-BE49-F238E27FC236}">
              <a16:creationId xmlns:a16="http://schemas.microsoft.com/office/drawing/2014/main" id="{9451D6FD-AB8D-4221-8D19-AA87F9BA8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632364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587" name="Image 586">
          <a:extLst>
            <a:ext uri="{FF2B5EF4-FFF2-40B4-BE49-F238E27FC236}">
              <a16:creationId xmlns:a16="http://schemas.microsoft.com/office/drawing/2014/main" id="{F6BE7A13-DD29-4D37-AB1D-0CC7776D3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61407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88" name="Image 587">
          <a:extLst>
            <a:ext uri="{FF2B5EF4-FFF2-40B4-BE49-F238E27FC236}">
              <a16:creationId xmlns:a16="http://schemas.microsoft.com/office/drawing/2014/main" id="{920B13BE-B555-47CA-A183-71A997563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89" name="Image 588">
          <a:extLst>
            <a:ext uri="{FF2B5EF4-FFF2-40B4-BE49-F238E27FC236}">
              <a16:creationId xmlns:a16="http://schemas.microsoft.com/office/drawing/2014/main" id="{FE549A08-75FF-49AF-811F-77387A6B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90" name="Image 589">
          <a:extLst>
            <a:ext uri="{FF2B5EF4-FFF2-40B4-BE49-F238E27FC236}">
              <a16:creationId xmlns:a16="http://schemas.microsoft.com/office/drawing/2014/main" id="{1E1AFCFE-180C-4FD0-97B9-8FD177D1B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91" name="Image 590">
          <a:extLst>
            <a:ext uri="{FF2B5EF4-FFF2-40B4-BE49-F238E27FC236}">
              <a16:creationId xmlns:a16="http://schemas.microsoft.com/office/drawing/2014/main" id="{8C99062A-57F6-48A8-B1A0-5AA647EF4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92" name="Image 591">
          <a:extLst>
            <a:ext uri="{FF2B5EF4-FFF2-40B4-BE49-F238E27FC236}">
              <a16:creationId xmlns:a16="http://schemas.microsoft.com/office/drawing/2014/main" id="{292C429C-15E4-441E-8270-859E541D6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93" name="Image 592">
          <a:extLst>
            <a:ext uri="{FF2B5EF4-FFF2-40B4-BE49-F238E27FC236}">
              <a16:creationId xmlns:a16="http://schemas.microsoft.com/office/drawing/2014/main" id="{874C5C6B-184A-49F6-9C9E-9F61A51A8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94" name="Image 593">
          <a:extLst>
            <a:ext uri="{FF2B5EF4-FFF2-40B4-BE49-F238E27FC236}">
              <a16:creationId xmlns:a16="http://schemas.microsoft.com/office/drawing/2014/main" id="{3514A7C4-739E-49B7-BAB4-2D2CCCCB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595" name="Image 594">
          <a:extLst>
            <a:ext uri="{FF2B5EF4-FFF2-40B4-BE49-F238E27FC236}">
              <a16:creationId xmlns:a16="http://schemas.microsoft.com/office/drawing/2014/main" id="{51EBAB26-7DB3-44A4-97B0-2CAB23780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96" name="Image 595">
          <a:extLst>
            <a:ext uri="{FF2B5EF4-FFF2-40B4-BE49-F238E27FC236}">
              <a16:creationId xmlns:a16="http://schemas.microsoft.com/office/drawing/2014/main" id="{6F5C551B-DA90-4145-B2AE-AA4CA0AC9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597" name="Image 596">
          <a:extLst>
            <a:ext uri="{FF2B5EF4-FFF2-40B4-BE49-F238E27FC236}">
              <a16:creationId xmlns:a16="http://schemas.microsoft.com/office/drawing/2014/main" id="{0FC7D7BA-BE40-4FFC-9A94-D95B7219F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598" name="Image 597">
          <a:extLst>
            <a:ext uri="{FF2B5EF4-FFF2-40B4-BE49-F238E27FC236}">
              <a16:creationId xmlns:a16="http://schemas.microsoft.com/office/drawing/2014/main" id="{71998B8C-13B3-4F11-A033-851E36F54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599" name="Image 598">
          <a:extLst>
            <a:ext uri="{FF2B5EF4-FFF2-40B4-BE49-F238E27FC236}">
              <a16:creationId xmlns:a16="http://schemas.microsoft.com/office/drawing/2014/main" id="{B769BED1-9EBA-40DF-8935-957C2DF8E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632364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600" name="Image 599">
          <a:extLst>
            <a:ext uri="{FF2B5EF4-FFF2-40B4-BE49-F238E27FC236}">
              <a16:creationId xmlns:a16="http://schemas.microsoft.com/office/drawing/2014/main" id="{9E366DBF-AC69-4CE9-9CED-F18EA02A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614076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01" name="Image 600">
          <a:extLst>
            <a:ext uri="{FF2B5EF4-FFF2-40B4-BE49-F238E27FC236}">
              <a16:creationId xmlns:a16="http://schemas.microsoft.com/office/drawing/2014/main" id="{33C5BD51-D881-4A24-91A5-3638F7718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256889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02" name="Image 601">
          <a:extLst>
            <a:ext uri="{FF2B5EF4-FFF2-40B4-BE49-F238E27FC236}">
              <a16:creationId xmlns:a16="http://schemas.microsoft.com/office/drawing/2014/main" id="{26F045C3-00B5-419E-9306-CF16FE94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7725" y="361188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03" name="Image 602">
          <a:extLst>
            <a:ext uri="{FF2B5EF4-FFF2-40B4-BE49-F238E27FC236}">
              <a16:creationId xmlns:a16="http://schemas.microsoft.com/office/drawing/2014/main" id="{159C30E9-0C68-4317-B850-5973174C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89558" y="23860125"/>
          <a:ext cx="921364" cy="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66</xdr:row>
      <xdr:rowOff>0</xdr:rowOff>
    </xdr:from>
    <xdr:ext cx="927017" cy="0"/>
    <xdr:pic>
      <xdr:nvPicPr>
        <xdr:cNvPr id="2" name="Image 1">
          <a:extLst>
            <a:ext uri="{FF2B5EF4-FFF2-40B4-BE49-F238E27FC236}">
              <a16:creationId xmlns:a16="http://schemas.microsoft.com/office/drawing/2014/main" id="{917F701A-AB8C-4AAF-B258-1450A54B0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" name="Image 2">
          <a:extLst>
            <a:ext uri="{FF2B5EF4-FFF2-40B4-BE49-F238E27FC236}">
              <a16:creationId xmlns:a16="http://schemas.microsoft.com/office/drawing/2014/main" id="{AC8871F2-B8B0-4FCC-AE9B-918968B99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" name="Image 3">
          <a:extLst>
            <a:ext uri="{FF2B5EF4-FFF2-40B4-BE49-F238E27FC236}">
              <a16:creationId xmlns:a16="http://schemas.microsoft.com/office/drawing/2014/main" id="{F75F69A9-64AE-42A8-8839-CE3A75088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" name="Image 4">
          <a:extLst>
            <a:ext uri="{FF2B5EF4-FFF2-40B4-BE49-F238E27FC236}">
              <a16:creationId xmlns:a16="http://schemas.microsoft.com/office/drawing/2014/main" id="{2BB13A86-C189-4693-9544-82B68ACA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6" name="Image 5">
          <a:extLst>
            <a:ext uri="{FF2B5EF4-FFF2-40B4-BE49-F238E27FC236}">
              <a16:creationId xmlns:a16="http://schemas.microsoft.com/office/drawing/2014/main" id="{2D710724-6C19-415B-BA4F-122277B34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7" name="Image 6">
          <a:extLst>
            <a:ext uri="{FF2B5EF4-FFF2-40B4-BE49-F238E27FC236}">
              <a16:creationId xmlns:a16="http://schemas.microsoft.com/office/drawing/2014/main" id="{0C63E11B-010A-4A34-8608-7B3094282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8" name="Image 7">
          <a:extLst>
            <a:ext uri="{FF2B5EF4-FFF2-40B4-BE49-F238E27FC236}">
              <a16:creationId xmlns:a16="http://schemas.microsoft.com/office/drawing/2014/main" id="{A63A2581-0AB9-4D4F-89B5-82AA66C6A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08029" cy="0"/>
    <xdr:pic>
      <xdr:nvPicPr>
        <xdr:cNvPr id="9" name="Image 8">
          <a:extLst>
            <a:ext uri="{FF2B5EF4-FFF2-40B4-BE49-F238E27FC236}">
              <a16:creationId xmlns:a16="http://schemas.microsoft.com/office/drawing/2014/main" id="{7EF62561-81A3-466C-BD94-3BC3B5B83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29525"/>
          <a:ext cx="908029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</xdr:row>
      <xdr:rowOff>0</xdr:rowOff>
    </xdr:from>
    <xdr:ext cx="921364" cy="0"/>
    <xdr:pic>
      <xdr:nvPicPr>
        <xdr:cNvPr id="10" name="Image 9">
          <a:extLst>
            <a:ext uri="{FF2B5EF4-FFF2-40B4-BE49-F238E27FC236}">
              <a16:creationId xmlns:a16="http://schemas.microsoft.com/office/drawing/2014/main" id="{9DEB7803-02EB-4EDD-B045-FFD7280BF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0199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1" name="Image 10">
          <a:extLst>
            <a:ext uri="{FF2B5EF4-FFF2-40B4-BE49-F238E27FC236}">
              <a16:creationId xmlns:a16="http://schemas.microsoft.com/office/drawing/2014/main" id="{FD569C90-6566-431C-ACA0-53392082F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2" name="Image 11">
          <a:extLst>
            <a:ext uri="{FF2B5EF4-FFF2-40B4-BE49-F238E27FC236}">
              <a16:creationId xmlns:a16="http://schemas.microsoft.com/office/drawing/2014/main" id="{D89D8487-8E68-4B38-9B5B-A95C40720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</xdr:row>
      <xdr:rowOff>0</xdr:rowOff>
    </xdr:from>
    <xdr:ext cx="908029" cy="0"/>
    <xdr:pic>
      <xdr:nvPicPr>
        <xdr:cNvPr id="13" name="Image 12">
          <a:extLst>
            <a:ext uri="{FF2B5EF4-FFF2-40B4-BE49-F238E27FC236}">
              <a16:creationId xmlns:a16="http://schemas.microsoft.com/office/drawing/2014/main" id="{A403DE2E-B2B3-4A9B-A8F4-6F6FCCA36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7629525"/>
          <a:ext cx="908029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4" name="Image 13">
          <a:extLst>
            <a:ext uri="{FF2B5EF4-FFF2-40B4-BE49-F238E27FC236}">
              <a16:creationId xmlns:a16="http://schemas.microsoft.com/office/drawing/2014/main" id="{603EA21B-4661-4436-850E-AF9320D5C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5" name="Image 14">
          <a:extLst>
            <a:ext uri="{FF2B5EF4-FFF2-40B4-BE49-F238E27FC236}">
              <a16:creationId xmlns:a16="http://schemas.microsoft.com/office/drawing/2014/main" id="{7F17E3CE-F749-4E5D-9FB5-F6570D46A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6" name="Image 15">
          <a:extLst>
            <a:ext uri="{FF2B5EF4-FFF2-40B4-BE49-F238E27FC236}">
              <a16:creationId xmlns:a16="http://schemas.microsoft.com/office/drawing/2014/main" id="{C5C3BBF9-BD6D-4BEF-AC10-AA7E400F0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7" name="Image 16">
          <a:extLst>
            <a:ext uri="{FF2B5EF4-FFF2-40B4-BE49-F238E27FC236}">
              <a16:creationId xmlns:a16="http://schemas.microsoft.com/office/drawing/2014/main" id="{96A3E5F1-5716-42E8-BE57-88B023018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18" name="Image 17">
          <a:extLst>
            <a:ext uri="{FF2B5EF4-FFF2-40B4-BE49-F238E27FC236}">
              <a16:creationId xmlns:a16="http://schemas.microsoft.com/office/drawing/2014/main" id="{A435D8FE-8A66-4321-99BC-1177105A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19" name="Image 18">
          <a:extLst>
            <a:ext uri="{FF2B5EF4-FFF2-40B4-BE49-F238E27FC236}">
              <a16:creationId xmlns:a16="http://schemas.microsoft.com/office/drawing/2014/main" id="{E249F068-037D-4B7D-96EB-26C363901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0" name="Image 19">
          <a:extLst>
            <a:ext uri="{FF2B5EF4-FFF2-40B4-BE49-F238E27FC236}">
              <a16:creationId xmlns:a16="http://schemas.microsoft.com/office/drawing/2014/main" id="{A0555EF5-B952-416D-8606-AAE3F788B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0</xdr:row>
      <xdr:rowOff>69272</xdr:rowOff>
    </xdr:from>
    <xdr:ext cx="1188720" cy="1588250"/>
    <xdr:pic>
      <xdr:nvPicPr>
        <xdr:cNvPr id="21" name="Image 20">
          <a:extLst>
            <a:ext uri="{FF2B5EF4-FFF2-40B4-BE49-F238E27FC236}">
              <a16:creationId xmlns:a16="http://schemas.microsoft.com/office/drawing/2014/main" id="{FF59954D-2945-404A-9537-98F868D45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66097"/>
          <a:ext cx="1188720" cy="158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449553" cy="1936750"/>
    <xdr:pic>
      <xdr:nvPicPr>
        <xdr:cNvPr id="22" name="Image 21">
          <a:extLst>
            <a:ext uri="{FF2B5EF4-FFF2-40B4-BE49-F238E27FC236}">
              <a16:creationId xmlns:a16="http://schemas.microsoft.com/office/drawing/2014/main" id="{29CA0C5E-CFA3-4785-BEF2-7DE56A2EB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449553" cy="193675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3" name="Image 22">
          <a:extLst>
            <a:ext uri="{FF2B5EF4-FFF2-40B4-BE49-F238E27FC236}">
              <a16:creationId xmlns:a16="http://schemas.microsoft.com/office/drawing/2014/main" id="{063E2F28-7D85-461D-B005-A022B3E06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4" name="Image 23">
          <a:extLst>
            <a:ext uri="{FF2B5EF4-FFF2-40B4-BE49-F238E27FC236}">
              <a16:creationId xmlns:a16="http://schemas.microsoft.com/office/drawing/2014/main" id="{65250917-75D6-4277-9E58-6137F00F0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5" name="Image 24">
          <a:extLst>
            <a:ext uri="{FF2B5EF4-FFF2-40B4-BE49-F238E27FC236}">
              <a16:creationId xmlns:a16="http://schemas.microsoft.com/office/drawing/2014/main" id="{120F97F1-3070-44E7-9C6C-C7EE8E35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" name="Image 25">
          <a:extLst>
            <a:ext uri="{FF2B5EF4-FFF2-40B4-BE49-F238E27FC236}">
              <a16:creationId xmlns:a16="http://schemas.microsoft.com/office/drawing/2014/main" id="{B20269FF-6698-4DDA-96DA-62F4C32F6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7" name="Image 26">
          <a:extLst>
            <a:ext uri="{FF2B5EF4-FFF2-40B4-BE49-F238E27FC236}">
              <a16:creationId xmlns:a16="http://schemas.microsoft.com/office/drawing/2014/main" id="{49B86BA1-C882-4F55-85E6-B7F529FD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8" name="Image 27">
          <a:extLst>
            <a:ext uri="{FF2B5EF4-FFF2-40B4-BE49-F238E27FC236}">
              <a16:creationId xmlns:a16="http://schemas.microsoft.com/office/drawing/2014/main" id="{C3413610-304A-4531-9FD7-F8F6B4F3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9" name="Image 28">
          <a:extLst>
            <a:ext uri="{FF2B5EF4-FFF2-40B4-BE49-F238E27FC236}">
              <a16:creationId xmlns:a16="http://schemas.microsoft.com/office/drawing/2014/main" id="{9EA36F5A-B069-40CC-AE70-848AD3E16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" name="Image 29">
          <a:extLst>
            <a:ext uri="{FF2B5EF4-FFF2-40B4-BE49-F238E27FC236}">
              <a16:creationId xmlns:a16="http://schemas.microsoft.com/office/drawing/2014/main" id="{6E1D8145-4CD2-4AD1-855A-E6E245154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1" name="Image 30">
          <a:extLst>
            <a:ext uri="{FF2B5EF4-FFF2-40B4-BE49-F238E27FC236}">
              <a16:creationId xmlns:a16="http://schemas.microsoft.com/office/drawing/2014/main" id="{07EB3F41-4813-48F2-AC25-3B831675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2" name="Image 31">
          <a:extLst>
            <a:ext uri="{FF2B5EF4-FFF2-40B4-BE49-F238E27FC236}">
              <a16:creationId xmlns:a16="http://schemas.microsoft.com/office/drawing/2014/main" id="{A1C7654D-C415-4701-90D7-633427DD7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" name="Image 32">
          <a:extLst>
            <a:ext uri="{FF2B5EF4-FFF2-40B4-BE49-F238E27FC236}">
              <a16:creationId xmlns:a16="http://schemas.microsoft.com/office/drawing/2014/main" id="{C37DF57F-9E4C-497E-B87E-547CBEB8F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4" name="Image 33">
          <a:extLst>
            <a:ext uri="{FF2B5EF4-FFF2-40B4-BE49-F238E27FC236}">
              <a16:creationId xmlns:a16="http://schemas.microsoft.com/office/drawing/2014/main" id="{CF4BFE7B-F09A-4104-816C-09856474D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5" name="Image 34">
          <a:extLst>
            <a:ext uri="{FF2B5EF4-FFF2-40B4-BE49-F238E27FC236}">
              <a16:creationId xmlns:a16="http://schemas.microsoft.com/office/drawing/2014/main" id="{30051F9E-66DC-40F8-BBF2-BE1524350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6" name="Image 35">
          <a:extLst>
            <a:ext uri="{FF2B5EF4-FFF2-40B4-BE49-F238E27FC236}">
              <a16:creationId xmlns:a16="http://schemas.microsoft.com/office/drawing/2014/main" id="{0AD0F16B-8563-403D-8AFD-6D68663E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7" name="Image 36">
          <a:extLst>
            <a:ext uri="{FF2B5EF4-FFF2-40B4-BE49-F238E27FC236}">
              <a16:creationId xmlns:a16="http://schemas.microsoft.com/office/drawing/2014/main" id="{6ACFD4B7-3CAF-4BA9-B0F3-C10070266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8" name="Image 37">
          <a:extLst>
            <a:ext uri="{FF2B5EF4-FFF2-40B4-BE49-F238E27FC236}">
              <a16:creationId xmlns:a16="http://schemas.microsoft.com/office/drawing/2014/main" id="{9B8C1D1B-836C-4D16-899C-BEE9A3590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39" name="Image 38">
          <a:extLst>
            <a:ext uri="{FF2B5EF4-FFF2-40B4-BE49-F238E27FC236}">
              <a16:creationId xmlns:a16="http://schemas.microsoft.com/office/drawing/2014/main" id="{76787DDE-C398-4A33-80DA-E756B1351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40" name="Image 39">
          <a:extLst>
            <a:ext uri="{FF2B5EF4-FFF2-40B4-BE49-F238E27FC236}">
              <a16:creationId xmlns:a16="http://schemas.microsoft.com/office/drawing/2014/main" id="{472AD959-A1E4-41E0-B4A3-AD9D9962E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1" name="Image 40">
          <a:extLst>
            <a:ext uri="{FF2B5EF4-FFF2-40B4-BE49-F238E27FC236}">
              <a16:creationId xmlns:a16="http://schemas.microsoft.com/office/drawing/2014/main" id="{68A9DD64-B382-47D3-ABE6-1D1D4A1E6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2" name="Image 41">
          <a:extLst>
            <a:ext uri="{FF2B5EF4-FFF2-40B4-BE49-F238E27FC236}">
              <a16:creationId xmlns:a16="http://schemas.microsoft.com/office/drawing/2014/main" id="{DB356423-C911-48A7-973E-D2DD4017E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43" name="Image 42">
          <a:extLst>
            <a:ext uri="{FF2B5EF4-FFF2-40B4-BE49-F238E27FC236}">
              <a16:creationId xmlns:a16="http://schemas.microsoft.com/office/drawing/2014/main" id="{0F12749B-58E0-4851-A265-91E7FB002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4" name="Image 43">
          <a:extLst>
            <a:ext uri="{FF2B5EF4-FFF2-40B4-BE49-F238E27FC236}">
              <a16:creationId xmlns:a16="http://schemas.microsoft.com/office/drawing/2014/main" id="{3EEE4E50-FFCE-40DE-9728-0458684A7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5" name="Image 44">
          <a:extLst>
            <a:ext uri="{FF2B5EF4-FFF2-40B4-BE49-F238E27FC236}">
              <a16:creationId xmlns:a16="http://schemas.microsoft.com/office/drawing/2014/main" id="{D5DB96DC-A49A-4EB3-BD06-0AE220C83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6" name="Image 45">
          <a:extLst>
            <a:ext uri="{FF2B5EF4-FFF2-40B4-BE49-F238E27FC236}">
              <a16:creationId xmlns:a16="http://schemas.microsoft.com/office/drawing/2014/main" id="{3406B9DD-1C6F-42AA-B460-0B91D27EB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" name="Image 46">
          <a:extLst>
            <a:ext uri="{FF2B5EF4-FFF2-40B4-BE49-F238E27FC236}">
              <a16:creationId xmlns:a16="http://schemas.microsoft.com/office/drawing/2014/main" id="{2D99F930-88AC-4FAF-B0D1-AC5A6DFAB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8" name="Image 47">
          <a:extLst>
            <a:ext uri="{FF2B5EF4-FFF2-40B4-BE49-F238E27FC236}">
              <a16:creationId xmlns:a16="http://schemas.microsoft.com/office/drawing/2014/main" id="{6DB40D71-CA9B-43A9-BA29-9DC205A6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9" name="Image 48">
          <a:extLst>
            <a:ext uri="{FF2B5EF4-FFF2-40B4-BE49-F238E27FC236}">
              <a16:creationId xmlns:a16="http://schemas.microsoft.com/office/drawing/2014/main" id="{A6EE33D3-5C59-4274-838A-C2CDB8263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0" name="Image 49">
          <a:extLst>
            <a:ext uri="{FF2B5EF4-FFF2-40B4-BE49-F238E27FC236}">
              <a16:creationId xmlns:a16="http://schemas.microsoft.com/office/drawing/2014/main" id="{1B1FF4A3-C293-4CDB-9468-6DF41F30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" name="Image 50">
          <a:extLst>
            <a:ext uri="{FF2B5EF4-FFF2-40B4-BE49-F238E27FC236}">
              <a16:creationId xmlns:a16="http://schemas.microsoft.com/office/drawing/2014/main" id="{827F1761-B779-46D4-A90E-8727A0BB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2" name="Image 51">
          <a:extLst>
            <a:ext uri="{FF2B5EF4-FFF2-40B4-BE49-F238E27FC236}">
              <a16:creationId xmlns:a16="http://schemas.microsoft.com/office/drawing/2014/main" id="{2F91E9EA-601E-471C-BFF3-D7C121322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" name="Image 52">
          <a:extLst>
            <a:ext uri="{FF2B5EF4-FFF2-40B4-BE49-F238E27FC236}">
              <a16:creationId xmlns:a16="http://schemas.microsoft.com/office/drawing/2014/main" id="{EE533CBA-45DF-4E21-96AE-5AD32591C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" name="Image 53">
          <a:extLst>
            <a:ext uri="{FF2B5EF4-FFF2-40B4-BE49-F238E27FC236}">
              <a16:creationId xmlns:a16="http://schemas.microsoft.com/office/drawing/2014/main" id="{7121C49A-46CE-4395-A4B0-5C5222FE6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5" name="Image 54">
          <a:extLst>
            <a:ext uri="{FF2B5EF4-FFF2-40B4-BE49-F238E27FC236}">
              <a16:creationId xmlns:a16="http://schemas.microsoft.com/office/drawing/2014/main" id="{310C8455-B4EA-4CFD-ADB2-E29C7EAB1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6" name="Image 55">
          <a:extLst>
            <a:ext uri="{FF2B5EF4-FFF2-40B4-BE49-F238E27FC236}">
              <a16:creationId xmlns:a16="http://schemas.microsoft.com/office/drawing/2014/main" id="{A2F4B1AB-A87E-4D34-8D63-3565D2978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7" name="Image 56">
          <a:extLst>
            <a:ext uri="{FF2B5EF4-FFF2-40B4-BE49-F238E27FC236}">
              <a16:creationId xmlns:a16="http://schemas.microsoft.com/office/drawing/2014/main" id="{9C5F628A-A31C-4051-BA0B-66E1958B6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8" name="Image 57">
          <a:extLst>
            <a:ext uri="{FF2B5EF4-FFF2-40B4-BE49-F238E27FC236}">
              <a16:creationId xmlns:a16="http://schemas.microsoft.com/office/drawing/2014/main" id="{CF5CF45E-C066-47DA-86BA-CAC638153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9" name="Image 58">
          <a:extLst>
            <a:ext uri="{FF2B5EF4-FFF2-40B4-BE49-F238E27FC236}">
              <a16:creationId xmlns:a16="http://schemas.microsoft.com/office/drawing/2014/main" id="{80BD812D-A80F-4366-AE00-6FC3663AA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60" name="Image 59">
          <a:extLst>
            <a:ext uri="{FF2B5EF4-FFF2-40B4-BE49-F238E27FC236}">
              <a16:creationId xmlns:a16="http://schemas.microsoft.com/office/drawing/2014/main" id="{4EB8EF52-905E-499E-9D27-4162CBD15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61" name="Image 60">
          <a:extLst>
            <a:ext uri="{FF2B5EF4-FFF2-40B4-BE49-F238E27FC236}">
              <a16:creationId xmlns:a16="http://schemas.microsoft.com/office/drawing/2014/main" id="{D86351F1-DE24-426D-9B6E-D21D9343D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62" name="Image 61">
          <a:extLst>
            <a:ext uri="{FF2B5EF4-FFF2-40B4-BE49-F238E27FC236}">
              <a16:creationId xmlns:a16="http://schemas.microsoft.com/office/drawing/2014/main" id="{A0B858B8-038E-4AA2-B4EA-4EFB0870E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63" name="Image 62">
          <a:extLst>
            <a:ext uri="{FF2B5EF4-FFF2-40B4-BE49-F238E27FC236}">
              <a16:creationId xmlns:a16="http://schemas.microsoft.com/office/drawing/2014/main" id="{F3B7E0EC-F7E3-4173-A08B-EA4CFB731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64" name="Image 63">
          <a:extLst>
            <a:ext uri="{FF2B5EF4-FFF2-40B4-BE49-F238E27FC236}">
              <a16:creationId xmlns:a16="http://schemas.microsoft.com/office/drawing/2014/main" id="{90584E5D-9663-4AD2-A38B-96B1F28B4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65" name="Image 64">
          <a:extLst>
            <a:ext uri="{FF2B5EF4-FFF2-40B4-BE49-F238E27FC236}">
              <a16:creationId xmlns:a16="http://schemas.microsoft.com/office/drawing/2014/main" id="{1B66B6EC-45AA-44B0-95B4-00D6CC787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66" name="Image 65">
          <a:extLst>
            <a:ext uri="{FF2B5EF4-FFF2-40B4-BE49-F238E27FC236}">
              <a16:creationId xmlns:a16="http://schemas.microsoft.com/office/drawing/2014/main" id="{751D466B-ABE6-4E63-B90B-9D21E3C7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67" name="Image 66">
          <a:extLst>
            <a:ext uri="{FF2B5EF4-FFF2-40B4-BE49-F238E27FC236}">
              <a16:creationId xmlns:a16="http://schemas.microsoft.com/office/drawing/2014/main" id="{D87088B4-A71A-4BAB-A6A9-898B0A8EB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68" name="Image 67">
          <a:extLst>
            <a:ext uri="{FF2B5EF4-FFF2-40B4-BE49-F238E27FC236}">
              <a16:creationId xmlns:a16="http://schemas.microsoft.com/office/drawing/2014/main" id="{1E3D8A36-EC46-442C-B225-0BC38F0BF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69" name="Image 68">
          <a:extLst>
            <a:ext uri="{FF2B5EF4-FFF2-40B4-BE49-F238E27FC236}">
              <a16:creationId xmlns:a16="http://schemas.microsoft.com/office/drawing/2014/main" id="{1E267C18-E3A0-4647-9F8B-090783E6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70" name="Image 69">
          <a:extLst>
            <a:ext uri="{FF2B5EF4-FFF2-40B4-BE49-F238E27FC236}">
              <a16:creationId xmlns:a16="http://schemas.microsoft.com/office/drawing/2014/main" id="{A9006010-901D-47B7-9866-0B022212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71" name="Image 70">
          <a:extLst>
            <a:ext uri="{FF2B5EF4-FFF2-40B4-BE49-F238E27FC236}">
              <a16:creationId xmlns:a16="http://schemas.microsoft.com/office/drawing/2014/main" id="{1B332BAA-07A8-4D0C-9152-69616ACB2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72" name="Image 71">
          <a:extLst>
            <a:ext uri="{FF2B5EF4-FFF2-40B4-BE49-F238E27FC236}">
              <a16:creationId xmlns:a16="http://schemas.microsoft.com/office/drawing/2014/main" id="{C3DD54CE-F658-41AE-8C92-82337D462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73" name="Image 72">
          <a:extLst>
            <a:ext uri="{FF2B5EF4-FFF2-40B4-BE49-F238E27FC236}">
              <a16:creationId xmlns:a16="http://schemas.microsoft.com/office/drawing/2014/main" id="{B0402E98-8B08-4C7B-9196-9ADCDD65B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74" name="Image 73">
          <a:extLst>
            <a:ext uri="{FF2B5EF4-FFF2-40B4-BE49-F238E27FC236}">
              <a16:creationId xmlns:a16="http://schemas.microsoft.com/office/drawing/2014/main" id="{8ECABA05-87CB-47D1-9474-F3DECC5F3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75" name="Image 74">
          <a:extLst>
            <a:ext uri="{FF2B5EF4-FFF2-40B4-BE49-F238E27FC236}">
              <a16:creationId xmlns:a16="http://schemas.microsoft.com/office/drawing/2014/main" id="{344211EA-F3FD-48FC-88B7-917969B52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76" name="Image 75">
          <a:extLst>
            <a:ext uri="{FF2B5EF4-FFF2-40B4-BE49-F238E27FC236}">
              <a16:creationId xmlns:a16="http://schemas.microsoft.com/office/drawing/2014/main" id="{5775E5B9-71F9-4562-BB91-909A4D935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77" name="Image 76">
          <a:extLst>
            <a:ext uri="{FF2B5EF4-FFF2-40B4-BE49-F238E27FC236}">
              <a16:creationId xmlns:a16="http://schemas.microsoft.com/office/drawing/2014/main" id="{BD96CBC2-51C0-4C34-8920-354A22D81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78" name="Image 77">
          <a:extLst>
            <a:ext uri="{FF2B5EF4-FFF2-40B4-BE49-F238E27FC236}">
              <a16:creationId xmlns:a16="http://schemas.microsoft.com/office/drawing/2014/main" id="{3B53CBDF-56E1-45CE-8EE1-637B848BD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79" name="Image 78">
          <a:extLst>
            <a:ext uri="{FF2B5EF4-FFF2-40B4-BE49-F238E27FC236}">
              <a16:creationId xmlns:a16="http://schemas.microsoft.com/office/drawing/2014/main" id="{25209CE9-0595-4BC1-8335-2C086623A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80" name="Image 79">
          <a:extLst>
            <a:ext uri="{FF2B5EF4-FFF2-40B4-BE49-F238E27FC236}">
              <a16:creationId xmlns:a16="http://schemas.microsoft.com/office/drawing/2014/main" id="{7980D025-DEFC-4BCE-8A39-EF8943CB7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81" name="Image 80">
          <a:extLst>
            <a:ext uri="{FF2B5EF4-FFF2-40B4-BE49-F238E27FC236}">
              <a16:creationId xmlns:a16="http://schemas.microsoft.com/office/drawing/2014/main" id="{CFF88D45-F111-4C22-BB7B-0EB04B1C2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82" name="Image 81">
          <a:extLst>
            <a:ext uri="{FF2B5EF4-FFF2-40B4-BE49-F238E27FC236}">
              <a16:creationId xmlns:a16="http://schemas.microsoft.com/office/drawing/2014/main" id="{2955F885-A827-4AE5-B272-3C09EB162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83" name="Image 82">
          <a:extLst>
            <a:ext uri="{FF2B5EF4-FFF2-40B4-BE49-F238E27FC236}">
              <a16:creationId xmlns:a16="http://schemas.microsoft.com/office/drawing/2014/main" id="{840D4A2A-43F6-4097-8CDC-0C663792F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84" name="Image 83">
          <a:extLst>
            <a:ext uri="{FF2B5EF4-FFF2-40B4-BE49-F238E27FC236}">
              <a16:creationId xmlns:a16="http://schemas.microsoft.com/office/drawing/2014/main" id="{28764EC5-9717-48C4-8235-342E6EF12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85" name="Image 84">
          <a:extLst>
            <a:ext uri="{FF2B5EF4-FFF2-40B4-BE49-F238E27FC236}">
              <a16:creationId xmlns:a16="http://schemas.microsoft.com/office/drawing/2014/main" id="{D3A83E01-C626-4435-B653-820C20EE6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86" name="Image 85">
          <a:extLst>
            <a:ext uri="{FF2B5EF4-FFF2-40B4-BE49-F238E27FC236}">
              <a16:creationId xmlns:a16="http://schemas.microsoft.com/office/drawing/2014/main" id="{93BBC82E-A846-43BD-9566-F5AB97C70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87" name="Image 86">
          <a:extLst>
            <a:ext uri="{FF2B5EF4-FFF2-40B4-BE49-F238E27FC236}">
              <a16:creationId xmlns:a16="http://schemas.microsoft.com/office/drawing/2014/main" id="{C5938BAF-B53B-4EF4-9D95-2BD86628E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88" name="Image 87">
          <a:extLst>
            <a:ext uri="{FF2B5EF4-FFF2-40B4-BE49-F238E27FC236}">
              <a16:creationId xmlns:a16="http://schemas.microsoft.com/office/drawing/2014/main" id="{008C09BA-B6D2-493E-8855-5B2C92D37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89" name="Image 88">
          <a:extLst>
            <a:ext uri="{FF2B5EF4-FFF2-40B4-BE49-F238E27FC236}">
              <a16:creationId xmlns:a16="http://schemas.microsoft.com/office/drawing/2014/main" id="{2FB534F0-DBC4-481D-BC76-F84E93F14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90" name="Image 89">
          <a:extLst>
            <a:ext uri="{FF2B5EF4-FFF2-40B4-BE49-F238E27FC236}">
              <a16:creationId xmlns:a16="http://schemas.microsoft.com/office/drawing/2014/main" id="{55C90FAB-8BF9-4C88-8B74-3983FE9A0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91" name="Image 90">
          <a:extLst>
            <a:ext uri="{FF2B5EF4-FFF2-40B4-BE49-F238E27FC236}">
              <a16:creationId xmlns:a16="http://schemas.microsoft.com/office/drawing/2014/main" id="{A1AF01FC-C2B3-457B-99DC-79537B141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92" name="Image 91">
          <a:extLst>
            <a:ext uri="{FF2B5EF4-FFF2-40B4-BE49-F238E27FC236}">
              <a16:creationId xmlns:a16="http://schemas.microsoft.com/office/drawing/2014/main" id="{A979A98B-D6CA-4863-9F98-A36A61CB1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93" name="Image 92">
          <a:extLst>
            <a:ext uri="{FF2B5EF4-FFF2-40B4-BE49-F238E27FC236}">
              <a16:creationId xmlns:a16="http://schemas.microsoft.com/office/drawing/2014/main" id="{ADEA08BA-DD82-4520-8017-83626F7FE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94" name="Image 93">
          <a:extLst>
            <a:ext uri="{FF2B5EF4-FFF2-40B4-BE49-F238E27FC236}">
              <a16:creationId xmlns:a16="http://schemas.microsoft.com/office/drawing/2014/main" id="{4DFB5757-684D-4F62-AB47-309B0A24F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95" name="Image 94">
          <a:extLst>
            <a:ext uri="{FF2B5EF4-FFF2-40B4-BE49-F238E27FC236}">
              <a16:creationId xmlns:a16="http://schemas.microsoft.com/office/drawing/2014/main" id="{07F4C977-5544-4F06-898B-02E99764E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96" name="Image 95">
          <a:extLst>
            <a:ext uri="{FF2B5EF4-FFF2-40B4-BE49-F238E27FC236}">
              <a16:creationId xmlns:a16="http://schemas.microsoft.com/office/drawing/2014/main" id="{9899C706-FBCD-4F58-B069-4D87F56C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97" name="Image 96">
          <a:extLst>
            <a:ext uri="{FF2B5EF4-FFF2-40B4-BE49-F238E27FC236}">
              <a16:creationId xmlns:a16="http://schemas.microsoft.com/office/drawing/2014/main" id="{2730B5D1-DB86-44DE-947B-78C616E78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98" name="Image 97">
          <a:extLst>
            <a:ext uri="{FF2B5EF4-FFF2-40B4-BE49-F238E27FC236}">
              <a16:creationId xmlns:a16="http://schemas.microsoft.com/office/drawing/2014/main" id="{BF27261E-B18F-4E23-827F-0D0DEB089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99" name="Image 98">
          <a:extLst>
            <a:ext uri="{FF2B5EF4-FFF2-40B4-BE49-F238E27FC236}">
              <a16:creationId xmlns:a16="http://schemas.microsoft.com/office/drawing/2014/main" id="{8CDAE18E-4398-4CBF-B1F2-83E04E9CC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00" name="Image 99">
          <a:extLst>
            <a:ext uri="{FF2B5EF4-FFF2-40B4-BE49-F238E27FC236}">
              <a16:creationId xmlns:a16="http://schemas.microsoft.com/office/drawing/2014/main" id="{DCF45E06-9593-4A9D-B664-5A4F9B228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01" name="Image 100">
          <a:extLst>
            <a:ext uri="{FF2B5EF4-FFF2-40B4-BE49-F238E27FC236}">
              <a16:creationId xmlns:a16="http://schemas.microsoft.com/office/drawing/2014/main" id="{3EBBE9FF-3565-4614-974C-3BE6E282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02" name="Image 101">
          <a:extLst>
            <a:ext uri="{FF2B5EF4-FFF2-40B4-BE49-F238E27FC236}">
              <a16:creationId xmlns:a16="http://schemas.microsoft.com/office/drawing/2014/main" id="{5B3417F4-09E4-4C03-A0AB-175B55EE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03" name="Image 102">
          <a:extLst>
            <a:ext uri="{FF2B5EF4-FFF2-40B4-BE49-F238E27FC236}">
              <a16:creationId xmlns:a16="http://schemas.microsoft.com/office/drawing/2014/main" id="{391B1001-D259-4A62-B90C-732B11EA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04" name="Image 103">
          <a:extLst>
            <a:ext uri="{FF2B5EF4-FFF2-40B4-BE49-F238E27FC236}">
              <a16:creationId xmlns:a16="http://schemas.microsoft.com/office/drawing/2014/main" id="{C7093C74-789E-448E-B912-6F9AC97E5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05" name="Image 104">
          <a:extLst>
            <a:ext uri="{FF2B5EF4-FFF2-40B4-BE49-F238E27FC236}">
              <a16:creationId xmlns:a16="http://schemas.microsoft.com/office/drawing/2014/main" id="{FAA27B9D-AEA4-4F67-B453-C0EAA443B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06" name="Image 105">
          <a:extLst>
            <a:ext uri="{FF2B5EF4-FFF2-40B4-BE49-F238E27FC236}">
              <a16:creationId xmlns:a16="http://schemas.microsoft.com/office/drawing/2014/main" id="{E6EF71C7-C6B7-4BAB-A099-C45B6FE2D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07" name="Image 106">
          <a:extLst>
            <a:ext uri="{FF2B5EF4-FFF2-40B4-BE49-F238E27FC236}">
              <a16:creationId xmlns:a16="http://schemas.microsoft.com/office/drawing/2014/main" id="{1EEE8107-C5BC-491C-8EB6-FF034CD21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08" name="Image 107">
          <a:extLst>
            <a:ext uri="{FF2B5EF4-FFF2-40B4-BE49-F238E27FC236}">
              <a16:creationId xmlns:a16="http://schemas.microsoft.com/office/drawing/2014/main" id="{643346E9-AA72-43C7-81B9-55C2C2547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09" name="Image 108">
          <a:extLst>
            <a:ext uri="{FF2B5EF4-FFF2-40B4-BE49-F238E27FC236}">
              <a16:creationId xmlns:a16="http://schemas.microsoft.com/office/drawing/2014/main" id="{0A40F017-019C-4D0D-90EF-270EA9A85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10" name="Image 109">
          <a:extLst>
            <a:ext uri="{FF2B5EF4-FFF2-40B4-BE49-F238E27FC236}">
              <a16:creationId xmlns:a16="http://schemas.microsoft.com/office/drawing/2014/main" id="{45D4D31B-0CB6-4ACF-B84F-C8EAE7598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11" name="Image 110">
          <a:extLst>
            <a:ext uri="{FF2B5EF4-FFF2-40B4-BE49-F238E27FC236}">
              <a16:creationId xmlns:a16="http://schemas.microsoft.com/office/drawing/2014/main" id="{C8034AA8-83CF-43B0-9EE7-2EDF5C07F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12" name="Image 111">
          <a:extLst>
            <a:ext uri="{FF2B5EF4-FFF2-40B4-BE49-F238E27FC236}">
              <a16:creationId xmlns:a16="http://schemas.microsoft.com/office/drawing/2014/main" id="{2BA0088E-0E45-43E7-A8BF-2E4D359BE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13" name="Image 112">
          <a:extLst>
            <a:ext uri="{FF2B5EF4-FFF2-40B4-BE49-F238E27FC236}">
              <a16:creationId xmlns:a16="http://schemas.microsoft.com/office/drawing/2014/main" id="{BDEB8F72-7B7F-4D91-AC4A-EEF4A53EE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14" name="Image 113">
          <a:extLst>
            <a:ext uri="{FF2B5EF4-FFF2-40B4-BE49-F238E27FC236}">
              <a16:creationId xmlns:a16="http://schemas.microsoft.com/office/drawing/2014/main" id="{F9F44842-B192-4CCF-9756-B5EF71790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15" name="Image 114">
          <a:extLst>
            <a:ext uri="{FF2B5EF4-FFF2-40B4-BE49-F238E27FC236}">
              <a16:creationId xmlns:a16="http://schemas.microsoft.com/office/drawing/2014/main" id="{E9693A71-B3BC-45AE-A70D-085277410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16" name="Image 115">
          <a:extLst>
            <a:ext uri="{FF2B5EF4-FFF2-40B4-BE49-F238E27FC236}">
              <a16:creationId xmlns:a16="http://schemas.microsoft.com/office/drawing/2014/main" id="{348B061D-4A69-4EEE-8C54-C0E4D9301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17" name="Image 116">
          <a:extLst>
            <a:ext uri="{FF2B5EF4-FFF2-40B4-BE49-F238E27FC236}">
              <a16:creationId xmlns:a16="http://schemas.microsoft.com/office/drawing/2014/main" id="{72268B33-D3DC-4608-9E50-371A59D2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18" name="Image 117">
          <a:extLst>
            <a:ext uri="{FF2B5EF4-FFF2-40B4-BE49-F238E27FC236}">
              <a16:creationId xmlns:a16="http://schemas.microsoft.com/office/drawing/2014/main" id="{A4076BD5-8FD9-45B5-933F-C5A8766DF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19" name="Image 118">
          <a:extLst>
            <a:ext uri="{FF2B5EF4-FFF2-40B4-BE49-F238E27FC236}">
              <a16:creationId xmlns:a16="http://schemas.microsoft.com/office/drawing/2014/main" id="{2067BFED-FA71-4C41-83F4-8D1EC3F94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120" name="Image 119">
          <a:extLst>
            <a:ext uri="{FF2B5EF4-FFF2-40B4-BE49-F238E27FC236}">
              <a16:creationId xmlns:a16="http://schemas.microsoft.com/office/drawing/2014/main" id="{AC9F2843-7ED3-4FC3-BD69-FBD8624B2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121" name="Image 120">
          <a:extLst>
            <a:ext uri="{FF2B5EF4-FFF2-40B4-BE49-F238E27FC236}">
              <a16:creationId xmlns:a16="http://schemas.microsoft.com/office/drawing/2014/main" id="{69824BB4-495A-4AE4-91AE-637F77CF4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22" name="Image 121">
          <a:extLst>
            <a:ext uri="{FF2B5EF4-FFF2-40B4-BE49-F238E27FC236}">
              <a16:creationId xmlns:a16="http://schemas.microsoft.com/office/drawing/2014/main" id="{355DC51F-9DA3-44EF-9901-20E6BF29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23" name="Image 122">
          <a:extLst>
            <a:ext uri="{FF2B5EF4-FFF2-40B4-BE49-F238E27FC236}">
              <a16:creationId xmlns:a16="http://schemas.microsoft.com/office/drawing/2014/main" id="{AB4B5787-5D16-4E9C-8EFC-08B3F99CA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24" name="Image 123">
          <a:extLst>
            <a:ext uri="{FF2B5EF4-FFF2-40B4-BE49-F238E27FC236}">
              <a16:creationId xmlns:a16="http://schemas.microsoft.com/office/drawing/2014/main" id="{AA58B263-8355-4E08-BFE2-FE89E6336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25" name="Image 124">
          <a:extLst>
            <a:ext uri="{FF2B5EF4-FFF2-40B4-BE49-F238E27FC236}">
              <a16:creationId xmlns:a16="http://schemas.microsoft.com/office/drawing/2014/main" id="{40470839-695B-40BF-B221-5A18A8D9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26" name="Image 125">
          <a:extLst>
            <a:ext uri="{FF2B5EF4-FFF2-40B4-BE49-F238E27FC236}">
              <a16:creationId xmlns:a16="http://schemas.microsoft.com/office/drawing/2014/main" id="{2F16A07F-29C8-4C7F-A323-41084CE10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27" name="Image 126">
          <a:extLst>
            <a:ext uri="{FF2B5EF4-FFF2-40B4-BE49-F238E27FC236}">
              <a16:creationId xmlns:a16="http://schemas.microsoft.com/office/drawing/2014/main" id="{D00EECEB-9A6A-4AC1-9F0C-E5C492AF6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28" name="Image 127">
          <a:extLst>
            <a:ext uri="{FF2B5EF4-FFF2-40B4-BE49-F238E27FC236}">
              <a16:creationId xmlns:a16="http://schemas.microsoft.com/office/drawing/2014/main" id="{28EE7E52-2282-4197-9952-1AEEE6980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29" name="Image 128">
          <a:extLst>
            <a:ext uri="{FF2B5EF4-FFF2-40B4-BE49-F238E27FC236}">
              <a16:creationId xmlns:a16="http://schemas.microsoft.com/office/drawing/2014/main" id="{B567847A-441E-4080-89E1-ADFEFFB86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30" name="Image 129">
          <a:extLst>
            <a:ext uri="{FF2B5EF4-FFF2-40B4-BE49-F238E27FC236}">
              <a16:creationId xmlns:a16="http://schemas.microsoft.com/office/drawing/2014/main" id="{E7B84D32-49D7-4047-A45C-6FC980A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31" name="Image 130">
          <a:extLst>
            <a:ext uri="{FF2B5EF4-FFF2-40B4-BE49-F238E27FC236}">
              <a16:creationId xmlns:a16="http://schemas.microsoft.com/office/drawing/2014/main" id="{8B7CAF91-49AC-43AE-BF21-95A3879E1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32" name="Image 131">
          <a:extLst>
            <a:ext uri="{FF2B5EF4-FFF2-40B4-BE49-F238E27FC236}">
              <a16:creationId xmlns:a16="http://schemas.microsoft.com/office/drawing/2014/main" id="{F505F419-AE6D-40C9-9F50-8B49E659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33" name="Image 132">
          <a:extLst>
            <a:ext uri="{FF2B5EF4-FFF2-40B4-BE49-F238E27FC236}">
              <a16:creationId xmlns:a16="http://schemas.microsoft.com/office/drawing/2014/main" id="{68863E42-BAF1-47EC-839F-6A36E7788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34" name="Image 133">
          <a:extLst>
            <a:ext uri="{FF2B5EF4-FFF2-40B4-BE49-F238E27FC236}">
              <a16:creationId xmlns:a16="http://schemas.microsoft.com/office/drawing/2014/main" id="{E3754CB0-DA22-4F8B-9651-D9C3E9D09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35" name="Image 134">
          <a:extLst>
            <a:ext uri="{FF2B5EF4-FFF2-40B4-BE49-F238E27FC236}">
              <a16:creationId xmlns:a16="http://schemas.microsoft.com/office/drawing/2014/main" id="{452DE1E5-61A0-45F7-8B49-1A966914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36" name="Image 135">
          <a:extLst>
            <a:ext uri="{FF2B5EF4-FFF2-40B4-BE49-F238E27FC236}">
              <a16:creationId xmlns:a16="http://schemas.microsoft.com/office/drawing/2014/main" id="{2AEB47BA-AFB5-4514-BDCD-4F190825E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37" name="Image 136">
          <a:extLst>
            <a:ext uri="{FF2B5EF4-FFF2-40B4-BE49-F238E27FC236}">
              <a16:creationId xmlns:a16="http://schemas.microsoft.com/office/drawing/2014/main" id="{464B7C80-2CA1-4775-985A-5CD5C7EBD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38" name="Image 137">
          <a:extLst>
            <a:ext uri="{FF2B5EF4-FFF2-40B4-BE49-F238E27FC236}">
              <a16:creationId xmlns:a16="http://schemas.microsoft.com/office/drawing/2014/main" id="{4E0AB263-3786-4EB9-A63E-2D1133A4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39" name="Image 138">
          <a:extLst>
            <a:ext uri="{FF2B5EF4-FFF2-40B4-BE49-F238E27FC236}">
              <a16:creationId xmlns:a16="http://schemas.microsoft.com/office/drawing/2014/main" id="{98083301-8820-47C5-A5BD-A0D17192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40" name="Image 139">
          <a:extLst>
            <a:ext uri="{FF2B5EF4-FFF2-40B4-BE49-F238E27FC236}">
              <a16:creationId xmlns:a16="http://schemas.microsoft.com/office/drawing/2014/main" id="{B8F21BB8-CBC4-4B3D-BC73-A0081D8E2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141" name="Image 140">
          <a:extLst>
            <a:ext uri="{FF2B5EF4-FFF2-40B4-BE49-F238E27FC236}">
              <a16:creationId xmlns:a16="http://schemas.microsoft.com/office/drawing/2014/main" id="{506483A7-7C21-4ABB-BEB4-93223436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142" name="Image 141">
          <a:extLst>
            <a:ext uri="{FF2B5EF4-FFF2-40B4-BE49-F238E27FC236}">
              <a16:creationId xmlns:a16="http://schemas.microsoft.com/office/drawing/2014/main" id="{56E4B38E-F4C0-4E21-A7C9-D0DFFF3C0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43" name="Image 142">
          <a:extLst>
            <a:ext uri="{FF2B5EF4-FFF2-40B4-BE49-F238E27FC236}">
              <a16:creationId xmlns:a16="http://schemas.microsoft.com/office/drawing/2014/main" id="{1D8402EB-1F04-4FEC-8310-EF1ECFCBA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44" name="Image 143">
          <a:extLst>
            <a:ext uri="{FF2B5EF4-FFF2-40B4-BE49-F238E27FC236}">
              <a16:creationId xmlns:a16="http://schemas.microsoft.com/office/drawing/2014/main" id="{62072843-94FF-4773-9364-2C5D1DF9D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45" name="Image 144">
          <a:extLst>
            <a:ext uri="{FF2B5EF4-FFF2-40B4-BE49-F238E27FC236}">
              <a16:creationId xmlns:a16="http://schemas.microsoft.com/office/drawing/2014/main" id="{D5104E70-17C8-469E-A3F1-1B18CEF1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46" name="Image 145">
          <a:extLst>
            <a:ext uri="{FF2B5EF4-FFF2-40B4-BE49-F238E27FC236}">
              <a16:creationId xmlns:a16="http://schemas.microsoft.com/office/drawing/2014/main" id="{99CDF84A-0B39-4521-ACB0-BC1B75D7D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47" name="Image 146">
          <a:extLst>
            <a:ext uri="{FF2B5EF4-FFF2-40B4-BE49-F238E27FC236}">
              <a16:creationId xmlns:a16="http://schemas.microsoft.com/office/drawing/2014/main" id="{3E2F1B4B-B501-421E-A186-4EA233760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48" name="Image 147">
          <a:extLst>
            <a:ext uri="{FF2B5EF4-FFF2-40B4-BE49-F238E27FC236}">
              <a16:creationId xmlns:a16="http://schemas.microsoft.com/office/drawing/2014/main" id="{B08D52A4-F9A6-407F-A2B4-456F6DA1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49" name="Image 148">
          <a:extLst>
            <a:ext uri="{FF2B5EF4-FFF2-40B4-BE49-F238E27FC236}">
              <a16:creationId xmlns:a16="http://schemas.microsoft.com/office/drawing/2014/main" id="{10BF28B9-5959-4408-91AB-C304AC405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0" name="Image 149">
          <a:extLst>
            <a:ext uri="{FF2B5EF4-FFF2-40B4-BE49-F238E27FC236}">
              <a16:creationId xmlns:a16="http://schemas.microsoft.com/office/drawing/2014/main" id="{19E19B9D-7A2B-4810-91EA-143776001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51" name="Image 150">
          <a:extLst>
            <a:ext uri="{FF2B5EF4-FFF2-40B4-BE49-F238E27FC236}">
              <a16:creationId xmlns:a16="http://schemas.microsoft.com/office/drawing/2014/main" id="{CFFAEA13-B99D-4618-A686-491A07DD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2" name="Image 151">
          <a:extLst>
            <a:ext uri="{FF2B5EF4-FFF2-40B4-BE49-F238E27FC236}">
              <a16:creationId xmlns:a16="http://schemas.microsoft.com/office/drawing/2014/main" id="{FEF079B9-1EC2-433E-B348-F746FA7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3" name="Image 152">
          <a:extLst>
            <a:ext uri="{FF2B5EF4-FFF2-40B4-BE49-F238E27FC236}">
              <a16:creationId xmlns:a16="http://schemas.microsoft.com/office/drawing/2014/main" id="{B3FCAA10-8A39-42F4-B1CA-A3D2054B6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54" name="Image 153">
          <a:extLst>
            <a:ext uri="{FF2B5EF4-FFF2-40B4-BE49-F238E27FC236}">
              <a16:creationId xmlns:a16="http://schemas.microsoft.com/office/drawing/2014/main" id="{F63B233A-E973-40B4-821A-572C04EA5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5" name="Image 154">
          <a:extLst>
            <a:ext uri="{FF2B5EF4-FFF2-40B4-BE49-F238E27FC236}">
              <a16:creationId xmlns:a16="http://schemas.microsoft.com/office/drawing/2014/main" id="{F3843677-46D1-41BB-BCBB-16333FCD6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56" name="Image 155">
          <a:extLst>
            <a:ext uri="{FF2B5EF4-FFF2-40B4-BE49-F238E27FC236}">
              <a16:creationId xmlns:a16="http://schemas.microsoft.com/office/drawing/2014/main" id="{7A1D5DFE-149B-4687-BDCB-47542D488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57" name="Image 156">
          <a:extLst>
            <a:ext uri="{FF2B5EF4-FFF2-40B4-BE49-F238E27FC236}">
              <a16:creationId xmlns:a16="http://schemas.microsoft.com/office/drawing/2014/main" id="{AA19B84F-DD7C-4020-9688-3C1B95C63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58" name="Image 157">
          <a:extLst>
            <a:ext uri="{FF2B5EF4-FFF2-40B4-BE49-F238E27FC236}">
              <a16:creationId xmlns:a16="http://schemas.microsoft.com/office/drawing/2014/main" id="{99E8119B-0FF9-4902-9F0B-044F7282F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59" name="Image 158">
          <a:extLst>
            <a:ext uri="{FF2B5EF4-FFF2-40B4-BE49-F238E27FC236}">
              <a16:creationId xmlns:a16="http://schemas.microsoft.com/office/drawing/2014/main" id="{69AD2E35-5ACF-433B-80AD-FE0431CC6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60" name="Image 159">
          <a:extLst>
            <a:ext uri="{FF2B5EF4-FFF2-40B4-BE49-F238E27FC236}">
              <a16:creationId xmlns:a16="http://schemas.microsoft.com/office/drawing/2014/main" id="{4ED5E1C9-7B9A-446A-AB4F-D6AF998C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61" name="Image 160">
          <a:extLst>
            <a:ext uri="{FF2B5EF4-FFF2-40B4-BE49-F238E27FC236}">
              <a16:creationId xmlns:a16="http://schemas.microsoft.com/office/drawing/2014/main" id="{1D08CE43-2F72-4191-9EB3-42A06BD39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62" name="Image 161">
          <a:extLst>
            <a:ext uri="{FF2B5EF4-FFF2-40B4-BE49-F238E27FC236}">
              <a16:creationId xmlns:a16="http://schemas.microsoft.com/office/drawing/2014/main" id="{720D976B-83BF-4C19-BE0E-BA5E14951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63" name="Image 162">
          <a:extLst>
            <a:ext uri="{FF2B5EF4-FFF2-40B4-BE49-F238E27FC236}">
              <a16:creationId xmlns:a16="http://schemas.microsoft.com/office/drawing/2014/main" id="{0965947B-4056-456C-943A-76E30F6C1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64" name="Image 163">
          <a:extLst>
            <a:ext uri="{FF2B5EF4-FFF2-40B4-BE49-F238E27FC236}">
              <a16:creationId xmlns:a16="http://schemas.microsoft.com/office/drawing/2014/main" id="{28CDE881-E4EF-4E9D-B410-270A7792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65" name="Image 164">
          <a:extLst>
            <a:ext uri="{FF2B5EF4-FFF2-40B4-BE49-F238E27FC236}">
              <a16:creationId xmlns:a16="http://schemas.microsoft.com/office/drawing/2014/main" id="{5A8405B7-ADB0-4EF8-9B8E-7A2E118AC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66" name="Image 165">
          <a:extLst>
            <a:ext uri="{FF2B5EF4-FFF2-40B4-BE49-F238E27FC236}">
              <a16:creationId xmlns:a16="http://schemas.microsoft.com/office/drawing/2014/main" id="{D3C20CA5-EB2F-4125-94F1-6E1FF21ED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67" name="Image 166">
          <a:extLst>
            <a:ext uri="{FF2B5EF4-FFF2-40B4-BE49-F238E27FC236}">
              <a16:creationId xmlns:a16="http://schemas.microsoft.com/office/drawing/2014/main" id="{97D50440-65EB-426F-9610-10EFCBC12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68" name="Image 167">
          <a:extLst>
            <a:ext uri="{FF2B5EF4-FFF2-40B4-BE49-F238E27FC236}">
              <a16:creationId xmlns:a16="http://schemas.microsoft.com/office/drawing/2014/main" id="{7BD8E027-E8E2-4F4A-8DB3-784776EDF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69" name="Image 168">
          <a:extLst>
            <a:ext uri="{FF2B5EF4-FFF2-40B4-BE49-F238E27FC236}">
              <a16:creationId xmlns:a16="http://schemas.microsoft.com/office/drawing/2014/main" id="{987AE86A-13D2-4154-B455-EF77F33F4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70" name="Image 169">
          <a:extLst>
            <a:ext uri="{FF2B5EF4-FFF2-40B4-BE49-F238E27FC236}">
              <a16:creationId xmlns:a16="http://schemas.microsoft.com/office/drawing/2014/main" id="{1661051C-6F66-4354-A992-7C3E5935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171" name="Image 170">
          <a:extLst>
            <a:ext uri="{FF2B5EF4-FFF2-40B4-BE49-F238E27FC236}">
              <a16:creationId xmlns:a16="http://schemas.microsoft.com/office/drawing/2014/main" id="{A4C4C6FA-E2A1-4220-AC3B-0F035C36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172" name="Image 171">
          <a:extLst>
            <a:ext uri="{FF2B5EF4-FFF2-40B4-BE49-F238E27FC236}">
              <a16:creationId xmlns:a16="http://schemas.microsoft.com/office/drawing/2014/main" id="{25EDA403-9FE9-44BF-BE12-8ACD660F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73" name="Image 172">
          <a:extLst>
            <a:ext uri="{FF2B5EF4-FFF2-40B4-BE49-F238E27FC236}">
              <a16:creationId xmlns:a16="http://schemas.microsoft.com/office/drawing/2014/main" id="{9058C026-F06D-44A0-9A49-798813B89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74" name="Image 173">
          <a:extLst>
            <a:ext uri="{FF2B5EF4-FFF2-40B4-BE49-F238E27FC236}">
              <a16:creationId xmlns:a16="http://schemas.microsoft.com/office/drawing/2014/main" id="{B5E46966-ECB3-46A4-A673-A4C437AC5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75" name="Image 174">
          <a:extLst>
            <a:ext uri="{FF2B5EF4-FFF2-40B4-BE49-F238E27FC236}">
              <a16:creationId xmlns:a16="http://schemas.microsoft.com/office/drawing/2014/main" id="{BE46DA10-11ED-482F-8FF4-DA287660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76" name="Image 175">
          <a:extLst>
            <a:ext uri="{FF2B5EF4-FFF2-40B4-BE49-F238E27FC236}">
              <a16:creationId xmlns:a16="http://schemas.microsoft.com/office/drawing/2014/main" id="{955C9BFD-B559-4462-A1BE-D5DA3521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77" name="Image 176">
          <a:extLst>
            <a:ext uri="{FF2B5EF4-FFF2-40B4-BE49-F238E27FC236}">
              <a16:creationId xmlns:a16="http://schemas.microsoft.com/office/drawing/2014/main" id="{2CE9FB1F-15BF-4AAD-8CDA-B30145DFF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78" name="Image 177">
          <a:extLst>
            <a:ext uri="{FF2B5EF4-FFF2-40B4-BE49-F238E27FC236}">
              <a16:creationId xmlns:a16="http://schemas.microsoft.com/office/drawing/2014/main" id="{E9984A34-29B7-4BC2-887D-FE42EE2BC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79" name="Image 178">
          <a:extLst>
            <a:ext uri="{FF2B5EF4-FFF2-40B4-BE49-F238E27FC236}">
              <a16:creationId xmlns:a16="http://schemas.microsoft.com/office/drawing/2014/main" id="{75E6EC6E-4879-4BD5-9A4C-29723A354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0" name="Image 179">
          <a:extLst>
            <a:ext uri="{FF2B5EF4-FFF2-40B4-BE49-F238E27FC236}">
              <a16:creationId xmlns:a16="http://schemas.microsoft.com/office/drawing/2014/main" id="{21A4257B-B1A7-459D-A280-60CCB65B9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81" name="Image 180">
          <a:extLst>
            <a:ext uri="{FF2B5EF4-FFF2-40B4-BE49-F238E27FC236}">
              <a16:creationId xmlns:a16="http://schemas.microsoft.com/office/drawing/2014/main" id="{07A34647-44DC-4BE8-8EF4-625577AED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2" name="Image 181">
          <a:extLst>
            <a:ext uri="{FF2B5EF4-FFF2-40B4-BE49-F238E27FC236}">
              <a16:creationId xmlns:a16="http://schemas.microsoft.com/office/drawing/2014/main" id="{E1E3CFE1-AE7C-4437-95A9-D195919C5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3" name="Image 182">
          <a:extLst>
            <a:ext uri="{FF2B5EF4-FFF2-40B4-BE49-F238E27FC236}">
              <a16:creationId xmlns:a16="http://schemas.microsoft.com/office/drawing/2014/main" id="{FD3E3700-5542-4CE3-A1BD-AC5788BCF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84" name="Image 183">
          <a:extLst>
            <a:ext uri="{FF2B5EF4-FFF2-40B4-BE49-F238E27FC236}">
              <a16:creationId xmlns:a16="http://schemas.microsoft.com/office/drawing/2014/main" id="{9692C5E7-C73A-45CD-A3E8-A0888F764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5" name="Image 184">
          <a:extLst>
            <a:ext uri="{FF2B5EF4-FFF2-40B4-BE49-F238E27FC236}">
              <a16:creationId xmlns:a16="http://schemas.microsoft.com/office/drawing/2014/main" id="{FA9AC11A-3603-4537-A735-EF40CDE3A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186" name="Image 185">
          <a:extLst>
            <a:ext uri="{FF2B5EF4-FFF2-40B4-BE49-F238E27FC236}">
              <a16:creationId xmlns:a16="http://schemas.microsoft.com/office/drawing/2014/main" id="{903B6C38-06CB-4CDF-A8E6-ADC301E42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187" name="Image 186">
          <a:extLst>
            <a:ext uri="{FF2B5EF4-FFF2-40B4-BE49-F238E27FC236}">
              <a16:creationId xmlns:a16="http://schemas.microsoft.com/office/drawing/2014/main" id="{C8EB6419-592D-4845-A2F8-DC9806A15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88" name="Image 187">
          <a:extLst>
            <a:ext uri="{FF2B5EF4-FFF2-40B4-BE49-F238E27FC236}">
              <a16:creationId xmlns:a16="http://schemas.microsoft.com/office/drawing/2014/main" id="{CBFCBC0B-071C-4F7A-AC6A-80B530632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89" name="Image 188">
          <a:extLst>
            <a:ext uri="{FF2B5EF4-FFF2-40B4-BE49-F238E27FC236}">
              <a16:creationId xmlns:a16="http://schemas.microsoft.com/office/drawing/2014/main" id="{CF97B961-6C88-472F-BDFE-4B636D402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190" name="Image 189">
          <a:extLst>
            <a:ext uri="{FF2B5EF4-FFF2-40B4-BE49-F238E27FC236}">
              <a16:creationId xmlns:a16="http://schemas.microsoft.com/office/drawing/2014/main" id="{C4571853-CF1D-4409-890E-9DFC1F0A3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91" name="Image 190">
          <a:extLst>
            <a:ext uri="{FF2B5EF4-FFF2-40B4-BE49-F238E27FC236}">
              <a16:creationId xmlns:a16="http://schemas.microsoft.com/office/drawing/2014/main" id="{ACD622A9-C89C-4DE5-95D1-E33D5072F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192" name="Image 191">
          <a:extLst>
            <a:ext uri="{FF2B5EF4-FFF2-40B4-BE49-F238E27FC236}">
              <a16:creationId xmlns:a16="http://schemas.microsoft.com/office/drawing/2014/main" id="{381A167F-0EBB-48A6-9363-CADE97178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193" name="Image 192">
          <a:extLst>
            <a:ext uri="{FF2B5EF4-FFF2-40B4-BE49-F238E27FC236}">
              <a16:creationId xmlns:a16="http://schemas.microsoft.com/office/drawing/2014/main" id="{A50B4308-EBFB-45B4-8D30-D8A822315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194" name="Image 193">
          <a:extLst>
            <a:ext uri="{FF2B5EF4-FFF2-40B4-BE49-F238E27FC236}">
              <a16:creationId xmlns:a16="http://schemas.microsoft.com/office/drawing/2014/main" id="{70457A72-CB81-4EE7-8F1B-49C0D8A20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195" name="Image 194">
          <a:extLst>
            <a:ext uri="{FF2B5EF4-FFF2-40B4-BE49-F238E27FC236}">
              <a16:creationId xmlns:a16="http://schemas.microsoft.com/office/drawing/2014/main" id="{23391726-44CB-463F-9A72-E81610616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196" name="Image 195">
          <a:extLst>
            <a:ext uri="{FF2B5EF4-FFF2-40B4-BE49-F238E27FC236}">
              <a16:creationId xmlns:a16="http://schemas.microsoft.com/office/drawing/2014/main" id="{90AA82A9-BAF1-40E0-8FD5-8D44B0F91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97" name="Image 196">
          <a:extLst>
            <a:ext uri="{FF2B5EF4-FFF2-40B4-BE49-F238E27FC236}">
              <a16:creationId xmlns:a16="http://schemas.microsoft.com/office/drawing/2014/main" id="{6B64277D-40A6-4874-8F51-0D2482F2E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98" name="Image 197">
          <a:extLst>
            <a:ext uri="{FF2B5EF4-FFF2-40B4-BE49-F238E27FC236}">
              <a16:creationId xmlns:a16="http://schemas.microsoft.com/office/drawing/2014/main" id="{886E35A7-24C6-4A72-8636-C7CB0EE6D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199" name="Image 198">
          <a:extLst>
            <a:ext uri="{FF2B5EF4-FFF2-40B4-BE49-F238E27FC236}">
              <a16:creationId xmlns:a16="http://schemas.microsoft.com/office/drawing/2014/main" id="{948EC8F4-4B74-476F-B095-93099FB7E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0" name="Image 199">
          <a:extLst>
            <a:ext uri="{FF2B5EF4-FFF2-40B4-BE49-F238E27FC236}">
              <a16:creationId xmlns:a16="http://schemas.microsoft.com/office/drawing/2014/main" id="{A65D6EF7-86DB-4BAF-A94C-39AC3BE77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1" name="Image 200">
          <a:extLst>
            <a:ext uri="{FF2B5EF4-FFF2-40B4-BE49-F238E27FC236}">
              <a16:creationId xmlns:a16="http://schemas.microsoft.com/office/drawing/2014/main" id="{F3E35C30-2619-4F8D-AB1D-7B15C6DC4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02" name="Image 201">
          <a:extLst>
            <a:ext uri="{FF2B5EF4-FFF2-40B4-BE49-F238E27FC236}">
              <a16:creationId xmlns:a16="http://schemas.microsoft.com/office/drawing/2014/main" id="{84D3FAFC-F77C-4267-B7F2-B893C4A7D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3" name="Image 202">
          <a:extLst>
            <a:ext uri="{FF2B5EF4-FFF2-40B4-BE49-F238E27FC236}">
              <a16:creationId xmlns:a16="http://schemas.microsoft.com/office/drawing/2014/main" id="{6D663AFA-87CD-40D5-ABCD-FAA3B2F97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4" name="Image 203">
          <a:extLst>
            <a:ext uri="{FF2B5EF4-FFF2-40B4-BE49-F238E27FC236}">
              <a16:creationId xmlns:a16="http://schemas.microsoft.com/office/drawing/2014/main" id="{E26C95B3-6A99-45EB-9EF3-43E327E79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05" name="Image 204">
          <a:extLst>
            <a:ext uri="{FF2B5EF4-FFF2-40B4-BE49-F238E27FC236}">
              <a16:creationId xmlns:a16="http://schemas.microsoft.com/office/drawing/2014/main" id="{A7792DF5-150B-4B10-AA14-D3538944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6" name="Image 205">
          <a:extLst>
            <a:ext uri="{FF2B5EF4-FFF2-40B4-BE49-F238E27FC236}">
              <a16:creationId xmlns:a16="http://schemas.microsoft.com/office/drawing/2014/main" id="{CD31B390-F0D6-4A65-A545-5DE4593A0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07" name="Image 206">
          <a:extLst>
            <a:ext uri="{FF2B5EF4-FFF2-40B4-BE49-F238E27FC236}">
              <a16:creationId xmlns:a16="http://schemas.microsoft.com/office/drawing/2014/main" id="{C60D0D0F-6AC1-4D09-8E19-21485B127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08" name="Image 207">
          <a:extLst>
            <a:ext uri="{FF2B5EF4-FFF2-40B4-BE49-F238E27FC236}">
              <a16:creationId xmlns:a16="http://schemas.microsoft.com/office/drawing/2014/main" id="{47BC6BEC-C48F-459F-A293-CC1F0E84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09" name="Image 208">
          <a:extLst>
            <a:ext uri="{FF2B5EF4-FFF2-40B4-BE49-F238E27FC236}">
              <a16:creationId xmlns:a16="http://schemas.microsoft.com/office/drawing/2014/main" id="{D8AB349A-58C9-4DF0-9F38-2E02AE802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10" name="Image 209">
          <a:extLst>
            <a:ext uri="{FF2B5EF4-FFF2-40B4-BE49-F238E27FC236}">
              <a16:creationId xmlns:a16="http://schemas.microsoft.com/office/drawing/2014/main" id="{06C96B6D-6CAB-4F29-832F-A516D461B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11" name="Image 210">
          <a:extLst>
            <a:ext uri="{FF2B5EF4-FFF2-40B4-BE49-F238E27FC236}">
              <a16:creationId xmlns:a16="http://schemas.microsoft.com/office/drawing/2014/main" id="{2513E529-8A8B-41C2-A95B-4F2827F17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12" name="Image 211">
          <a:extLst>
            <a:ext uri="{FF2B5EF4-FFF2-40B4-BE49-F238E27FC236}">
              <a16:creationId xmlns:a16="http://schemas.microsoft.com/office/drawing/2014/main" id="{2E7E5BF7-ED7A-42E5-BA46-9CFCE5E89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13" name="Image 212">
          <a:extLst>
            <a:ext uri="{FF2B5EF4-FFF2-40B4-BE49-F238E27FC236}">
              <a16:creationId xmlns:a16="http://schemas.microsoft.com/office/drawing/2014/main" id="{CFCF53E3-BF86-41BC-AC60-A8CF07146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14" name="Image 213">
          <a:extLst>
            <a:ext uri="{FF2B5EF4-FFF2-40B4-BE49-F238E27FC236}">
              <a16:creationId xmlns:a16="http://schemas.microsoft.com/office/drawing/2014/main" id="{9769278D-A775-4895-91C9-12508FD10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15" name="Image 214">
          <a:extLst>
            <a:ext uri="{FF2B5EF4-FFF2-40B4-BE49-F238E27FC236}">
              <a16:creationId xmlns:a16="http://schemas.microsoft.com/office/drawing/2014/main" id="{667C83E9-37AA-42BA-AC06-0E56F751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16" name="Image 215">
          <a:extLst>
            <a:ext uri="{FF2B5EF4-FFF2-40B4-BE49-F238E27FC236}">
              <a16:creationId xmlns:a16="http://schemas.microsoft.com/office/drawing/2014/main" id="{818CE842-C56D-41B7-B5C0-61C5C6D00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17" name="Image 216">
          <a:extLst>
            <a:ext uri="{FF2B5EF4-FFF2-40B4-BE49-F238E27FC236}">
              <a16:creationId xmlns:a16="http://schemas.microsoft.com/office/drawing/2014/main" id="{1E067807-BF85-4216-9BFE-EF05609D5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18" name="Image 217">
          <a:extLst>
            <a:ext uri="{FF2B5EF4-FFF2-40B4-BE49-F238E27FC236}">
              <a16:creationId xmlns:a16="http://schemas.microsoft.com/office/drawing/2014/main" id="{7B1824B7-B007-4B62-83EA-7A5C854C7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19" name="Image 218">
          <a:extLst>
            <a:ext uri="{FF2B5EF4-FFF2-40B4-BE49-F238E27FC236}">
              <a16:creationId xmlns:a16="http://schemas.microsoft.com/office/drawing/2014/main" id="{FC3FC7B2-908A-4439-9F68-5A276ECC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20" name="Image 219">
          <a:extLst>
            <a:ext uri="{FF2B5EF4-FFF2-40B4-BE49-F238E27FC236}">
              <a16:creationId xmlns:a16="http://schemas.microsoft.com/office/drawing/2014/main" id="{28C5C7CD-3393-48F3-8709-B94E5D0A7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21" name="Image 220">
          <a:extLst>
            <a:ext uri="{FF2B5EF4-FFF2-40B4-BE49-F238E27FC236}">
              <a16:creationId xmlns:a16="http://schemas.microsoft.com/office/drawing/2014/main" id="{01FA265D-5A90-4A62-8092-2B4E4DEE3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222" name="Image 221">
          <a:extLst>
            <a:ext uri="{FF2B5EF4-FFF2-40B4-BE49-F238E27FC236}">
              <a16:creationId xmlns:a16="http://schemas.microsoft.com/office/drawing/2014/main" id="{7C7E0A64-5006-4526-9D2D-FA54B0DB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223" name="Image 222">
          <a:extLst>
            <a:ext uri="{FF2B5EF4-FFF2-40B4-BE49-F238E27FC236}">
              <a16:creationId xmlns:a16="http://schemas.microsoft.com/office/drawing/2014/main" id="{71DFFDCC-4F75-4529-BCF9-4AEDC3640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24" name="Image 223">
          <a:extLst>
            <a:ext uri="{FF2B5EF4-FFF2-40B4-BE49-F238E27FC236}">
              <a16:creationId xmlns:a16="http://schemas.microsoft.com/office/drawing/2014/main" id="{760004ED-4BEA-46C3-BD63-FEC9F81D8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25" name="Image 224">
          <a:extLst>
            <a:ext uri="{FF2B5EF4-FFF2-40B4-BE49-F238E27FC236}">
              <a16:creationId xmlns:a16="http://schemas.microsoft.com/office/drawing/2014/main" id="{BEC91C11-45CE-41A0-95F0-51B45AC5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226" name="Image 225">
          <a:extLst>
            <a:ext uri="{FF2B5EF4-FFF2-40B4-BE49-F238E27FC236}">
              <a16:creationId xmlns:a16="http://schemas.microsoft.com/office/drawing/2014/main" id="{7DEE7BB9-FF9D-4B57-B83E-A59A41570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27" name="Image 226">
          <a:extLst>
            <a:ext uri="{FF2B5EF4-FFF2-40B4-BE49-F238E27FC236}">
              <a16:creationId xmlns:a16="http://schemas.microsoft.com/office/drawing/2014/main" id="{77337B2E-EFD9-4780-99D6-814F4EC9A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28" name="Image 227">
          <a:extLst>
            <a:ext uri="{FF2B5EF4-FFF2-40B4-BE49-F238E27FC236}">
              <a16:creationId xmlns:a16="http://schemas.microsoft.com/office/drawing/2014/main" id="{9CB5FC21-021E-4E30-A900-3CF97CCDE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29" name="Image 228">
          <a:extLst>
            <a:ext uri="{FF2B5EF4-FFF2-40B4-BE49-F238E27FC236}">
              <a16:creationId xmlns:a16="http://schemas.microsoft.com/office/drawing/2014/main" id="{DEE82342-CBEB-49C9-8C4E-03619403B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0" name="Image 229">
          <a:extLst>
            <a:ext uri="{FF2B5EF4-FFF2-40B4-BE49-F238E27FC236}">
              <a16:creationId xmlns:a16="http://schemas.microsoft.com/office/drawing/2014/main" id="{CB88CC0D-7835-4F05-A8E2-CCB8FC6A6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1" name="Image 230">
          <a:extLst>
            <a:ext uri="{FF2B5EF4-FFF2-40B4-BE49-F238E27FC236}">
              <a16:creationId xmlns:a16="http://schemas.microsoft.com/office/drawing/2014/main" id="{C0121BE4-FF19-45A0-8A2D-FEF4BE437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32" name="Image 231">
          <a:extLst>
            <a:ext uri="{FF2B5EF4-FFF2-40B4-BE49-F238E27FC236}">
              <a16:creationId xmlns:a16="http://schemas.microsoft.com/office/drawing/2014/main" id="{706F744B-C06B-46F3-9A03-9547B0502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3" name="Image 232">
          <a:extLst>
            <a:ext uri="{FF2B5EF4-FFF2-40B4-BE49-F238E27FC236}">
              <a16:creationId xmlns:a16="http://schemas.microsoft.com/office/drawing/2014/main" id="{1EFD92E8-EBDC-43E6-BE5E-C8E2E3A22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4" name="Image 233">
          <a:extLst>
            <a:ext uri="{FF2B5EF4-FFF2-40B4-BE49-F238E27FC236}">
              <a16:creationId xmlns:a16="http://schemas.microsoft.com/office/drawing/2014/main" id="{C90C8945-0B26-49F7-B937-321C28EA2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35" name="Image 234">
          <a:extLst>
            <a:ext uri="{FF2B5EF4-FFF2-40B4-BE49-F238E27FC236}">
              <a16:creationId xmlns:a16="http://schemas.microsoft.com/office/drawing/2014/main" id="{305A4124-8F4A-47AE-8C6A-55C01040E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6" name="Image 235">
          <a:extLst>
            <a:ext uri="{FF2B5EF4-FFF2-40B4-BE49-F238E27FC236}">
              <a16:creationId xmlns:a16="http://schemas.microsoft.com/office/drawing/2014/main" id="{AF13E1C0-4661-4F44-A27E-0B06B1F76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37" name="Image 236">
          <a:extLst>
            <a:ext uri="{FF2B5EF4-FFF2-40B4-BE49-F238E27FC236}">
              <a16:creationId xmlns:a16="http://schemas.microsoft.com/office/drawing/2014/main" id="{E4139539-D1FA-4AAA-880F-9F38D39B3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38" name="Image 237">
          <a:extLst>
            <a:ext uri="{FF2B5EF4-FFF2-40B4-BE49-F238E27FC236}">
              <a16:creationId xmlns:a16="http://schemas.microsoft.com/office/drawing/2014/main" id="{D0657646-C508-43A3-BF62-E75613405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39" name="Image 238">
          <a:extLst>
            <a:ext uri="{FF2B5EF4-FFF2-40B4-BE49-F238E27FC236}">
              <a16:creationId xmlns:a16="http://schemas.microsoft.com/office/drawing/2014/main" id="{0B0A3E16-7BD8-4C22-B81F-800B97570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40" name="Image 239">
          <a:extLst>
            <a:ext uri="{FF2B5EF4-FFF2-40B4-BE49-F238E27FC236}">
              <a16:creationId xmlns:a16="http://schemas.microsoft.com/office/drawing/2014/main" id="{780C2A17-D5C5-468B-9208-5E049C7E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41" name="Image 240">
          <a:extLst>
            <a:ext uri="{FF2B5EF4-FFF2-40B4-BE49-F238E27FC236}">
              <a16:creationId xmlns:a16="http://schemas.microsoft.com/office/drawing/2014/main" id="{FAF7177D-2A9E-474F-A9C3-07410D1F2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42" name="Image 241">
          <a:extLst>
            <a:ext uri="{FF2B5EF4-FFF2-40B4-BE49-F238E27FC236}">
              <a16:creationId xmlns:a16="http://schemas.microsoft.com/office/drawing/2014/main" id="{6D36DBBC-F420-4BFC-A1E3-BF3464CC2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243" name="Image 242">
          <a:extLst>
            <a:ext uri="{FF2B5EF4-FFF2-40B4-BE49-F238E27FC236}">
              <a16:creationId xmlns:a16="http://schemas.microsoft.com/office/drawing/2014/main" id="{9575C067-6996-42F7-B546-EFC6A3F1C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244" name="Image 243">
          <a:extLst>
            <a:ext uri="{FF2B5EF4-FFF2-40B4-BE49-F238E27FC236}">
              <a16:creationId xmlns:a16="http://schemas.microsoft.com/office/drawing/2014/main" id="{78551B3B-FECC-49FD-A731-59F4E88BF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45" name="Image 244">
          <a:extLst>
            <a:ext uri="{FF2B5EF4-FFF2-40B4-BE49-F238E27FC236}">
              <a16:creationId xmlns:a16="http://schemas.microsoft.com/office/drawing/2014/main" id="{C525772E-E088-4AA7-86A9-0B951A1CD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46" name="Image 245">
          <a:extLst>
            <a:ext uri="{FF2B5EF4-FFF2-40B4-BE49-F238E27FC236}">
              <a16:creationId xmlns:a16="http://schemas.microsoft.com/office/drawing/2014/main" id="{BD9A4790-2F8A-47A9-A900-D6CA7EFFC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247" name="Image 246">
          <a:extLst>
            <a:ext uri="{FF2B5EF4-FFF2-40B4-BE49-F238E27FC236}">
              <a16:creationId xmlns:a16="http://schemas.microsoft.com/office/drawing/2014/main" id="{BD05F6D3-A43D-40EF-9CD9-0E9F653BC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48" name="Image 247">
          <a:extLst>
            <a:ext uri="{FF2B5EF4-FFF2-40B4-BE49-F238E27FC236}">
              <a16:creationId xmlns:a16="http://schemas.microsoft.com/office/drawing/2014/main" id="{AABDCDAA-2642-45CF-A6BE-08EF150EC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49" name="Image 248">
          <a:extLst>
            <a:ext uri="{FF2B5EF4-FFF2-40B4-BE49-F238E27FC236}">
              <a16:creationId xmlns:a16="http://schemas.microsoft.com/office/drawing/2014/main" id="{ACF911E0-FC3F-4FC1-8A97-CC54D841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50" name="Image 249">
          <a:extLst>
            <a:ext uri="{FF2B5EF4-FFF2-40B4-BE49-F238E27FC236}">
              <a16:creationId xmlns:a16="http://schemas.microsoft.com/office/drawing/2014/main" id="{EE60E625-F188-479F-AF84-6F91C4786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1" name="Image 250">
          <a:extLst>
            <a:ext uri="{FF2B5EF4-FFF2-40B4-BE49-F238E27FC236}">
              <a16:creationId xmlns:a16="http://schemas.microsoft.com/office/drawing/2014/main" id="{294624D4-D05C-4349-82FC-BC6ECA002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2" name="Image 251">
          <a:extLst>
            <a:ext uri="{FF2B5EF4-FFF2-40B4-BE49-F238E27FC236}">
              <a16:creationId xmlns:a16="http://schemas.microsoft.com/office/drawing/2014/main" id="{1EF5B47B-87C7-4522-8F4A-E379B37F0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53" name="Image 252">
          <a:extLst>
            <a:ext uri="{FF2B5EF4-FFF2-40B4-BE49-F238E27FC236}">
              <a16:creationId xmlns:a16="http://schemas.microsoft.com/office/drawing/2014/main" id="{FE8EE3EF-0F1C-402F-8BB0-8FE63EEEA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4" name="Image 253">
          <a:extLst>
            <a:ext uri="{FF2B5EF4-FFF2-40B4-BE49-F238E27FC236}">
              <a16:creationId xmlns:a16="http://schemas.microsoft.com/office/drawing/2014/main" id="{B9FB2885-41DF-4E43-83C0-0FCE4B167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5" name="Image 254">
          <a:extLst>
            <a:ext uri="{FF2B5EF4-FFF2-40B4-BE49-F238E27FC236}">
              <a16:creationId xmlns:a16="http://schemas.microsoft.com/office/drawing/2014/main" id="{CBBAA573-4407-4E65-B4C8-10E4F59A3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56" name="Image 255">
          <a:extLst>
            <a:ext uri="{FF2B5EF4-FFF2-40B4-BE49-F238E27FC236}">
              <a16:creationId xmlns:a16="http://schemas.microsoft.com/office/drawing/2014/main" id="{625C8D8B-BF35-429E-8457-C7D27774D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7" name="Image 256">
          <a:extLst>
            <a:ext uri="{FF2B5EF4-FFF2-40B4-BE49-F238E27FC236}">
              <a16:creationId xmlns:a16="http://schemas.microsoft.com/office/drawing/2014/main" id="{C35BC8B4-C16F-4D00-8329-1B6908959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58" name="Image 257">
          <a:extLst>
            <a:ext uri="{FF2B5EF4-FFF2-40B4-BE49-F238E27FC236}">
              <a16:creationId xmlns:a16="http://schemas.microsoft.com/office/drawing/2014/main" id="{51C6DC38-5B72-4F70-8504-707EC9FC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59" name="Image 258">
          <a:extLst>
            <a:ext uri="{FF2B5EF4-FFF2-40B4-BE49-F238E27FC236}">
              <a16:creationId xmlns:a16="http://schemas.microsoft.com/office/drawing/2014/main" id="{AFFBFD41-59E6-4355-8E08-4FE47AB3A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60" name="Image 259">
          <a:extLst>
            <a:ext uri="{FF2B5EF4-FFF2-40B4-BE49-F238E27FC236}">
              <a16:creationId xmlns:a16="http://schemas.microsoft.com/office/drawing/2014/main" id="{AD339FCF-89A2-4413-A0A2-66192957E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61" name="Image 260">
          <a:extLst>
            <a:ext uri="{FF2B5EF4-FFF2-40B4-BE49-F238E27FC236}">
              <a16:creationId xmlns:a16="http://schemas.microsoft.com/office/drawing/2014/main" id="{047C6A4F-861A-4705-8D90-B474C73D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62" name="Image 261">
          <a:extLst>
            <a:ext uri="{FF2B5EF4-FFF2-40B4-BE49-F238E27FC236}">
              <a16:creationId xmlns:a16="http://schemas.microsoft.com/office/drawing/2014/main" id="{0C3531AD-3892-401A-9AD2-D9B19BCEF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3" name="Image 262">
          <a:extLst>
            <a:ext uri="{FF2B5EF4-FFF2-40B4-BE49-F238E27FC236}">
              <a16:creationId xmlns:a16="http://schemas.microsoft.com/office/drawing/2014/main" id="{B3D5DE18-C35B-4352-B292-90ECFFF36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4" name="Image 263">
          <a:extLst>
            <a:ext uri="{FF2B5EF4-FFF2-40B4-BE49-F238E27FC236}">
              <a16:creationId xmlns:a16="http://schemas.microsoft.com/office/drawing/2014/main" id="{7200F674-DDB5-469B-912D-0B4FBA4C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65" name="Image 264">
          <a:extLst>
            <a:ext uri="{FF2B5EF4-FFF2-40B4-BE49-F238E27FC236}">
              <a16:creationId xmlns:a16="http://schemas.microsoft.com/office/drawing/2014/main" id="{A8187C0F-F832-49E4-8B7C-FC27A6D78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6" name="Image 265">
          <a:extLst>
            <a:ext uri="{FF2B5EF4-FFF2-40B4-BE49-F238E27FC236}">
              <a16:creationId xmlns:a16="http://schemas.microsoft.com/office/drawing/2014/main" id="{81CD2A3A-ACF9-45B1-B58F-A151C961D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67" name="Image 266">
          <a:extLst>
            <a:ext uri="{FF2B5EF4-FFF2-40B4-BE49-F238E27FC236}">
              <a16:creationId xmlns:a16="http://schemas.microsoft.com/office/drawing/2014/main" id="{6728D460-6D37-49AD-8C26-89C23DF52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68" name="Image 267">
          <a:extLst>
            <a:ext uri="{FF2B5EF4-FFF2-40B4-BE49-F238E27FC236}">
              <a16:creationId xmlns:a16="http://schemas.microsoft.com/office/drawing/2014/main" id="{226D9A15-ABAA-4B6B-B4E3-F3CC4E5B9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69" name="Image 268">
          <a:extLst>
            <a:ext uri="{FF2B5EF4-FFF2-40B4-BE49-F238E27FC236}">
              <a16:creationId xmlns:a16="http://schemas.microsoft.com/office/drawing/2014/main" id="{760AB560-042C-47C4-8ED1-2F23DEA26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70" name="Image 269">
          <a:extLst>
            <a:ext uri="{FF2B5EF4-FFF2-40B4-BE49-F238E27FC236}">
              <a16:creationId xmlns:a16="http://schemas.microsoft.com/office/drawing/2014/main" id="{4B953340-28A6-4DCC-BBD8-0D694F346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71" name="Image 270">
          <a:extLst>
            <a:ext uri="{FF2B5EF4-FFF2-40B4-BE49-F238E27FC236}">
              <a16:creationId xmlns:a16="http://schemas.microsoft.com/office/drawing/2014/main" id="{535205A9-D269-4279-8A3C-38179752B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72" name="Image 271">
          <a:extLst>
            <a:ext uri="{FF2B5EF4-FFF2-40B4-BE49-F238E27FC236}">
              <a16:creationId xmlns:a16="http://schemas.microsoft.com/office/drawing/2014/main" id="{E2594974-ED8B-4ED0-829F-FBA0668B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273" name="Image 272">
          <a:extLst>
            <a:ext uri="{FF2B5EF4-FFF2-40B4-BE49-F238E27FC236}">
              <a16:creationId xmlns:a16="http://schemas.microsoft.com/office/drawing/2014/main" id="{9773B1CF-A448-4AB8-A462-AC6A782AD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274" name="Image 273">
          <a:extLst>
            <a:ext uri="{FF2B5EF4-FFF2-40B4-BE49-F238E27FC236}">
              <a16:creationId xmlns:a16="http://schemas.microsoft.com/office/drawing/2014/main" id="{3B57E2C8-2BF3-4B69-8841-904467A34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75" name="Image 274">
          <a:extLst>
            <a:ext uri="{FF2B5EF4-FFF2-40B4-BE49-F238E27FC236}">
              <a16:creationId xmlns:a16="http://schemas.microsoft.com/office/drawing/2014/main" id="{7EE408A4-3E0D-48F8-9E4B-8C3A5975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76" name="Image 275">
          <a:extLst>
            <a:ext uri="{FF2B5EF4-FFF2-40B4-BE49-F238E27FC236}">
              <a16:creationId xmlns:a16="http://schemas.microsoft.com/office/drawing/2014/main" id="{DBE4CE4D-75C1-4D56-B2AE-FDACBC364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277" name="Image 276">
          <a:extLst>
            <a:ext uri="{FF2B5EF4-FFF2-40B4-BE49-F238E27FC236}">
              <a16:creationId xmlns:a16="http://schemas.microsoft.com/office/drawing/2014/main" id="{0BFEA953-C70A-4D86-A212-7CAB4DF74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78" name="Image 277">
          <a:extLst>
            <a:ext uri="{FF2B5EF4-FFF2-40B4-BE49-F238E27FC236}">
              <a16:creationId xmlns:a16="http://schemas.microsoft.com/office/drawing/2014/main" id="{9C65CBC5-BE03-41BF-9A2D-FDCBAF4C8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79" name="Image 278">
          <a:extLst>
            <a:ext uri="{FF2B5EF4-FFF2-40B4-BE49-F238E27FC236}">
              <a16:creationId xmlns:a16="http://schemas.microsoft.com/office/drawing/2014/main" id="{27BDDE39-9563-4D14-88AB-A9E992D75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80" name="Image 279">
          <a:extLst>
            <a:ext uri="{FF2B5EF4-FFF2-40B4-BE49-F238E27FC236}">
              <a16:creationId xmlns:a16="http://schemas.microsoft.com/office/drawing/2014/main" id="{12A85B17-B911-48E2-B5AE-CEEE9453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1" name="Image 280">
          <a:extLst>
            <a:ext uri="{FF2B5EF4-FFF2-40B4-BE49-F238E27FC236}">
              <a16:creationId xmlns:a16="http://schemas.microsoft.com/office/drawing/2014/main" id="{6B779B02-10B5-44C8-A638-8023F7828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2" name="Image 281">
          <a:extLst>
            <a:ext uri="{FF2B5EF4-FFF2-40B4-BE49-F238E27FC236}">
              <a16:creationId xmlns:a16="http://schemas.microsoft.com/office/drawing/2014/main" id="{6755848C-D5AA-4A2D-BF9D-E35A1AF91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83" name="Image 282">
          <a:extLst>
            <a:ext uri="{FF2B5EF4-FFF2-40B4-BE49-F238E27FC236}">
              <a16:creationId xmlns:a16="http://schemas.microsoft.com/office/drawing/2014/main" id="{D3BD1FF2-1571-44CC-8E63-825DC98BB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4" name="Image 283">
          <a:extLst>
            <a:ext uri="{FF2B5EF4-FFF2-40B4-BE49-F238E27FC236}">
              <a16:creationId xmlns:a16="http://schemas.microsoft.com/office/drawing/2014/main" id="{EE4248EF-09E3-4EA2-8CEC-4DD10C822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5" name="Image 284">
          <a:extLst>
            <a:ext uri="{FF2B5EF4-FFF2-40B4-BE49-F238E27FC236}">
              <a16:creationId xmlns:a16="http://schemas.microsoft.com/office/drawing/2014/main" id="{C7AC91B0-2D1D-45F8-84E2-CC0D5A0E6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86" name="Image 285">
          <a:extLst>
            <a:ext uri="{FF2B5EF4-FFF2-40B4-BE49-F238E27FC236}">
              <a16:creationId xmlns:a16="http://schemas.microsoft.com/office/drawing/2014/main" id="{64297FC3-3E1A-4D15-B8E0-A882A628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7" name="Image 286">
          <a:extLst>
            <a:ext uri="{FF2B5EF4-FFF2-40B4-BE49-F238E27FC236}">
              <a16:creationId xmlns:a16="http://schemas.microsoft.com/office/drawing/2014/main" id="{5B45AE83-43E7-424F-BA3A-35F5F43C9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288" name="Image 287">
          <a:extLst>
            <a:ext uri="{FF2B5EF4-FFF2-40B4-BE49-F238E27FC236}">
              <a16:creationId xmlns:a16="http://schemas.microsoft.com/office/drawing/2014/main" id="{76162E25-BE0E-44E7-9C2D-9BBA42D33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289" name="Image 288">
          <a:extLst>
            <a:ext uri="{FF2B5EF4-FFF2-40B4-BE49-F238E27FC236}">
              <a16:creationId xmlns:a16="http://schemas.microsoft.com/office/drawing/2014/main" id="{48420085-4931-4A26-B1C0-A0AEC787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90" name="Image 289">
          <a:extLst>
            <a:ext uri="{FF2B5EF4-FFF2-40B4-BE49-F238E27FC236}">
              <a16:creationId xmlns:a16="http://schemas.microsoft.com/office/drawing/2014/main" id="{E6DDC13F-1078-43FA-AE32-3E447EBFC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91" name="Image 290">
          <a:extLst>
            <a:ext uri="{FF2B5EF4-FFF2-40B4-BE49-F238E27FC236}">
              <a16:creationId xmlns:a16="http://schemas.microsoft.com/office/drawing/2014/main" id="{B9F6890B-402F-4FB5-9581-A5F7D1463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292" name="Image 291">
          <a:extLst>
            <a:ext uri="{FF2B5EF4-FFF2-40B4-BE49-F238E27FC236}">
              <a16:creationId xmlns:a16="http://schemas.microsoft.com/office/drawing/2014/main" id="{320BEB1F-0744-4BFA-B94D-6FCBF59A8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93" name="Image 292">
          <a:extLst>
            <a:ext uri="{FF2B5EF4-FFF2-40B4-BE49-F238E27FC236}">
              <a16:creationId xmlns:a16="http://schemas.microsoft.com/office/drawing/2014/main" id="{5E58AD5F-6D74-4D0C-A64D-F81BCC71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294" name="Image 293">
          <a:extLst>
            <a:ext uri="{FF2B5EF4-FFF2-40B4-BE49-F238E27FC236}">
              <a16:creationId xmlns:a16="http://schemas.microsoft.com/office/drawing/2014/main" id="{6386E87A-04B9-4634-8BAA-0937C2FDE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295" name="Image 294">
          <a:extLst>
            <a:ext uri="{FF2B5EF4-FFF2-40B4-BE49-F238E27FC236}">
              <a16:creationId xmlns:a16="http://schemas.microsoft.com/office/drawing/2014/main" id="{2FE35A37-78DC-4C96-AF94-95CA5DAC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296" name="Image 295">
          <a:extLst>
            <a:ext uri="{FF2B5EF4-FFF2-40B4-BE49-F238E27FC236}">
              <a16:creationId xmlns:a16="http://schemas.microsoft.com/office/drawing/2014/main" id="{07C5AAF0-61F8-458D-9CE4-D2E6EF1D9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297" name="Image 296">
          <a:extLst>
            <a:ext uri="{FF2B5EF4-FFF2-40B4-BE49-F238E27FC236}">
              <a16:creationId xmlns:a16="http://schemas.microsoft.com/office/drawing/2014/main" id="{041F206F-F2C7-4C6E-81EB-5DBBB20CF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298" name="Image 297">
          <a:extLst>
            <a:ext uri="{FF2B5EF4-FFF2-40B4-BE49-F238E27FC236}">
              <a16:creationId xmlns:a16="http://schemas.microsoft.com/office/drawing/2014/main" id="{9D8116FB-60DB-4892-80A9-B395A4A66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299" name="Image 298">
          <a:extLst>
            <a:ext uri="{FF2B5EF4-FFF2-40B4-BE49-F238E27FC236}">
              <a16:creationId xmlns:a16="http://schemas.microsoft.com/office/drawing/2014/main" id="{BAEB7C53-6A14-49C4-84D9-8116FAD8D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00" name="Image 299">
          <a:extLst>
            <a:ext uri="{FF2B5EF4-FFF2-40B4-BE49-F238E27FC236}">
              <a16:creationId xmlns:a16="http://schemas.microsoft.com/office/drawing/2014/main" id="{92FD2733-2A02-4CF8-84C2-05CE3612A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01" name="Image 300">
          <a:extLst>
            <a:ext uri="{FF2B5EF4-FFF2-40B4-BE49-F238E27FC236}">
              <a16:creationId xmlns:a16="http://schemas.microsoft.com/office/drawing/2014/main" id="{CBF2A81A-3018-4479-91B1-FD0AA2F84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2" name="Image 301">
          <a:extLst>
            <a:ext uri="{FF2B5EF4-FFF2-40B4-BE49-F238E27FC236}">
              <a16:creationId xmlns:a16="http://schemas.microsoft.com/office/drawing/2014/main" id="{BD9C137A-B8F5-492F-8724-DAAFBABBC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3" name="Image 302">
          <a:extLst>
            <a:ext uri="{FF2B5EF4-FFF2-40B4-BE49-F238E27FC236}">
              <a16:creationId xmlns:a16="http://schemas.microsoft.com/office/drawing/2014/main" id="{C83A3F6F-40BA-4712-AB37-36EA9DACF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04" name="Image 303">
          <a:extLst>
            <a:ext uri="{FF2B5EF4-FFF2-40B4-BE49-F238E27FC236}">
              <a16:creationId xmlns:a16="http://schemas.microsoft.com/office/drawing/2014/main" id="{8A94C498-3B75-4152-8192-BCC540E4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5" name="Image 304">
          <a:extLst>
            <a:ext uri="{FF2B5EF4-FFF2-40B4-BE49-F238E27FC236}">
              <a16:creationId xmlns:a16="http://schemas.microsoft.com/office/drawing/2014/main" id="{6A0BF3C5-1A10-417C-8BEE-DEE696C83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6" name="Image 305">
          <a:extLst>
            <a:ext uri="{FF2B5EF4-FFF2-40B4-BE49-F238E27FC236}">
              <a16:creationId xmlns:a16="http://schemas.microsoft.com/office/drawing/2014/main" id="{CA9C4DDF-842B-44DA-915F-05A68383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07" name="Image 306">
          <a:extLst>
            <a:ext uri="{FF2B5EF4-FFF2-40B4-BE49-F238E27FC236}">
              <a16:creationId xmlns:a16="http://schemas.microsoft.com/office/drawing/2014/main" id="{7C3D9867-85C9-42C7-9C42-4E2E0D134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8" name="Image 307">
          <a:extLst>
            <a:ext uri="{FF2B5EF4-FFF2-40B4-BE49-F238E27FC236}">
              <a16:creationId xmlns:a16="http://schemas.microsoft.com/office/drawing/2014/main" id="{78FBD83E-B69C-4F68-9024-F5498C245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09" name="Image 308">
          <a:extLst>
            <a:ext uri="{FF2B5EF4-FFF2-40B4-BE49-F238E27FC236}">
              <a16:creationId xmlns:a16="http://schemas.microsoft.com/office/drawing/2014/main" id="{9EB5C798-D2D7-4E83-9CF1-1F1F3202F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10" name="Image 309">
          <a:extLst>
            <a:ext uri="{FF2B5EF4-FFF2-40B4-BE49-F238E27FC236}">
              <a16:creationId xmlns:a16="http://schemas.microsoft.com/office/drawing/2014/main" id="{34C3BAAE-ED9E-40A0-A1C1-7018CB0B3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11" name="Image 310">
          <a:extLst>
            <a:ext uri="{FF2B5EF4-FFF2-40B4-BE49-F238E27FC236}">
              <a16:creationId xmlns:a16="http://schemas.microsoft.com/office/drawing/2014/main" id="{C0F49AB6-28DF-441A-BF1F-3EFC97A41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12" name="Image 311">
          <a:extLst>
            <a:ext uri="{FF2B5EF4-FFF2-40B4-BE49-F238E27FC236}">
              <a16:creationId xmlns:a16="http://schemas.microsoft.com/office/drawing/2014/main" id="{B0AC4348-3D69-4B2C-8E0E-85FBA6303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13" name="Image 312">
          <a:extLst>
            <a:ext uri="{FF2B5EF4-FFF2-40B4-BE49-F238E27FC236}">
              <a16:creationId xmlns:a16="http://schemas.microsoft.com/office/drawing/2014/main" id="{87A47DF6-80E2-4CBC-B01A-0F1C4F21C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14" name="Image 313">
          <a:extLst>
            <a:ext uri="{FF2B5EF4-FFF2-40B4-BE49-F238E27FC236}">
              <a16:creationId xmlns:a16="http://schemas.microsoft.com/office/drawing/2014/main" id="{5EA6BADF-18AC-4AC0-BFCA-AC3BB994C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15" name="Image 314">
          <a:extLst>
            <a:ext uri="{FF2B5EF4-FFF2-40B4-BE49-F238E27FC236}">
              <a16:creationId xmlns:a16="http://schemas.microsoft.com/office/drawing/2014/main" id="{61C770BB-38AE-436B-8620-7A11CB3A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16" name="Image 315">
          <a:extLst>
            <a:ext uri="{FF2B5EF4-FFF2-40B4-BE49-F238E27FC236}">
              <a16:creationId xmlns:a16="http://schemas.microsoft.com/office/drawing/2014/main" id="{4DDE1ED6-F74C-487E-BA04-534B2981D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17" name="Image 316">
          <a:extLst>
            <a:ext uri="{FF2B5EF4-FFF2-40B4-BE49-F238E27FC236}">
              <a16:creationId xmlns:a16="http://schemas.microsoft.com/office/drawing/2014/main" id="{FA4C09E4-1704-4332-A73D-134C39BE3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18" name="Image 317">
          <a:extLst>
            <a:ext uri="{FF2B5EF4-FFF2-40B4-BE49-F238E27FC236}">
              <a16:creationId xmlns:a16="http://schemas.microsoft.com/office/drawing/2014/main" id="{842F404D-83EB-46A6-89D0-988B4C64B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19" name="Image 318">
          <a:extLst>
            <a:ext uri="{FF2B5EF4-FFF2-40B4-BE49-F238E27FC236}">
              <a16:creationId xmlns:a16="http://schemas.microsoft.com/office/drawing/2014/main" id="{03C55C08-4BBD-4208-B5E0-56702BAB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20" name="Image 319">
          <a:extLst>
            <a:ext uri="{FF2B5EF4-FFF2-40B4-BE49-F238E27FC236}">
              <a16:creationId xmlns:a16="http://schemas.microsoft.com/office/drawing/2014/main" id="{DFD6E971-4F96-4C48-BE96-D856E71AF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21" name="Image 320">
          <a:extLst>
            <a:ext uri="{FF2B5EF4-FFF2-40B4-BE49-F238E27FC236}">
              <a16:creationId xmlns:a16="http://schemas.microsoft.com/office/drawing/2014/main" id="{04DA573B-C526-4646-A7D9-66F2F3A3F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22" name="Image 321">
          <a:extLst>
            <a:ext uri="{FF2B5EF4-FFF2-40B4-BE49-F238E27FC236}">
              <a16:creationId xmlns:a16="http://schemas.microsoft.com/office/drawing/2014/main" id="{65D261A0-C766-4EDD-8584-11E75892A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23" name="Image 322">
          <a:extLst>
            <a:ext uri="{FF2B5EF4-FFF2-40B4-BE49-F238E27FC236}">
              <a16:creationId xmlns:a16="http://schemas.microsoft.com/office/drawing/2014/main" id="{A1B12B1D-93EC-4CB6-BAFD-72BEDFC0E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324" name="Image 323">
          <a:extLst>
            <a:ext uri="{FF2B5EF4-FFF2-40B4-BE49-F238E27FC236}">
              <a16:creationId xmlns:a16="http://schemas.microsoft.com/office/drawing/2014/main" id="{4C04F0FE-4662-4FED-9143-692C10189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325" name="Image 324">
          <a:extLst>
            <a:ext uri="{FF2B5EF4-FFF2-40B4-BE49-F238E27FC236}">
              <a16:creationId xmlns:a16="http://schemas.microsoft.com/office/drawing/2014/main" id="{D0799347-6209-4F5D-9FB3-08BF2ECDD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26" name="Image 325">
          <a:extLst>
            <a:ext uri="{FF2B5EF4-FFF2-40B4-BE49-F238E27FC236}">
              <a16:creationId xmlns:a16="http://schemas.microsoft.com/office/drawing/2014/main" id="{E1B49D34-9502-4C1C-A0E3-0F0B78833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27" name="Image 326">
          <a:extLst>
            <a:ext uri="{FF2B5EF4-FFF2-40B4-BE49-F238E27FC236}">
              <a16:creationId xmlns:a16="http://schemas.microsoft.com/office/drawing/2014/main" id="{9EE1D1C9-F679-4588-A97D-B5A6A4999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328" name="Image 327">
          <a:extLst>
            <a:ext uri="{FF2B5EF4-FFF2-40B4-BE49-F238E27FC236}">
              <a16:creationId xmlns:a16="http://schemas.microsoft.com/office/drawing/2014/main" id="{C1C1E0D4-41B3-4F07-B9DC-C6128764C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29" name="Image 328">
          <a:extLst>
            <a:ext uri="{FF2B5EF4-FFF2-40B4-BE49-F238E27FC236}">
              <a16:creationId xmlns:a16="http://schemas.microsoft.com/office/drawing/2014/main" id="{DC0656BB-DA50-44AE-84A7-91D3F5E8A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30" name="Image 329">
          <a:extLst>
            <a:ext uri="{FF2B5EF4-FFF2-40B4-BE49-F238E27FC236}">
              <a16:creationId xmlns:a16="http://schemas.microsoft.com/office/drawing/2014/main" id="{9C7D8815-8E8E-449E-8E05-2927C4F8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31" name="Image 330">
          <a:extLst>
            <a:ext uri="{FF2B5EF4-FFF2-40B4-BE49-F238E27FC236}">
              <a16:creationId xmlns:a16="http://schemas.microsoft.com/office/drawing/2014/main" id="{F8DC4D53-BB74-4FB5-99F4-99E483F65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2" name="Image 331">
          <a:extLst>
            <a:ext uri="{FF2B5EF4-FFF2-40B4-BE49-F238E27FC236}">
              <a16:creationId xmlns:a16="http://schemas.microsoft.com/office/drawing/2014/main" id="{7B77FF52-EADB-40A9-93F9-CD531BF3F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3" name="Image 332">
          <a:extLst>
            <a:ext uri="{FF2B5EF4-FFF2-40B4-BE49-F238E27FC236}">
              <a16:creationId xmlns:a16="http://schemas.microsoft.com/office/drawing/2014/main" id="{90D792B0-3CCC-4F31-9709-DECFC99C7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34" name="Image 333">
          <a:extLst>
            <a:ext uri="{FF2B5EF4-FFF2-40B4-BE49-F238E27FC236}">
              <a16:creationId xmlns:a16="http://schemas.microsoft.com/office/drawing/2014/main" id="{8B980043-9C52-490B-B432-44AA5F7E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5" name="Image 334">
          <a:extLst>
            <a:ext uri="{FF2B5EF4-FFF2-40B4-BE49-F238E27FC236}">
              <a16:creationId xmlns:a16="http://schemas.microsoft.com/office/drawing/2014/main" id="{B85586FE-0EAB-434E-893E-9CE151031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6" name="Image 335">
          <a:extLst>
            <a:ext uri="{FF2B5EF4-FFF2-40B4-BE49-F238E27FC236}">
              <a16:creationId xmlns:a16="http://schemas.microsoft.com/office/drawing/2014/main" id="{8D33DA5B-3FE7-4E0F-8BB3-939569C78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37" name="Image 336">
          <a:extLst>
            <a:ext uri="{FF2B5EF4-FFF2-40B4-BE49-F238E27FC236}">
              <a16:creationId xmlns:a16="http://schemas.microsoft.com/office/drawing/2014/main" id="{12189325-6AB7-4459-9594-3A7960C8C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8" name="Image 337">
          <a:extLst>
            <a:ext uri="{FF2B5EF4-FFF2-40B4-BE49-F238E27FC236}">
              <a16:creationId xmlns:a16="http://schemas.microsoft.com/office/drawing/2014/main" id="{068A969B-4BD3-4CCF-8DC3-DE91F8E78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39" name="Image 338">
          <a:extLst>
            <a:ext uri="{FF2B5EF4-FFF2-40B4-BE49-F238E27FC236}">
              <a16:creationId xmlns:a16="http://schemas.microsoft.com/office/drawing/2014/main" id="{AC43519B-B1F9-4C77-9CAD-074357423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40" name="Image 339">
          <a:extLst>
            <a:ext uri="{FF2B5EF4-FFF2-40B4-BE49-F238E27FC236}">
              <a16:creationId xmlns:a16="http://schemas.microsoft.com/office/drawing/2014/main" id="{25987357-AD88-4BF3-9E12-61D13D012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41" name="Image 340">
          <a:extLst>
            <a:ext uri="{FF2B5EF4-FFF2-40B4-BE49-F238E27FC236}">
              <a16:creationId xmlns:a16="http://schemas.microsoft.com/office/drawing/2014/main" id="{AC616AD0-37F1-4560-B229-E129EC245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42" name="Image 341">
          <a:extLst>
            <a:ext uri="{FF2B5EF4-FFF2-40B4-BE49-F238E27FC236}">
              <a16:creationId xmlns:a16="http://schemas.microsoft.com/office/drawing/2014/main" id="{84D99A24-7A1A-4F9F-B9FF-05FE08DBE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43" name="Image 342">
          <a:extLst>
            <a:ext uri="{FF2B5EF4-FFF2-40B4-BE49-F238E27FC236}">
              <a16:creationId xmlns:a16="http://schemas.microsoft.com/office/drawing/2014/main" id="{2EA85E09-AC04-4C9E-A8AD-6B7EC06A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44" name="Image 343">
          <a:extLst>
            <a:ext uri="{FF2B5EF4-FFF2-40B4-BE49-F238E27FC236}">
              <a16:creationId xmlns:a16="http://schemas.microsoft.com/office/drawing/2014/main" id="{755206F6-B05E-446D-BD62-8AEC46B3F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345" name="Image 344">
          <a:extLst>
            <a:ext uri="{FF2B5EF4-FFF2-40B4-BE49-F238E27FC236}">
              <a16:creationId xmlns:a16="http://schemas.microsoft.com/office/drawing/2014/main" id="{84CB7A6C-9622-4FB0-969A-5EFD69E4F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346" name="Image 345">
          <a:extLst>
            <a:ext uri="{FF2B5EF4-FFF2-40B4-BE49-F238E27FC236}">
              <a16:creationId xmlns:a16="http://schemas.microsoft.com/office/drawing/2014/main" id="{99A99C96-4459-413B-B283-A3878342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47" name="Image 346">
          <a:extLst>
            <a:ext uri="{FF2B5EF4-FFF2-40B4-BE49-F238E27FC236}">
              <a16:creationId xmlns:a16="http://schemas.microsoft.com/office/drawing/2014/main" id="{7523F22B-4057-4ABA-AB57-1712F5BE2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48" name="Image 347">
          <a:extLst>
            <a:ext uri="{FF2B5EF4-FFF2-40B4-BE49-F238E27FC236}">
              <a16:creationId xmlns:a16="http://schemas.microsoft.com/office/drawing/2014/main" id="{6CA93E9D-D7AB-404F-A8EF-915BEA749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349" name="Image 348">
          <a:extLst>
            <a:ext uri="{FF2B5EF4-FFF2-40B4-BE49-F238E27FC236}">
              <a16:creationId xmlns:a16="http://schemas.microsoft.com/office/drawing/2014/main" id="{D763FF9F-7B0E-4964-B6EE-D9922A020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50" name="Image 349">
          <a:extLst>
            <a:ext uri="{FF2B5EF4-FFF2-40B4-BE49-F238E27FC236}">
              <a16:creationId xmlns:a16="http://schemas.microsoft.com/office/drawing/2014/main" id="{DB800CB2-B029-4903-9771-8BCDE85C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51" name="Image 350">
          <a:extLst>
            <a:ext uri="{FF2B5EF4-FFF2-40B4-BE49-F238E27FC236}">
              <a16:creationId xmlns:a16="http://schemas.microsoft.com/office/drawing/2014/main" id="{696E54FF-C49B-4194-8831-AB631F5B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52" name="Image 351">
          <a:extLst>
            <a:ext uri="{FF2B5EF4-FFF2-40B4-BE49-F238E27FC236}">
              <a16:creationId xmlns:a16="http://schemas.microsoft.com/office/drawing/2014/main" id="{3F0174DE-9324-4AF1-9671-8BB0BD9B3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3" name="Image 352">
          <a:extLst>
            <a:ext uri="{FF2B5EF4-FFF2-40B4-BE49-F238E27FC236}">
              <a16:creationId xmlns:a16="http://schemas.microsoft.com/office/drawing/2014/main" id="{A2FC7172-23AD-48F2-A71B-5EBD68956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4" name="Image 353">
          <a:extLst>
            <a:ext uri="{FF2B5EF4-FFF2-40B4-BE49-F238E27FC236}">
              <a16:creationId xmlns:a16="http://schemas.microsoft.com/office/drawing/2014/main" id="{7606B4B5-136E-4A0A-A9C9-A2F4546C9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55" name="Image 354">
          <a:extLst>
            <a:ext uri="{FF2B5EF4-FFF2-40B4-BE49-F238E27FC236}">
              <a16:creationId xmlns:a16="http://schemas.microsoft.com/office/drawing/2014/main" id="{A043A639-5721-473D-BA48-F3EDAEE63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6" name="Image 355">
          <a:extLst>
            <a:ext uri="{FF2B5EF4-FFF2-40B4-BE49-F238E27FC236}">
              <a16:creationId xmlns:a16="http://schemas.microsoft.com/office/drawing/2014/main" id="{48139C55-4DED-4A7F-9D87-8CB7DC271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7" name="Image 356">
          <a:extLst>
            <a:ext uri="{FF2B5EF4-FFF2-40B4-BE49-F238E27FC236}">
              <a16:creationId xmlns:a16="http://schemas.microsoft.com/office/drawing/2014/main" id="{C1A74352-F722-42B9-92E6-9430B231D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58" name="Image 357">
          <a:extLst>
            <a:ext uri="{FF2B5EF4-FFF2-40B4-BE49-F238E27FC236}">
              <a16:creationId xmlns:a16="http://schemas.microsoft.com/office/drawing/2014/main" id="{D9B52E44-E5B8-483E-AF39-BA21C3B5F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59" name="Image 358">
          <a:extLst>
            <a:ext uri="{FF2B5EF4-FFF2-40B4-BE49-F238E27FC236}">
              <a16:creationId xmlns:a16="http://schemas.microsoft.com/office/drawing/2014/main" id="{76AB94F5-F398-4B9C-BBC5-3863BFB01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0" name="Image 359">
          <a:extLst>
            <a:ext uri="{FF2B5EF4-FFF2-40B4-BE49-F238E27FC236}">
              <a16:creationId xmlns:a16="http://schemas.microsoft.com/office/drawing/2014/main" id="{894ECD95-D548-46C9-9E77-BFD2AE22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61" name="Image 360">
          <a:extLst>
            <a:ext uri="{FF2B5EF4-FFF2-40B4-BE49-F238E27FC236}">
              <a16:creationId xmlns:a16="http://schemas.microsoft.com/office/drawing/2014/main" id="{D0DFF1E5-526E-498B-AB78-C56AEF988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62" name="Image 361">
          <a:extLst>
            <a:ext uri="{FF2B5EF4-FFF2-40B4-BE49-F238E27FC236}">
              <a16:creationId xmlns:a16="http://schemas.microsoft.com/office/drawing/2014/main" id="{8A94A565-CAC2-47B8-B69F-43AF12695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63" name="Image 362">
          <a:extLst>
            <a:ext uri="{FF2B5EF4-FFF2-40B4-BE49-F238E27FC236}">
              <a16:creationId xmlns:a16="http://schemas.microsoft.com/office/drawing/2014/main" id="{0ABD0617-07E1-4D1D-9824-F67DCB334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64" name="Image 363">
          <a:extLst>
            <a:ext uri="{FF2B5EF4-FFF2-40B4-BE49-F238E27FC236}">
              <a16:creationId xmlns:a16="http://schemas.microsoft.com/office/drawing/2014/main" id="{EEBD49F3-34F0-42DA-8F85-5DD0DCDAA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5" name="Image 364">
          <a:extLst>
            <a:ext uri="{FF2B5EF4-FFF2-40B4-BE49-F238E27FC236}">
              <a16:creationId xmlns:a16="http://schemas.microsoft.com/office/drawing/2014/main" id="{449497E6-5C0D-47BB-876E-340F3336D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6" name="Image 365">
          <a:extLst>
            <a:ext uri="{FF2B5EF4-FFF2-40B4-BE49-F238E27FC236}">
              <a16:creationId xmlns:a16="http://schemas.microsoft.com/office/drawing/2014/main" id="{0C1A8C9F-F28D-44C4-89F4-3530A7832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67" name="Image 366">
          <a:extLst>
            <a:ext uri="{FF2B5EF4-FFF2-40B4-BE49-F238E27FC236}">
              <a16:creationId xmlns:a16="http://schemas.microsoft.com/office/drawing/2014/main" id="{83DFE657-1823-4813-BB3E-D2E340204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8" name="Image 367">
          <a:extLst>
            <a:ext uri="{FF2B5EF4-FFF2-40B4-BE49-F238E27FC236}">
              <a16:creationId xmlns:a16="http://schemas.microsoft.com/office/drawing/2014/main" id="{0AC5B74D-3075-465F-BD04-ABA48F764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69" name="Image 368">
          <a:extLst>
            <a:ext uri="{FF2B5EF4-FFF2-40B4-BE49-F238E27FC236}">
              <a16:creationId xmlns:a16="http://schemas.microsoft.com/office/drawing/2014/main" id="{A1A83FEC-0960-4CF4-83DE-9EEE9729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70" name="Image 369">
          <a:extLst>
            <a:ext uri="{FF2B5EF4-FFF2-40B4-BE49-F238E27FC236}">
              <a16:creationId xmlns:a16="http://schemas.microsoft.com/office/drawing/2014/main" id="{A4D317B4-97D7-4984-B31A-2A756833A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71" name="Image 370">
          <a:extLst>
            <a:ext uri="{FF2B5EF4-FFF2-40B4-BE49-F238E27FC236}">
              <a16:creationId xmlns:a16="http://schemas.microsoft.com/office/drawing/2014/main" id="{9DB00956-F767-49B8-9D46-514B65E28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72" name="Image 371">
          <a:extLst>
            <a:ext uri="{FF2B5EF4-FFF2-40B4-BE49-F238E27FC236}">
              <a16:creationId xmlns:a16="http://schemas.microsoft.com/office/drawing/2014/main" id="{05734E78-CB92-4E06-BAB9-0AC49F052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373" name="Image 372">
          <a:extLst>
            <a:ext uri="{FF2B5EF4-FFF2-40B4-BE49-F238E27FC236}">
              <a16:creationId xmlns:a16="http://schemas.microsoft.com/office/drawing/2014/main" id="{2EBFD8E5-E41A-4F39-91A9-B31DA7DE1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74" name="Image 373">
          <a:extLst>
            <a:ext uri="{FF2B5EF4-FFF2-40B4-BE49-F238E27FC236}">
              <a16:creationId xmlns:a16="http://schemas.microsoft.com/office/drawing/2014/main" id="{9C607304-0408-474A-9EDD-4D3F7762A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375" name="Image 374">
          <a:extLst>
            <a:ext uri="{FF2B5EF4-FFF2-40B4-BE49-F238E27FC236}">
              <a16:creationId xmlns:a16="http://schemas.microsoft.com/office/drawing/2014/main" id="{D42747E3-B860-4877-ABE3-FAD0AC0F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376" name="Image 375">
          <a:extLst>
            <a:ext uri="{FF2B5EF4-FFF2-40B4-BE49-F238E27FC236}">
              <a16:creationId xmlns:a16="http://schemas.microsoft.com/office/drawing/2014/main" id="{D0293F2F-EE4E-4472-8E47-6B82F44E4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377" name="Image 376">
          <a:extLst>
            <a:ext uri="{FF2B5EF4-FFF2-40B4-BE49-F238E27FC236}">
              <a16:creationId xmlns:a16="http://schemas.microsoft.com/office/drawing/2014/main" id="{D74D060B-1870-4583-A764-30B3DAB6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378" name="Image 377">
          <a:extLst>
            <a:ext uri="{FF2B5EF4-FFF2-40B4-BE49-F238E27FC236}">
              <a16:creationId xmlns:a16="http://schemas.microsoft.com/office/drawing/2014/main" id="{AAE05991-CA62-4B01-8A91-81D4AD729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379" name="Image 378">
          <a:extLst>
            <a:ext uri="{FF2B5EF4-FFF2-40B4-BE49-F238E27FC236}">
              <a16:creationId xmlns:a16="http://schemas.microsoft.com/office/drawing/2014/main" id="{9B0AC2C5-B321-4E38-A806-B27455191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80" name="Image 379">
          <a:extLst>
            <a:ext uri="{FF2B5EF4-FFF2-40B4-BE49-F238E27FC236}">
              <a16:creationId xmlns:a16="http://schemas.microsoft.com/office/drawing/2014/main" id="{220A3E40-BCF7-49FC-BD8E-F7A9970E2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81" name="Image 380">
          <a:extLst>
            <a:ext uri="{FF2B5EF4-FFF2-40B4-BE49-F238E27FC236}">
              <a16:creationId xmlns:a16="http://schemas.microsoft.com/office/drawing/2014/main" id="{25F12C55-DC5C-4919-A989-2FFE779BE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382" name="Image 381">
          <a:extLst>
            <a:ext uri="{FF2B5EF4-FFF2-40B4-BE49-F238E27FC236}">
              <a16:creationId xmlns:a16="http://schemas.microsoft.com/office/drawing/2014/main" id="{600A0FAA-0AAA-4D04-86E1-152977547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3" name="Image 382">
          <a:extLst>
            <a:ext uri="{FF2B5EF4-FFF2-40B4-BE49-F238E27FC236}">
              <a16:creationId xmlns:a16="http://schemas.microsoft.com/office/drawing/2014/main" id="{5705AC87-52DF-47A9-9CD8-6CFD8390F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4" name="Image 383">
          <a:extLst>
            <a:ext uri="{FF2B5EF4-FFF2-40B4-BE49-F238E27FC236}">
              <a16:creationId xmlns:a16="http://schemas.microsoft.com/office/drawing/2014/main" id="{85562338-037B-4206-B153-0DD4066C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85" name="Image 384">
          <a:extLst>
            <a:ext uri="{FF2B5EF4-FFF2-40B4-BE49-F238E27FC236}">
              <a16:creationId xmlns:a16="http://schemas.microsoft.com/office/drawing/2014/main" id="{0CA62001-916D-4B6D-AC7B-FD8766CA9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6" name="Image 385">
          <a:extLst>
            <a:ext uri="{FF2B5EF4-FFF2-40B4-BE49-F238E27FC236}">
              <a16:creationId xmlns:a16="http://schemas.microsoft.com/office/drawing/2014/main" id="{7D1576A8-9A9C-4AAF-9379-71D0319A0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7" name="Image 386">
          <a:extLst>
            <a:ext uri="{FF2B5EF4-FFF2-40B4-BE49-F238E27FC236}">
              <a16:creationId xmlns:a16="http://schemas.microsoft.com/office/drawing/2014/main" id="{16439FE6-C4B1-439A-990D-24FE1FC57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88" name="Image 387">
          <a:extLst>
            <a:ext uri="{FF2B5EF4-FFF2-40B4-BE49-F238E27FC236}">
              <a16:creationId xmlns:a16="http://schemas.microsoft.com/office/drawing/2014/main" id="{D56C8B9C-5046-4445-8688-BECD70304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89" name="Image 388">
          <a:extLst>
            <a:ext uri="{FF2B5EF4-FFF2-40B4-BE49-F238E27FC236}">
              <a16:creationId xmlns:a16="http://schemas.microsoft.com/office/drawing/2014/main" id="{5578FBF9-1977-4BF2-9FFD-F3248F9A7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390" name="Image 389">
          <a:extLst>
            <a:ext uri="{FF2B5EF4-FFF2-40B4-BE49-F238E27FC236}">
              <a16:creationId xmlns:a16="http://schemas.microsoft.com/office/drawing/2014/main" id="{0C8B315F-1992-4C93-A1F5-4C02D1B4E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391" name="Image 390">
          <a:extLst>
            <a:ext uri="{FF2B5EF4-FFF2-40B4-BE49-F238E27FC236}">
              <a16:creationId xmlns:a16="http://schemas.microsoft.com/office/drawing/2014/main" id="{CED8FF92-26A6-47FF-AE24-D5DB83B5E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58</xdr:row>
      <xdr:rowOff>0</xdr:rowOff>
    </xdr:from>
    <xdr:ext cx="927017" cy="0"/>
    <xdr:pic>
      <xdr:nvPicPr>
        <xdr:cNvPr id="392" name="Image 391">
          <a:extLst>
            <a:ext uri="{FF2B5EF4-FFF2-40B4-BE49-F238E27FC236}">
              <a16:creationId xmlns:a16="http://schemas.microsoft.com/office/drawing/2014/main" id="{42C2BED3-3AB0-42A6-97F1-4E44721A4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42030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58</xdr:row>
      <xdr:rowOff>0</xdr:rowOff>
    </xdr:from>
    <xdr:ext cx="927017" cy="0"/>
    <xdr:pic>
      <xdr:nvPicPr>
        <xdr:cNvPr id="393" name="Image 392">
          <a:extLst>
            <a:ext uri="{FF2B5EF4-FFF2-40B4-BE49-F238E27FC236}">
              <a16:creationId xmlns:a16="http://schemas.microsoft.com/office/drawing/2014/main" id="{32B6629F-9F90-4535-8699-E82AF1E07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420302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58</xdr:row>
      <xdr:rowOff>0</xdr:rowOff>
    </xdr:from>
    <xdr:ext cx="927017" cy="0"/>
    <xdr:pic>
      <xdr:nvPicPr>
        <xdr:cNvPr id="394" name="Image 393">
          <a:extLst>
            <a:ext uri="{FF2B5EF4-FFF2-40B4-BE49-F238E27FC236}">
              <a16:creationId xmlns:a16="http://schemas.microsoft.com/office/drawing/2014/main" id="{DA61F388-05EC-4125-8BDA-C8D9AFC0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2420302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921364" cy="0"/>
    <xdr:pic>
      <xdr:nvPicPr>
        <xdr:cNvPr id="395" name="Image 394">
          <a:extLst>
            <a:ext uri="{FF2B5EF4-FFF2-40B4-BE49-F238E27FC236}">
              <a16:creationId xmlns:a16="http://schemas.microsoft.com/office/drawing/2014/main" id="{54787874-1B0C-434A-AB4C-B42D3FE13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57</xdr:row>
      <xdr:rowOff>976312</xdr:rowOff>
    </xdr:from>
    <xdr:ext cx="927017" cy="0"/>
    <xdr:pic>
      <xdr:nvPicPr>
        <xdr:cNvPr id="396" name="Image 395">
          <a:extLst>
            <a:ext uri="{FF2B5EF4-FFF2-40B4-BE49-F238E27FC236}">
              <a16:creationId xmlns:a16="http://schemas.microsoft.com/office/drawing/2014/main" id="{20A83EA8-1DF2-401C-8A7C-BD3B10315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23801387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57</xdr:row>
      <xdr:rowOff>404813</xdr:rowOff>
    </xdr:from>
    <xdr:ext cx="927017" cy="0"/>
    <xdr:pic>
      <xdr:nvPicPr>
        <xdr:cNvPr id="397" name="Image 396">
          <a:extLst>
            <a:ext uri="{FF2B5EF4-FFF2-40B4-BE49-F238E27FC236}">
              <a16:creationId xmlns:a16="http://schemas.microsoft.com/office/drawing/2014/main" id="{EB984B21-3F84-4DE8-87E0-3C3ADE91A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23229888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921364" cy="0"/>
    <xdr:pic>
      <xdr:nvPicPr>
        <xdr:cNvPr id="398" name="Image 397">
          <a:extLst>
            <a:ext uri="{FF2B5EF4-FFF2-40B4-BE49-F238E27FC236}">
              <a16:creationId xmlns:a16="http://schemas.microsoft.com/office/drawing/2014/main" id="{2A71FD61-559D-4053-84A8-47263D141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52</xdr:row>
      <xdr:rowOff>254000</xdr:rowOff>
    </xdr:from>
    <xdr:ext cx="921364" cy="0"/>
    <xdr:pic>
      <xdr:nvPicPr>
        <xdr:cNvPr id="399" name="Image 398">
          <a:extLst>
            <a:ext uri="{FF2B5EF4-FFF2-40B4-BE49-F238E27FC236}">
              <a16:creationId xmlns:a16="http://schemas.microsoft.com/office/drawing/2014/main" id="{080E0FC0-45CC-4DAD-89D2-4FA60D27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58</xdr:row>
      <xdr:rowOff>0</xdr:rowOff>
    </xdr:from>
    <xdr:ext cx="921364" cy="0"/>
    <xdr:pic>
      <xdr:nvPicPr>
        <xdr:cNvPr id="400" name="Image 399">
          <a:extLst>
            <a:ext uri="{FF2B5EF4-FFF2-40B4-BE49-F238E27FC236}">
              <a16:creationId xmlns:a16="http://schemas.microsoft.com/office/drawing/2014/main" id="{B516AD94-9F7F-4EE5-819E-3460997E4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50</xdr:row>
      <xdr:rowOff>0</xdr:rowOff>
    </xdr:from>
    <xdr:ext cx="921364" cy="0"/>
    <xdr:pic>
      <xdr:nvPicPr>
        <xdr:cNvPr id="401" name="Image 400">
          <a:extLst>
            <a:ext uri="{FF2B5EF4-FFF2-40B4-BE49-F238E27FC236}">
              <a16:creationId xmlns:a16="http://schemas.microsoft.com/office/drawing/2014/main" id="{78E9E45F-0C18-4036-8EC2-4A9CC78DF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315402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55</xdr:row>
      <xdr:rowOff>0</xdr:rowOff>
    </xdr:from>
    <xdr:ext cx="921364" cy="0"/>
    <xdr:pic>
      <xdr:nvPicPr>
        <xdr:cNvPr id="402" name="Image 401">
          <a:extLst>
            <a:ext uri="{FF2B5EF4-FFF2-40B4-BE49-F238E27FC236}">
              <a16:creationId xmlns:a16="http://schemas.microsoft.com/office/drawing/2014/main" id="{960BAD79-A79C-4CF5-B51B-581D8A11B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2005965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49</xdr:row>
      <xdr:rowOff>254000</xdr:rowOff>
    </xdr:from>
    <xdr:ext cx="921364" cy="0"/>
    <xdr:pic>
      <xdr:nvPicPr>
        <xdr:cNvPr id="403" name="Image 402">
          <a:extLst>
            <a:ext uri="{FF2B5EF4-FFF2-40B4-BE49-F238E27FC236}">
              <a16:creationId xmlns:a16="http://schemas.microsoft.com/office/drawing/2014/main" id="{D101EAB4-EF08-4287-8890-EEE6A993B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120300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404" name="Image 403">
          <a:extLst>
            <a:ext uri="{FF2B5EF4-FFF2-40B4-BE49-F238E27FC236}">
              <a16:creationId xmlns:a16="http://schemas.microsoft.com/office/drawing/2014/main" id="{D5AD254B-73B8-4D3F-B5FB-83CCA289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405" name="Image 404">
          <a:extLst>
            <a:ext uri="{FF2B5EF4-FFF2-40B4-BE49-F238E27FC236}">
              <a16:creationId xmlns:a16="http://schemas.microsoft.com/office/drawing/2014/main" id="{46AC0C9A-FBEC-44F2-9E25-695A890D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406" name="Image 405">
          <a:extLst>
            <a:ext uri="{FF2B5EF4-FFF2-40B4-BE49-F238E27FC236}">
              <a16:creationId xmlns:a16="http://schemas.microsoft.com/office/drawing/2014/main" id="{C61A17DA-644F-44EB-800F-5795415D4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407" name="Image 406">
          <a:extLst>
            <a:ext uri="{FF2B5EF4-FFF2-40B4-BE49-F238E27FC236}">
              <a16:creationId xmlns:a16="http://schemas.microsoft.com/office/drawing/2014/main" id="{832C2DAC-D9AF-4DFE-8CAC-5F82EC29C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408" name="Image 407">
          <a:extLst>
            <a:ext uri="{FF2B5EF4-FFF2-40B4-BE49-F238E27FC236}">
              <a16:creationId xmlns:a16="http://schemas.microsoft.com/office/drawing/2014/main" id="{FBA10AAA-54B3-4066-9682-FBB78011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409" name="Image 408">
          <a:extLst>
            <a:ext uri="{FF2B5EF4-FFF2-40B4-BE49-F238E27FC236}">
              <a16:creationId xmlns:a16="http://schemas.microsoft.com/office/drawing/2014/main" id="{F9CA2DCF-D6C2-43F4-BDAF-D87C531F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410" name="Image 409">
          <a:extLst>
            <a:ext uri="{FF2B5EF4-FFF2-40B4-BE49-F238E27FC236}">
              <a16:creationId xmlns:a16="http://schemas.microsoft.com/office/drawing/2014/main" id="{D9F0AC9D-83CC-488D-B323-F0E108E4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411" name="Image 410">
          <a:extLst>
            <a:ext uri="{FF2B5EF4-FFF2-40B4-BE49-F238E27FC236}">
              <a16:creationId xmlns:a16="http://schemas.microsoft.com/office/drawing/2014/main" id="{844BBD60-4552-4A5C-A732-9349FF7C2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412" name="Image 411">
          <a:extLst>
            <a:ext uri="{FF2B5EF4-FFF2-40B4-BE49-F238E27FC236}">
              <a16:creationId xmlns:a16="http://schemas.microsoft.com/office/drawing/2014/main" id="{67E1D057-EBB2-4099-AE5C-170906C99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921364" cy="0"/>
    <xdr:pic>
      <xdr:nvPicPr>
        <xdr:cNvPr id="413" name="Image 412">
          <a:extLst>
            <a:ext uri="{FF2B5EF4-FFF2-40B4-BE49-F238E27FC236}">
              <a16:creationId xmlns:a16="http://schemas.microsoft.com/office/drawing/2014/main" id="{BC593EF2-C28A-4E07-9EB8-39E15E3D8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921364" cy="0"/>
    <xdr:pic>
      <xdr:nvPicPr>
        <xdr:cNvPr id="414" name="Image 413">
          <a:extLst>
            <a:ext uri="{FF2B5EF4-FFF2-40B4-BE49-F238E27FC236}">
              <a16:creationId xmlns:a16="http://schemas.microsoft.com/office/drawing/2014/main" id="{B7C6CE2E-A04F-4FBC-9E39-3946EEE6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52</xdr:row>
      <xdr:rowOff>254000</xdr:rowOff>
    </xdr:from>
    <xdr:ext cx="921364" cy="0"/>
    <xdr:pic>
      <xdr:nvPicPr>
        <xdr:cNvPr id="415" name="Image 414">
          <a:extLst>
            <a:ext uri="{FF2B5EF4-FFF2-40B4-BE49-F238E27FC236}">
              <a16:creationId xmlns:a16="http://schemas.microsoft.com/office/drawing/2014/main" id="{D50E41EF-AF57-447C-B301-88441E1A3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416" name="Image 415">
          <a:extLst>
            <a:ext uri="{FF2B5EF4-FFF2-40B4-BE49-F238E27FC236}">
              <a16:creationId xmlns:a16="http://schemas.microsoft.com/office/drawing/2014/main" id="{7E074F11-432B-443C-8350-E1560727C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417" name="Image 416">
          <a:extLst>
            <a:ext uri="{FF2B5EF4-FFF2-40B4-BE49-F238E27FC236}">
              <a16:creationId xmlns:a16="http://schemas.microsoft.com/office/drawing/2014/main" id="{84923E0A-7699-4545-833D-D127A6BE9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418" name="Image 417">
          <a:extLst>
            <a:ext uri="{FF2B5EF4-FFF2-40B4-BE49-F238E27FC236}">
              <a16:creationId xmlns:a16="http://schemas.microsoft.com/office/drawing/2014/main" id="{9CA9B61C-4515-422F-8BC1-E3E677AF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419" name="Image 418">
          <a:extLst>
            <a:ext uri="{FF2B5EF4-FFF2-40B4-BE49-F238E27FC236}">
              <a16:creationId xmlns:a16="http://schemas.microsoft.com/office/drawing/2014/main" id="{2D93BDA2-1D9C-4C64-A735-B0473DA21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420" name="Image 419">
          <a:extLst>
            <a:ext uri="{FF2B5EF4-FFF2-40B4-BE49-F238E27FC236}">
              <a16:creationId xmlns:a16="http://schemas.microsoft.com/office/drawing/2014/main" id="{3AC210C0-3228-44D2-A4A6-1327A9D24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421" name="Image 420">
          <a:extLst>
            <a:ext uri="{FF2B5EF4-FFF2-40B4-BE49-F238E27FC236}">
              <a16:creationId xmlns:a16="http://schemas.microsoft.com/office/drawing/2014/main" id="{5BF68417-4805-4821-B501-9443269DD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22" name="Image 421">
          <a:extLst>
            <a:ext uri="{FF2B5EF4-FFF2-40B4-BE49-F238E27FC236}">
              <a16:creationId xmlns:a16="http://schemas.microsoft.com/office/drawing/2014/main" id="{4AC31BF9-96AF-4EC9-9F82-CFFA03120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23" name="Image 422">
          <a:extLst>
            <a:ext uri="{FF2B5EF4-FFF2-40B4-BE49-F238E27FC236}">
              <a16:creationId xmlns:a16="http://schemas.microsoft.com/office/drawing/2014/main" id="{1E129B97-D8E9-4A11-B213-AE9F3A29E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24" name="Image 423">
          <a:extLst>
            <a:ext uri="{FF2B5EF4-FFF2-40B4-BE49-F238E27FC236}">
              <a16:creationId xmlns:a16="http://schemas.microsoft.com/office/drawing/2014/main" id="{AF980A60-8757-408E-91CC-4864CD333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921364" cy="0"/>
    <xdr:pic>
      <xdr:nvPicPr>
        <xdr:cNvPr id="425" name="Image 424">
          <a:extLst>
            <a:ext uri="{FF2B5EF4-FFF2-40B4-BE49-F238E27FC236}">
              <a16:creationId xmlns:a16="http://schemas.microsoft.com/office/drawing/2014/main" id="{498F9EA1-1E39-4313-BA75-BEB19F1A0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921364" cy="0"/>
    <xdr:pic>
      <xdr:nvPicPr>
        <xdr:cNvPr id="426" name="Image 425">
          <a:extLst>
            <a:ext uri="{FF2B5EF4-FFF2-40B4-BE49-F238E27FC236}">
              <a16:creationId xmlns:a16="http://schemas.microsoft.com/office/drawing/2014/main" id="{BDC6F756-5D0F-495B-87E6-8FD2BC7E5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52</xdr:row>
      <xdr:rowOff>254000</xdr:rowOff>
    </xdr:from>
    <xdr:ext cx="921364" cy="0"/>
    <xdr:pic>
      <xdr:nvPicPr>
        <xdr:cNvPr id="427" name="Image 426">
          <a:extLst>
            <a:ext uri="{FF2B5EF4-FFF2-40B4-BE49-F238E27FC236}">
              <a16:creationId xmlns:a16="http://schemas.microsoft.com/office/drawing/2014/main" id="{7000E3A9-8EA5-4F99-829D-4B50C3EDC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28" name="Image 427">
          <a:extLst>
            <a:ext uri="{FF2B5EF4-FFF2-40B4-BE49-F238E27FC236}">
              <a16:creationId xmlns:a16="http://schemas.microsoft.com/office/drawing/2014/main" id="{577932E9-7C1B-4562-915F-862267A68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29" name="Image 428">
          <a:extLst>
            <a:ext uri="{FF2B5EF4-FFF2-40B4-BE49-F238E27FC236}">
              <a16:creationId xmlns:a16="http://schemas.microsoft.com/office/drawing/2014/main" id="{0BA8DFF1-136A-48DA-9AB4-FC950F39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30" name="Image 429">
          <a:extLst>
            <a:ext uri="{FF2B5EF4-FFF2-40B4-BE49-F238E27FC236}">
              <a16:creationId xmlns:a16="http://schemas.microsoft.com/office/drawing/2014/main" id="{13AC58CA-B517-4EE2-9B29-98F20EF0E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31" name="Image 430">
          <a:extLst>
            <a:ext uri="{FF2B5EF4-FFF2-40B4-BE49-F238E27FC236}">
              <a16:creationId xmlns:a16="http://schemas.microsoft.com/office/drawing/2014/main" id="{1F69BA35-29B2-49CA-8B58-4A898AF13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32" name="Image 431">
          <a:extLst>
            <a:ext uri="{FF2B5EF4-FFF2-40B4-BE49-F238E27FC236}">
              <a16:creationId xmlns:a16="http://schemas.microsoft.com/office/drawing/2014/main" id="{0CF61096-757F-4F82-B4C0-55C99F6E1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33" name="Image 432">
          <a:extLst>
            <a:ext uri="{FF2B5EF4-FFF2-40B4-BE49-F238E27FC236}">
              <a16:creationId xmlns:a16="http://schemas.microsoft.com/office/drawing/2014/main" id="{900AD122-1DC2-4716-A570-FD1FC0C3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434" name="Image 433">
          <a:extLst>
            <a:ext uri="{FF2B5EF4-FFF2-40B4-BE49-F238E27FC236}">
              <a16:creationId xmlns:a16="http://schemas.microsoft.com/office/drawing/2014/main" id="{B5926233-18A0-4C5D-B291-C949E7220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435" name="Image 434">
          <a:extLst>
            <a:ext uri="{FF2B5EF4-FFF2-40B4-BE49-F238E27FC236}">
              <a16:creationId xmlns:a16="http://schemas.microsoft.com/office/drawing/2014/main" id="{38C292DD-E78C-4527-8002-E0FB02B9A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436" name="Image 435">
          <a:extLst>
            <a:ext uri="{FF2B5EF4-FFF2-40B4-BE49-F238E27FC236}">
              <a16:creationId xmlns:a16="http://schemas.microsoft.com/office/drawing/2014/main" id="{19D71E70-3A4B-4FF0-9B18-86701CA71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437" name="Image 436">
          <a:extLst>
            <a:ext uri="{FF2B5EF4-FFF2-40B4-BE49-F238E27FC236}">
              <a16:creationId xmlns:a16="http://schemas.microsoft.com/office/drawing/2014/main" id="{5B82C89B-7422-49A7-88F1-4E846F0A2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438" name="Image 437">
          <a:extLst>
            <a:ext uri="{FF2B5EF4-FFF2-40B4-BE49-F238E27FC236}">
              <a16:creationId xmlns:a16="http://schemas.microsoft.com/office/drawing/2014/main" id="{CF0DC01E-531F-46B5-8D5A-05C62C186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439" name="Image 438">
          <a:extLst>
            <a:ext uri="{FF2B5EF4-FFF2-40B4-BE49-F238E27FC236}">
              <a16:creationId xmlns:a16="http://schemas.microsoft.com/office/drawing/2014/main" id="{CE67CBB6-2BB0-4A33-B4F5-C5089FFFC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40" name="Image 439">
          <a:extLst>
            <a:ext uri="{FF2B5EF4-FFF2-40B4-BE49-F238E27FC236}">
              <a16:creationId xmlns:a16="http://schemas.microsoft.com/office/drawing/2014/main" id="{A9E5D7A6-3682-47A6-8261-93778D1C5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41" name="Image 440">
          <a:extLst>
            <a:ext uri="{FF2B5EF4-FFF2-40B4-BE49-F238E27FC236}">
              <a16:creationId xmlns:a16="http://schemas.microsoft.com/office/drawing/2014/main" id="{3E88556A-8767-404E-AC3C-346EF1B7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42" name="Image 441">
          <a:extLst>
            <a:ext uri="{FF2B5EF4-FFF2-40B4-BE49-F238E27FC236}">
              <a16:creationId xmlns:a16="http://schemas.microsoft.com/office/drawing/2014/main" id="{08B061CE-C28A-4731-AAE0-AD80E66C4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443" name="Image 442">
          <a:extLst>
            <a:ext uri="{FF2B5EF4-FFF2-40B4-BE49-F238E27FC236}">
              <a16:creationId xmlns:a16="http://schemas.microsoft.com/office/drawing/2014/main" id="{07664754-E685-496D-80E5-4B111A37E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444" name="Image 443">
          <a:extLst>
            <a:ext uri="{FF2B5EF4-FFF2-40B4-BE49-F238E27FC236}">
              <a16:creationId xmlns:a16="http://schemas.microsoft.com/office/drawing/2014/main" id="{4ECE2E89-AA25-4DEF-B995-908A5CB7F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445" name="Image 444">
          <a:extLst>
            <a:ext uri="{FF2B5EF4-FFF2-40B4-BE49-F238E27FC236}">
              <a16:creationId xmlns:a16="http://schemas.microsoft.com/office/drawing/2014/main" id="{E12EBE1F-DA83-4949-86FC-BBC825894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46" name="Image 445">
          <a:extLst>
            <a:ext uri="{FF2B5EF4-FFF2-40B4-BE49-F238E27FC236}">
              <a16:creationId xmlns:a16="http://schemas.microsoft.com/office/drawing/2014/main" id="{C1528F41-54A8-43DD-9B28-C6A844D66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47" name="Image 446">
          <a:extLst>
            <a:ext uri="{FF2B5EF4-FFF2-40B4-BE49-F238E27FC236}">
              <a16:creationId xmlns:a16="http://schemas.microsoft.com/office/drawing/2014/main" id="{C49404F6-1846-45DD-8FEE-F18688C63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48" name="Image 447">
          <a:extLst>
            <a:ext uri="{FF2B5EF4-FFF2-40B4-BE49-F238E27FC236}">
              <a16:creationId xmlns:a16="http://schemas.microsoft.com/office/drawing/2014/main" id="{F2FD34CE-6AB9-419E-BABB-093A5BB0F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49" name="Image 448">
          <a:extLst>
            <a:ext uri="{FF2B5EF4-FFF2-40B4-BE49-F238E27FC236}">
              <a16:creationId xmlns:a16="http://schemas.microsoft.com/office/drawing/2014/main" id="{ACEEA0EA-CC80-404D-9E5D-B6EA045B8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450" name="Image 449">
          <a:extLst>
            <a:ext uri="{FF2B5EF4-FFF2-40B4-BE49-F238E27FC236}">
              <a16:creationId xmlns:a16="http://schemas.microsoft.com/office/drawing/2014/main" id="{C8DEF778-DAE8-4E8F-950F-7F57796A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451" name="Image 450">
          <a:extLst>
            <a:ext uri="{FF2B5EF4-FFF2-40B4-BE49-F238E27FC236}">
              <a16:creationId xmlns:a16="http://schemas.microsoft.com/office/drawing/2014/main" id="{4217F187-FCBF-4B44-BEAE-1189E71D6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52" name="Image 451">
          <a:extLst>
            <a:ext uri="{FF2B5EF4-FFF2-40B4-BE49-F238E27FC236}">
              <a16:creationId xmlns:a16="http://schemas.microsoft.com/office/drawing/2014/main" id="{577007FA-0413-4829-AD6C-8D5721616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53" name="Image 452">
          <a:extLst>
            <a:ext uri="{FF2B5EF4-FFF2-40B4-BE49-F238E27FC236}">
              <a16:creationId xmlns:a16="http://schemas.microsoft.com/office/drawing/2014/main" id="{E98D39DE-2016-417B-8999-1BBBEA273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454" name="Image 453">
          <a:extLst>
            <a:ext uri="{FF2B5EF4-FFF2-40B4-BE49-F238E27FC236}">
              <a16:creationId xmlns:a16="http://schemas.microsoft.com/office/drawing/2014/main" id="{41383FB6-70AB-40E0-BA3C-B2FB3DDDA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55" name="Image 454">
          <a:extLst>
            <a:ext uri="{FF2B5EF4-FFF2-40B4-BE49-F238E27FC236}">
              <a16:creationId xmlns:a16="http://schemas.microsoft.com/office/drawing/2014/main" id="{9CF31662-82C1-4086-B8D6-9942C5FEB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56" name="Image 455">
          <a:extLst>
            <a:ext uri="{FF2B5EF4-FFF2-40B4-BE49-F238E27FC236}">
              <a16:creationId xmlns:a16="http://schemas.microsoft.com/office/drawing/2014/main" id="{C299ED4C-1E6E-46ED-9349-02C7E9AF3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57" name="Image 456">
          <a:extLst>
            <a:ext uri="{FF2B5EF4-FFF2-40B4-BE49-F238E27FC236}">
              <a16:creationId xmlns:a16="http://schemas.microsoft.com/office/drawing/2014/main" id="{C97AFD47-4144-4433-B271-F26347EA1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58" name="Image 457">
          <a:extLst>
            <a:ext uri="{FF2B5EF4-FFF2-40B4-BE49-F238E27FC236}">
              <a16:creationId xmlns:a16="http://schemas.microsoft.com/office/drawing/2014/main" id="{1B661D50-A258-4489-8F3F-EA3064EFE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59" name="Image 458">
          <a:extLst>
            <a:ext uri="{FF2B5EF4-FFF2-40B4-BE49-F238E27FC236}">
              <a16:creationId xmlns:a16="http://schemas.microsoft.com/office/drawing/2014/main" id="{2183328F-4C46-4A91-B76B-1EB9EEB9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60" name="Image 459">
          <a:extLst>
            <a:ext uri="{FF2B5EF4-FFF2-40B4-BE49-F238E27FC236}">
              <a16:creationId xmlns:a16="http://schemas.microsoft.com/office/drawing/2014/main" id="{238B9942-D85F-4F2C-9965-CE0D5EB80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61" name="Image 460">
          <a:extLst>
            <a:ext uri="{FF2B5EF4-FFF2-40B4-BE49-F238E27FC236}">
              <a16:creationId xmlns:a16="http://schemas.microsoft.com/office/drawing/2014/main" id="{68541331-2A19-4EA1-B7A3-B6B49A859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62" name="Image 461">
          <a:extLst>
            <a:ext uri="{FF2B5EF4-FFF2-40B4-BE49-F238E27FC236}">
              <a16:creationId xmlns:a16="http://schemas.microsoft.com/office/drawing/2014/main" id="{BCB50FA4-903D-4AD8-AF68-7E30D944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63" name="Image 462">
          <a:extLst>
            <a:ext uri="{FF2B5EF4-FFF2-40B4-BE49-F238E27FC236}">
              <a16:creationId xmlns:a16="http://schemas.microsoft.com/office/drawing/2014/main" id="{295B5FC1-ABA9-434D-A457-9FBE32AEA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64" name="Image 463">
          <a:extLst>
            <a:ext uri="{FF2B5EF4-FFF2-40B4-BE49-F238E27FC236}">
              <a16:creationId xmlns:a16="http://schemas.microsoft.com/office/drawing/2014/main" id="{39C10B21-E4C3-4942-B9A8-486AA329E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65" name="Image 464">
          <a:extLst>
            <a:ext uri="{FF2B5EF4-FFF2-40B4-BE49-F238E27FC236}">
              <a16:creationId xmlns:a16="http://schemas.microsoft.com/office/drawing/2014/main" id="{81B1553E-F80C-419B-88A5-3B6F2D73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66" name="Image 465">
          <a:extLst>
            <a:ext uri="{FF2B5EF4-FFF2-40B4-BE49-F238E27FC236}">
              <a16:creationId xmlns:a16="http://schemas.microsoft.com/office/drawing/2014/main" id="{72B86184-13AE-4467-A9BC-7807AE595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67" name="Image 466">
          <a:extLst>
            <a:ext uri="{FF2B5EF4-FFF2-40B4-BE49-F238E27FC236}">
              <a16:creationId xmlns:a16="http://schemas.microsoft.com/office/drawing/2014/main" id="{ED19A54E-DE9F-4652-815A-B7F356FFB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68" name="Image 467">
          <a:extLst>
            <a:ext uri="{FF2B5EF4-FFF2-40B4-BE49-F238E27FC236}">
              <a16:creationId xmlns:a16="http://schemas.microsoft.com/office/drawing/2014/main" id="{3A4ACD3D-AB6F-4DF5-9462-0E3D07BF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69" name="Image 468">
          <a:extLst>
            <a:ext uri="{FF2B5EF4-FFF2-40B4-BE49-F238E27FC236}">
              <a16:creationId xmlns:a16="http://schemas.microsoft.com/office/drawing/2014/main" id="{524B3590-8E33-41B8-A561-EDF93693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0" name="Image 469">
          <a:extLst>
            <a:ext uri="{FF2B5EF4-FFF2-40B4-BE49-F238E27FC236}">
              <a16:creationId xmlns:a16="http://schemas.microsoft.com/office/drawing/2014/main" id="{C01E7EC3-6D1D-43DB-8586-F94B2E06E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1" name="Image 470">
          <a:extLst>
            <a:ext uri="{FF2B5EF4-FFF2-40B4-BE49-F238E27FC236}">
              <a16:creationId xmlns:a16="http://schemas.microsoft.com/office/drawing/2014/main" id="{5912051A-428E-4E0C-9015-984752340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72" name="Image 471">
          <a:extLst>
            <a:ext uri="{FF2B5EF4-FFF2-40B4-BE49-F238E27FC236}">
              <a16:creationId xmlns:a16="http://schemas.microsoft.com/office/drawing/2014/main" id="{E7E06DEE-1502-43C7-9FDC-C825F8995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3" name="Image 472">
          <a:extLst>
            <a:ext uri="{FF2B5EF4-FFF2-40B4-BE49-F238E27FC236}">
              <a16:creationId xmlns:a16="http://schemas.microsoft.com/office/drawing/2014/main" id="{E582DD2B-353C-4FB9-882A-F7A56764A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74" name="Image 473">
          <a:extLst>
            <a:ext uri="{FF2B5EF4-FFF2-40B4-BE49-F238E27FC236}">
              <a16:creationId xmlns:a16="http://schemas.microsoft.com/office/drawing/2014/main" id="{957F7011-A0E4-43C8-B07E-CE2C5F739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75" name="Image 474">
          <a:extLst>
            <a:ext uri="{FF2B5EF4-FFF2-40B4-BE49-F238E27FC236}">
              <a16:creationId xmlns:a16="http://schemas.microsoft.com/office/drawing/2014/main" id="{32FC3CD0-EBEF-490E-8EBC-24174B24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76" name="Image 475">
          <a:extLst>
            <a:ext uri="{FF2B5EF4-FFF2-40B4-BE49-F238E27FC236}">
              <a16:creationId xmlns:a16="http://schemas.microsoft.com/office/drawing/2014/main" id="{8BABF66C-1C1C-46D0-B013-7BAEA385B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77" name="Image 476">
          <a:extLst>
            <a:ext uri="{FF2B5EF4-FFF2-40B4-BE49-F238E27FC236}">
              <a16:creationId xmlns:a16="http://schemas.microsoft.com/office/drawing/2014/main" id="{459F5198-2EAD-4B8F-9B91-F2A9B5E43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7</xdr:col>
      <xdr:colOff>1575956</xdr:colOff>
      <xdr:row>66</xdr:row>
      <xdr:rowOff>0</xdr:rowOff>
    </xdr:from>
    <xdr:ext cx="927017" cy="0"/>
    <xdr:pic>
      <xdr:nvPicPr>
        <xdr:cNvPr id="478" name="Image 477">
          <a:extLst>
            <a:ext uri="{FF2B5EF4-FFF2-40B4-BE49-F238E27FC236}">
              <a16:creationId xmlns:a16="http://schemas.microsoft.com/office/drawing/2014/main" id="{3BF843BF-878B-4CC6-87A7-C5989B34D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22706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79" name="Image 478">
          <a:extLst>
            <a:ext uri="{FF2B5EF4-FFF2-40B4-BE49-F238E27FC236}">
              <a16:creationId xmlns:a16="http://schemas.microsoft.com/office/drawing/2014/main" id="{A7DD5C29-AF5D-4A57-A6C3-2BF3DE8F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480" name="Image 479">
          <a:extLst>
            <a:ext uri="{FF2B5EF4-FFF2-40B4-BE49-F238E27FC236}">
              <a16:creationId xmlns:a16="http://schemas.microsoft.com/office/drawing/2014/main" id="{1D4A3E4B-1652-4BB2-9FDD-3DFC029D3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481" name="Image 480">
          <a:extLst>
            <a:ext uri="{FF2B5EF4-FFF2-40B4-BE49-F238E27FC236}">
              <a16:creationId xmlns:a16="http://schemas.microsoft.com/office/drawing/2014/main" id="{64787FB2-88CC-406C-96DD-301BB5E86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482" name="Image 481">
          <a:extLst>
            <a:ext uri="{FF2B5EF4-FFF2-40B4-BE49-F238E27FC236}">
              <a16:creationId xmlns:a16="http://schemas.microsoft.com/office/drawing/2014/main" id="{DBBC8DDC-09D9-4275-A150-1524FF635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483" name="Image 482">
          <a:extLst>
            <a:ext uri="{FF2B5EF4-FFF2-40B4-BE49-F238E27FC236}">
              <a16:creationId xmlns:a16="http://schemas.microsoft.com/office/drawing/2014/main" id="{31E99BF5-C6AF-4948-A935-7850556C2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484" name="Image 483">
          <a:extLst>
            <a:ext uri="{FF2B5EF4-FFF2-40B4-BE49-F238E27FC236}">
              <a16:creationId xmlns:a16="http://schemas.microsoft.com/office/drawing/2014/main" id="{75A425B7-3F17-4567-B7F8-D56AF156F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85" name="Image 484">
          <a:extLst>
            <a:ext uri="{FF2B5EF4-FFF2-40B4-BE49-F238E27FC236}">
              <a16:creationId xmlns:a16="http://schemas.microsoft.com/office/drawing/2014/main" id="{21B64E5B-6EFB-45AB-9AAD-D2BFD9815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86" name="Image 485">
          <a:extLst>
            <a:ext uri="{FF2B5EF4-FFF2-40B4-BE49-F238E27FC236}">
              <a16:creationId xmlns:a16="http://schemas.microsoft.com/office/drawing/2014/main" id="{81B3D43D-038F-4E07-9CDA-A0530A690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487" name="Image 486">
          <a:extLst>
            <a:ext uri="{FF2B5EF4-FFF2-40B4-BE49-F238E27FC236}">
              <a16:creationId xmlns:a16="http://schemas.microsoft.com/office/drawing/2014/main" id="{87880DC9-279F-422B-9935-D7707C926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88" name="Image 487">
          <a:extLst>
            <a:ext uri="{FF2B5EF4-FFF2-40B4-BE49-F238E27FC236}">
              <a16:creationId xmlns:a16="http://schemas.microsoft.com/office/drawing/2014/main" id="{057E5A04-B047-43EA-8E98-48590996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89" name="Image 488">
          <a:extLst>
            <a:ext uri="{FF2B5EF4-FFF2-40B4-BE49-F238E27FC236}">
              <a16:creationId xmlns:a16="http://schemas.microsoft.com/office/drawing/2014/main" id="{23B9E672-0C86-4ABD-B480-B2AF44BA6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90" name="Image 489">
          <a:extLst>
            <a:ext uri="{FF2B5EF4-FFF2-40B4-BE49-F238E27FC236}">
              <a16:creationId xmlns:a16="http://schemas.microsoft.com/office/drawing/2014/main" id="{88D305C3-BC47-4A55-90D0-256AAFF03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91" name="Image 490">
          <a:extLst>
            <a:ext uri="{FF2B5EF4-FFF2-40B4-BE49-F238E27FC236}">
              <a16:creationId xmlns:a16="http://schemas.microsoft.com/office/drawing/2014/main" id="{023F6CF5-62B2-4B52-BFC4-2A67FAFC2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92" name="Image 491">
          <a:extLst>
            <a:ext uri="{FF2B5EF4-FFF2-40B4-BE49-F238E27FC236}">
              <a16:creationId xmlns:a16="http://schemas.microsoft.com/office/drawing/2014/main" id="{7C17B163-0351-4D9E-A17F-DC823706B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93" name="Image 492">
          <a:extLst>
            <a:ext uri="{FF2B5EF4-FFF2-40B4-BE49-F238E27FC236}">
              <a16:creationId xmlns:a16="http://schemas.microsoft.com/office/drawing/2014/main" id="{B4DE53F3-A288-4FFE-A1AB-6FA56DAAD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94" name="Image 493">
          <a:extLst>
            <a:ext uri="{FF2B5EF4-FFF2-40B4-BE49-F238E27FC236}">
              <a16:creationId xmlns:a16="http://schemas.microsoft.com/office/drawing/2014/main" id="{330CB2B5-774F-493E-AC56-FF2F3F5DA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495" name="Image 494">
          <a:extLst>
            <a:ext uri="{FF2B5EF4-FFF2-40B4-BE49-F238E27FC236}">
              <a16:creationId xmlns:a16="http://schemas.microsoft.com/office/drawing/2014/main" id="{76A2F677-C974-429D-A67F-9D614DBBD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496" name="Image 495">
          <a:extLst>
            <a:ext uri="{FF2B5EF4-FFF2-40B4-BE49-F238E27FC236}">
              <a16:creationId xmlns:a16="http://schemas.microsoft.com/office/drawing/2014/main" id="{27055215-4DC2-42DA-A956-4A67DB3D9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97" name="Image 496">
          <a:extLst>
            <a:ext uri="{FF2B5EF4-FFF2-40B4-BE49-F238E27FC236}">
              <a16:creationId xmlns:a16="http://schemas.microsoft.com/office/drawing/2014/main" id="{22C1DDAE-3C83-4FDF-AFB9-8A33A8932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98" name="Image 497">
          <a:extLst>
            <a:ext uri="{FF2B5EF4-FFF2-40B4-BE49-F238E27FC236}">
              <a16:creationId xmlns:a16="http://schemas.microsoft.com/office/drawing/2014/main" id="{D5868ACC-9D24-4B9A-A3D1-8D876A2A0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66</xdr:row>
      <xdr:rowOff>0</xdr:rowOff>
    </xdr:from>
    <xdr:ext cx="927017" cy="0"/>
    <xdr:pic>
      <xdr:nvPicPr>
        <xdr:cNvPr id="499" name="Image 498">
          <a:extLst>
            <a:ext uri="{FF2B5EF4-FFF2-40B4-BE49-F238E27FC236}">
              <a16:creationId xmlns:a16="http://schemas.microsoft.com/office/drawing/2014/main" id="{CC5B22A8-7A4F-4829-BE87-8E124EA0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597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00" name="Image 499">
          <a:extLst>
            <a:ext uri="{FF2B5EF4-FFF2-40B4-BE49-F238E27FC236}">
              <a16:creationId xmlns:a16="http://schemas.microsoft.com/office/drawing/2014/main" id="{57868875-156E-490D-A50C-2CBC40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66</xdr:row>
      <xdr:rowOff>0</xdr:rowOff>
    </xdr:from>
    <xdr:ext cx="927017" cy="0"/>
    <xdr:pic>
      <xdr:nvPicPr>
        <xdr:cNvPr id="501" name="Image 500">
          <a:extLst>
            <a:ext uri="{FF2B5EF4-FFF2-40B4-BE49-F238E27FC236}">
              <a16:creationId xmlns:a16="http://schemas.microsoft.com/office/drawing/2014/main" id="{9E46AF68-D314-4892-8A68-806177149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8040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66</xdr:row>
      <xdr:rowOff>0</xdr:rowOff>
    </xdr:from>
    <xdr:ext cx="927017" cy="0"/>
    <xdr:pic>
      <xdr:nvPicPr>
        <xdr:cNvPr id="502" name="Image 501">
          <a:extLst>
            <a:ext uri="{FF2B5EF4-FFF2-40B4-BE49-F238E27FC236}">
              <a16:creationId xmlns:a16="http://schemas.microsoft.com/office/drawing/2014/main" id="{F2BA9645-6C58-4CCF-8D15-3BA546F5B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66150" y="49063275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03" name="Image 502">
          <a:extLst>
            <a:ext uri="{FF2B5EF4-FFF2-40B4-BE49-F238E27FC236}">
              <a16:creationId xmlns:a16="http://schemas.microsoft.com/office/drawing/2014/main" id="{B72D89A8-042A-48E8-8C1B-0898919B5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04" name="Image 503">
          <a:extLst>
            <a:ext uri="{FF2B5EF4-FFF2-40B4-BE49-F238E27FC236}">
              <a16:creationId xmlns:a16="http://schemas.microsoft.com/office/drawing/2014/main" id="{BD84D952-7D4F-4C07-825A-6CFBDBBCB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66</xdr:row>
      <xdr:rowOff>0</xdr:rowOff>
    </xdr:from>
    <xdr:ext cx="921364" cy="0"/>
    <xdr:pic>
      <xdr:nvPicPr>
        <xdr:cNvPr id="505" name="Image 504">
          <a:extLst>
            <a:ext uri="{FF2B5EF4-FFF2-40B4-BE49-F238E27FC236}">
              <a16:creationId xmlns:a16="http://schemas.microsoft.com/office/drawing/2014/main" id="{5EB0F52D-DFC0-4705-BEE9-004B9F378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8185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506" name="Image 505">
          <a:extLst>
            <a:ext uri="{FF2B5EF4-FFF2-40B4-BE49-F238E27FC236}">
              <a16:creationId xmlns:a16="http://schemas.microsoft.com/office/drawing/2014/main" id="{B4E6DD36-6F58-482C-9DA8-A1235602A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507" name="Image 506">
          <a:extLst>
            <a:ext uri="{FF2B5EF4-FFF2-40B4-BE49-F238E27FC236}">
              <a16:creationId xmlns:a16="http://schemas.microsoft.com/office/drawing/2014/main" id="{5232D704-C81D-4DC9-8D0E-0186E672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66</xdr:row>
      <xdr:rowOff>0</xdr:rowOff>
    </xdr:from>
    <xdr:ext cx="921364" cy="0"/>
    <xdr:pic>
      <xdr:nvPicPr>
        <xdr:cNvPr id="508" name="Image 507">
          <a:extLst>
            <a:ext uri="{FF2B5EF4-FFF2-40B4-BE49-F238E27FC236}">
              <a16:creationId xmlns:a16="http://schemas.microsoft.com/office/drawing/2014/main" id="{6FB4B81E-7259-41AF-8336-E9172033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30792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09" name="Image 508">
          <a:extLst>
            <a:ext uri="{FF2B5EF4-FFF2-40B4-BE49-F238E27FC236}">
              <a16:creationId xmlns:a16="http://schemas.microsoft.com/office/drawing/2014/main" id="{B391DF8D-B1DA-46C8-8207-EC7CE9773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0" name="Image 509">
          <a:extLst>
            <a:ext uri="{FF2B5EF4-FFF2-40B4-BE49-F238E27FC236}">
              <a16:creationId xmlns:a16="http://schemas.microsoft.com/office/drawing/2014/main" id="{75297834-94CB-4252-BAEE-53B771729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11" name="Image 510">
          <a:extLst>
            <a:ext uri="{FF2B5EF4-FFF2-40B4-BE49-F238E27FC236}">
              <a16:creationId xmlns:a16="http://schemas.microsoft.com/office/drawing/2014/main" id="{73CAF4E8-04A3-4AAB-B638-49020E569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2" name="Image 511">
          <a:extLst>
            <a:ext uri="{FF2B5EF4-FFF2-40B4-BE49-F238E27FC236}">
              <a16:creationId xmlns:a16="http://schemas.microsoft.com/office/drawing/2014/main" id="{4F57843B-0E25-4082-A3D8-41A99DD92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3" name="Image 512">
          <a:extLst>
            <a:ext uri="{FF2B5EF4-FFF2-40B4-BE49-F238E27FC236}">
              <a16:creationId xmlns:a16="http://schemas.microsoft.com/office/drawing/2014/main" id="{7CC3B1C6-9825-43AE-8705-9FACA31B8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14" name="Image 513">
          <a:extLst>
            <a:ext uri="{FF2B5EF4-FFF2-40B4-BE49-F238E27FC236}">
              <a16:creationId xmlns:a16="http://schemas.microsoft.com/office/drawing/2014/main" id="{39BCA6A2-2042-4322-94CE-3C8F4E3AB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5" name="Image 514">
          <a:extLst>
            <a:ext uri="{FF2B5EF4-FFF2-40B4-BE49-F238E27FC236}">
              <a16:creationId xmlns:a16="http://schemas.microsoft.com/office/drawing/2014/main" id="{D2A33BBD-AB94-4A43-8910-4B16AD324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16" name="Image 515">
          <a:extLst>
            <a:ext uri="{FF2B5EF4-FFF2-40B4-BE49-F238E27FC236}">
              <a16:creationId xmlns:a16="http://schemas.microsoft.com/office/drawing/2014/main" id="{C70DFFA6-0D67-4050-9CF6-9778BB9C1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17" name="Image 516">
          <a:extLst>
            <a:ext uri="{FF2B5EF4-FFF2-40B4-BE49-F238E27FC236}">
              <a16:creationId xmlns:a16="http://schemas.microsoft.com/office/drawing/2014/main" id="{734D66D6-AEB0-4E46-9072-FAC1B7A0A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18" name="Image 517">
          <a:extLst>
            <a:ext uri="{FF2B5EF4-FFF2-40B4-BE49-F238E27FC236}">
              <a16:creationId xmlns:a16="http://schemas.microsoft.com/office/drawing/2014/main" id="{2B45700C-21A6-4491-9044-F7EAEB05E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19" name="Image 518">
          <a:extLst>
            <a:ext uri="{FF2B5EF4-FFF2-40B4-BE49-F238E27FC236}">
              <a16:creationId xmlns:a16="http://schemas.microsoft.com/office/drawing/2014/main" id="{90777D79-5368-4D9A-80C8-4BB5F7CF4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20" name="Image 519">
          <a:extLst>
            <a:ext uri="{FF2B5EF4-FFF2-40B4-BE49-F238E27FC236}">
              <a16:creationId xmlns:a16="http://schemas.microsoft.com/office/drawing/2014/main" id="{8C5B2EC9-6D5E-4036-9123-BCC8C1F0B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21" name="Image 520">
          <a:extLst>
            <a:ext uri="{FF2B5EF4-FFF2-40B4-BE49-F238E27FC236}">
              <a16:creationId xmlns:a16="http://schemas.microsoft.com/office/drawing/2014/main" id="{F22BFEEB-BCFC-4D76-9973-A421B5A85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22" name="Image 521">
          <a:extLst>
            <a:ext uri="{FF2B5EF4-FFF2-40B4-BE49-F238E27FC236}">
              <a16:creationId xmlns:a16="http://schemas.microsoft.com/office/drawing/2014/main" id="{7886D7C3-BB2C-4CF1-889D-05F1A835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23" name="Image 522">
          <a:extLst>
            <a:ext uri="{FF2B5EF4-FFF2-40B4-BE49-F238E27FC236}">
              <a16:creationId xmlns:a16="http://schemas.microsoft.com/office/drawing/2014/main" id="{D8D8DCEA-9736-40DC-9E8A-939F2BC50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24" name="Image 523">
          <a:extLst>
            <a:ext uri="{FF2B5EF4-FFF2-40B4-BE49-F238E27FC236}">
              <a16:creationId xmlns:a16="http://schemas.microsoft.com/office/drawing/2014/main" id="{1E758F8F-2C96-447C-A372-EDF002572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25" name="Image 524">
          <a:extLst>
            <a:ext uri="{FF2B5EF4-FFF2-40B4-BE49-F238E27FC236}">
              <a16:creationId xmlns:a16="http://schemas.microsoft.com/office/drawing/2014/main" id="{379F32AA-5E53-4D3A-A41B-8FEADFC0A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26" name="Image 525">
          <a:extLst>
            <a:ext uri="{FF2B5EF4-FFF2-40B4-BE49-F238E27FC236}">
              <a16:creationId xmlns:a16="http://schemas.microsoft.com/office/drawing/2014/main" id="{1CD0DDC7-0051-4611-AD8A-1437E7E0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27" name="Image 526">
          <a:extLst>
            <a:ext uri="{FF2B5EF4-FFF2-40B4-BE49-F238E27FC236}">
              <a16:creationId xmlns:a16="http://schemas.microsoft.com/office/drawing/2014/main" id="{7BD7832A-C681-436E-A742-C6DCA37E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28" name="Image 527">
          <a:extLst>
            <a:ext uri="{FF2B5EF4-FFF2-40B4-BE49-F238E27FC236}">
              <a16:creationId xmlns:a16="http://schemas.microsoft.com/office/drawing/2014/main" id="{CABD3C1C-DDCA-4968-B394-6C3F7C47F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29" name="Image 528">
          <a:extLst>
            <a:ext uri="{FF2B5EF4-FFF2-40B4-BE49-F238E27FC236}">
              <a16:creationId xmlns:a16="http://schemas.microsoft.com/office/drawing/2014/main" id="{859B6A6A-8033-4633-B857-162E1C2A2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30" name="Image 529">
          <a:extLst>
            <a:ext uri="{FF2B5EF4-FFF2-40B4-BE49-F238E27FC236}">
              <a16:creationId xmlns:a16="http://schemas.microsoft.com/office/drawing/2014/main" id="{8CB83858-AB43-4B6E-9823-46513DAB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31" name="Image 530">
          <a:extLst>
            <a:ext uri="{FF2B5EF4-FFF2-40B4-BE49-F238E27FC236}">
              <a16:creationId xmlns:a16="http://schemas.microsoft.com/office/drawing/2014/main" id="{1F386534-43B2-4323-9F3B-18859A517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32" name="Image 531">
          <a:extLst>
            <a:ext uri="{FF2B5EF4-FFF2-40B4-BE49-F238E27FC236}">
              <a16:creationId xmlns:a16="http://schemas.microsoft.com/office/drawing/2014/main" id="{65841069-B000-446F-9345-C2F7CF64A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3" name="Image 532">
          <a:extLst>
            <a:ext uri="{FF2B5EF4-FFF2-40B4-BE49-F238E27FC236}">
              <a16:creationId xmlns:a16="http://schemas.microsoft.com/office/drawing/2014/main" id="{B66012B2-3F6D-4213-81B7-F760BED50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4" name="Image 533">
          <a:extLst>
            <a:ext uri="{FF2B5EF4-FFF2-40B4-BE49-F238E27FC236}">
              <a16:creationId xmlns:a16="http://schemas.microsoft.com/office/drawing/2014/main" id="{6F93DE80-1973-4A9B-8EFD-2E7815C39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35" name="Image 534">
          <a:extLst>
            <a:ext uri="{FF2B5EF4-FFF2-40B4-BE49-F238E27FC236}">
              <a16:creationId xmlns:a16="http://schemas.microsoft.com/office/drawing/2014/main" id="{A458BCDA-7E6B-411B-BA16-5A083755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6" name="Image 535">
          <a:extLst>
            <a:ext uri="{FF2B5EF4-FFF2-40B4-BE49-F238E27FC236}">
              <a16:creationId xmlns:a16="http://schemas.microsoft.com/office/drawing/2014/main" id="{A700628B-DEE2-4637-B42E-1983B65E3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7" name="Image 536">
          <a:extLst>
            <a:ext uri="{FF2B5EF4-FFF2-40B4-BE49-F238E27FC236}">
              <a16:creationId xmlns:a16="http://schemas.microsoft.com/office/drawing/2014/main" id="{333C0F92-058F-4B71-ABC1-A2D787193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38" name="Image 537">
          <a:extLst>
            <a:ext uri="{FF2B5EF4-FFF2-40B4-BE49-F238E27FC236}">
              <a16:creationId xmlns:a16="http://schemas.microsoft.com/office/drawing/2014/main" id="{60B7CE8E-9D73-4E97-B873-3BF94A27E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39" name="Image 538">
          <a:extLst>
            <a:ext uri="{FF2B5EF4-FFF2-40B4-BE49-F238E27FC236}">
              <a16:creationId xmlns:a16="http://schemas.microsoft.com/office/drawing/2014/main" id="{32B406DB-BD13-4C91-BCA3-F4126CED0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0" name="Image 539">
          <a:extLst>
            <a:ext uri="{FF2B5EF4-FFF2-40B4-BE49-F238E27FC236}">
              <a16:creationId xmlns:a16="http://schemas.microsoft.com/office/drawing/2014/main" id="{9D4CB9B0-230B-4548-891B-10D7CC0A8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41" name="Image 540">
          <a:extLst>
            <a:ext uri="{FF2B5EF4-FFF2-40B4-BE49-F238E27FC236}">
              <a16:creationId xmlns:a16="http://schemas.microsoft.com/office/drawing/2014/main" id="{85FE7F24-FAF2-4F13-96EC-81806E45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2" name="Image 541">
          <a:extLst>
            <a:ext uri="{FF2B5EF4-FFF2-40B4-BE49-F238E27FC236}">
              <a16:creationId xmlns:a16="http://schemas.microsoft.com/office/drawing/2014/main" id="{1BC2F680-40FB-4C71-A089-8A22DAAC8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3" name="Image 542">
          <a:extLst>
            <a:ext uri="{FF2B5EF4-FFF2-40B4-BE49-F238E27FC236}">
              <a16:creationId xmlns:a16="http://schemas.microsoft.com/office/drawing/2014/main" id="{09D04009-704D-4C0F-AB04-B17DFF159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44" name="Image 543">
          <a:extLst>
            <a:ext uri="{FF2B5EF4-FFF2-40B4-BE49-F238E27FC236}">
              <a16:creationId xmlns:a16="http://schemas.microsoft.com/office/drawing/2014/main" id="{E7D51D45-A91D-4A1C-B070-CFB71033D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5" name="Image 544">
          <a:extLst>
            <a:ext uri="{FF2B5EF4-FFF2-40B4-BE49-F238E27FC236}">
              <a16:creationId xmlns:a16="http://schemas.microsoft.com/office/drawing/2014/main" id="{32BCDDEC-4F97-4C43-99F9-12DF07ECD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6" name="Image 545">
          <a:extLst>
            <a:ext uri="{FF2B5EF4-FFF2-40B4-BE49-F238E27FC236}">
              <a16:creationId xmlns:a16="http://schemas.microsoft.com/office/drawing/2014/main" id="{300361CA-E1AC-44CA-B618-98DF81FC3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47" name="Image 546">
          <a:extLst>
            <a:ext uri="{FF2B5EF4-FFF2-40B4-BE49-F238E27FC236}">
              <a16:creationId xmlns:a16="http://schemas.microsoft.com/office/drawing/2014/main" id="{95097469-3A20-431E-8102-9D62071A8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8" name="Image 547">
          <a:extLst>
            <a:ext uri="{FF2B5EF4-FFF2-40B4-BE49-F238E27FC236}">
              <a16:creationId xmlns:a16="http://schemas.microsoft.com/office/drawing/2014/main" id="{76AE0805-2CF6-417F-9E16-B197136E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49" name="Image 548">
          <a:extLst>
            <a:ext uri="{FF2B5EF4-FFF2-40B4-BE49-F238E27FC236}">
              <a16:creationId xmlns:a16="http://schemas.microsoft.com/office/drawing/2014/main" id="{A03AA3CB-0480-46D1-9F3F-D7E603F7D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906327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50" name="Image 549">
          <a:extLst>
            <a:ext uri="{FF2B5EF4-FFF2-40B4-BE49-F238E27FC236}">
              <a16:creationId xmlns:a16="http://schemas.microsoft.com/office/drawing/2014/main" id="{2D671B9B-1767-4BAE-9E4E-F39535C29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906327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921364" cy="0"/>
    <xdr:pic>
      <xdr:nvPicPr>
        <xdr:cNvPr id="551" name="Image 550">
          <a:extLst>
            <a:ext uri="{FF2B5EF4-FFF2-40B4-BE49-F238E27FC236}">
              <a16:creationId xmlns:a16="http://schemas.microsoft.com/office/drawing/2014/main" id="{6FE3C0D3-EB0A-4ABA-80B5-8778E6A3D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921364" cy="0"/>
    <xdr:pic>
      <xdr:nvPicPr>
        <xdr:cNvPr id="552" name="Image 551">
          <a:extLst>
            <a:ext uri="{FF2B5EF4-FFF2-40B4-BE49-F238E27FC236}">
              <a16:creationId xmlns:a16="http://schemas.microsoft.com/office/drawing/2014/main" id="{80EFC0A8-F425-4F63-9820-29890840E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52</xdr:row>
      <xdr:rowOff>254000</xdr:rowOff>
    </xdr:from>
    <xdr:ext cx="921364" cy="0"/>
    <xdr:pic>
      <xdr:nvPicPr>
        <xdr:cNvPr id="553" name="Image 552">
          <a:extLst>
            <a:ext uri="{FF2B5EF4-FFF2-40B4-BE49-F238E27FC236}">
              <a16:creationId xmlns:a16="http://schemas.microsoft.com/office/drawing/2014/main" id="{DC960C64-B76D-468F-9F3F-62001A1D2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54" name="Image 553">
          <a:extLst>
            <a:ext uri="{FF2B5EF4-FFF2-40B4-BE49-F238E27FC236}">
              <a16:creationId xmlns:a16="http://schemas.microsoft.com/office/drawing/2014/main" id="{F0F2365F-4C8C-4A86-B8B2-65EC37B1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555" name="Image 554">
          <a:extLst>
            <a:ext uri="{FF2B5EF4-FFF2-40B4-BE49-F238E27FC236}">
              <a16:creationId xmlns:a16="http://schemas.microsoft.com/office/drawing/2014/main" id="{8FADE0DC-C08B-4682-8437-7659B70A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56" name="Image 555">
          <a:extLst>
            <a:ext uri="{FF2B5EF4-FFF2-40B4-BE49-F238E27FC236}">
              <a16:creationId xmlns:a16="http://schemas.microsoft.com/office/drawing/2014/main" id="{B2BEC2BC-DE0C-4DD2-982F-CFEA3E167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57" name="Image 556">
          <a:extLst>
            <a:ext uri="{FF2B5EF4-FFF2-40B4-BE49-F238E27FC236}">
              <a16:creationId xmlns:a16="http://schemas.microsoft.com/office/drawing/2014/main" id="{BC136048-CE4A-492B-AE3F-FBEF087BE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558" name="Image 557">
          <a:extLst>
            <a:ext uri="{FF2B5EF4-FFF2-40B4-BE49-F238E27FC236}">
              <a16:creationId xmlns:a16="http://schemas.microsoft.com/office/drawing/2014/main" id="{E599A037-A9A4-4BFE-A390-ADAE43677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59" name="Image 558">
          <a:extLst>
            <a:ext uri="{FF2B5EF4-FFF2-40B4-BE49-F238E27FC236}">
              <a16:creationId xmlns:a16="http://schemas.microsoft.com/office/drawing/2014/main" id="{0BE62ED0-54A5-47C8-AD24-37672AB9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60" name="Image 559">
          <a:extLst>
            <a:ext uri="{FF2B5EF4-FFF2-40B4-BE49-F238E27FC236}">
              <a16:creationId xmlns:a16="http://schemas.microsoft.com/office/drawing/2014/main" id="{BCC31DE1-81FB-4AED-BC2E-04894641A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561" name="Image 560">
          <a:extLst>
            <a:ext uri="{FF2B5EF4-FFF2-40B4-BE49-F238E27FC236}">
              <a16:creationId xmlns:a16="http://schemas.microsoft.com/office/drawing/2014/main" id="{15E65EEE-6B94-46F2-B88A-8EA6FA7AC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62" name="Image 561">
          <a:extLst>
            <a:ext uri="{FF2B5EF4-FFF2-40B4-BE49-F238E27FC236}">
              <a16:creationId xmlns:a16="http://schemas.microsoft.com/office/drawing/2014/main" id="{3C180E48-F845-45FC-8BF5-7E5BD614A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921364" cy="0"/>
    <xdr:pic>
      <xdr:nvPicPr>
        <xdr:cNvPr id="563" name="Image 562">
          <a:extLst>
            <a:ext uri="{FF2B5EF4-FFF2-40B4-BE49-F238E27FC236}">
              <a16:creationId xmlns:a16="http://schemas.microsoft.com/office/drawing/2014/main" id="{16FA114C-EEE7-4C7A-8C2B-1CEDB84D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921364" cy="0"/>
    <xdr:pic>
      <xdr:nvPicPr>
        <xdr:cNvPr id="564" name="Image 563">
          <a:extLst>
            <a:ext uri="{FF2B5EF4-FFF2-40B4-BE49-F238E27FC236}">
              <a16:creationId xmlns:a16="http://schemas.microsoft.com/office/drawing/2014/main" id="{6B0C555D-3747-452C-8497-5486502CD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52</xdr:row>
      <xdr:rowOff>254000</xdr:rowOff>
    </xdr:from>
    <xdr:ext cx="921364" cy="0"/>
    <xdr:pic>
      <xdr:nvPicPr>
        <xdr:cNvPr id="565" name="Image 564">
          <a:extLst>
            <a:ext uri="{FF2B5EF4-FFF2-40B4-BE49-F238E27FC236}">
              <a16:creationId xmlns:a16="http://schemas.microsoft.com/office/drawing/2014/main" id="{BA0D9D46-17D8-4809-93BC-815AC8BB0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66" name="Image 565">
          <a:extLst>
            <a:ext uri="{FF2B5EF4-FFF2-40B4-BE49-F238E27FC236}">
              <a16:creationId xmlns:a16="http://schemas.microsoft.com/office/drawing/2014/main" id="{5901D9B5-CFAF-4595-A1BD-FEA52C6B2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567" name="Image 566">
          <a:extLst>
            <a:ext uri="{FF2B5EF4-FFF2-40B4-BE49-F238E27FC236}">
              <a16:creationId xmlns:a16="http://schemas.microsoft.com/office/drawing/2014/main" id="{AA1D5805-3320-4A54-A960-30855E313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68" name="Image 567">
          <a:extLst>
            <a:ext uri="{FF2B5EF4-FFF2-40B4-BE49-F238E27FC236}">
              <a16:creationId xmlns:a16="http://schemas.microsoft.com/office/drawing/2014/main" id="{26D8C2F5-C985-495B-B71C-83F0B6F1D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69" name="Image 568">
          <a:extLst>
            <a:ext uri="{FF2B5EF4-FFF2-40B4-BE49-F238E27FC236}">
              <a16:creationId xmlns:a16="http://schemas.microsoft.com/office/drawing/2014/main" id="{F7019869-24EC-4C61-9849-7BB09AF79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570" name="Image 569">
          <a:extLst>
            <a:ext uri="{FF2B5EF4-FFF2-40B4-BE49-F238E27FC236}">
              <a16:creationId xmlns:a16="http://schemas.microsoft.com/office/drawing/2014/main" id="{14C83013-68C4-4C4B-AEFF-637BAA63D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71" name="Image 570">
          <a:extLst>
            <a:ext uri="{FF2B5EF4-FFF2-40B4-BE49-F238E27FC236}">
              <a16:creationId xmlns:a16="http://schemas.microsoft.com/office/drawing/2014/main" id="{839C9E52-F924-4C0F-BA0D-A40EC5AD7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72" name="Image 571">
          <a:extLst>
            <a:ext uri="{FF2B5EF4-FFF2-40B4-BE49-F238E27FC236}">
              <a16:creationId xmlns:a16="http://schemas.microsoft.com/office/drawing/2014/main" id="{EE2D9B6B-713D-4BD7-9A24-FF48782A5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573" name="Image 572">
          <a:extLst>
            <a:ext uri="{FF2B5EF4-FFF2-40B4-BE49-F238E27FC236}">
              <a16:creationId xmlns:a16="http://schemas.microsoft.com/office/drawing/2014/main" id="{45AFAD94-771A-415E-8728-13D8054C8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74" name="Image 573">
          <a:extLst>
            <a:ext uri="{FF2B5EF4-FFF2-40B4-BE49-F238E27FC236}">
              <a16:creationId xmlns:a16="http://schemas.microsoft.com/office/drawing/2014/main" id="{2A07B56C-7C72-46D4-8E1B-CFC11BDD0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921364" cy="0"/>
    <xdr:pic>
      <xdr:nvPicPr>
        <xdr:cNvPr id="575" name="Image 574">
          <a:extLst>
            <a:ext uri="{FF2B5EF4-FFF2-40B4-BE49-F238E27FC236}">
              <a16:creationId xmlns:a16="http://schemas.microsoft.com/office/drawing/2014/main" id="{AEF01A5C-BBD8-4658-A9F4-C3DB5C151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15765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66</xdr:row>
      <xdr:rowOff>0</xdr:rowOff>
    </xdr:from>
    <xdr:ext cx="921364" cy="0"/>
    <xdr:pic>
      <xdr:nvPicPr>
        <xdr:cNvPr id="576" name="Image 575">
          <a:extLst>
            <a:ext uri="{FF2B5EF4-FFF2-40B4-BE49-F238E27FC236}">
              <a16:creationId xmlns:a16="http://schemas.microsoft.com/office/drawing/2014/main" id="{1AE57087-7051-4389-9EE4-0A098CBE2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10337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921364" cy="0"/>
    <xdr:pic>
      <xdr:nvPicPr>
        <xdr:cNvPr id="577" name="Image 576">
          <a:extLst>
            <a:ext uri="{FF2B5EF4-FFF2-40B4-BE49-F238E27FC236}">
              <a16:creationId xmlns:a16="http://schemas.microsoft.com/office/drawing/2014/main" id="{1B80ECDC-D9C8-4EEF-AD10-AA8D5BDE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2974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921364" cy="0"/>
    <xdr:pic>
      <xdr:nvPicPr>
        <xdr:cNvPr id="578" name="Image 577">
          <a:extLst>
            <a:ext uri="{FF2B5EF4-FFF2-40B4-BE49-F238E27FC236}">
              <a16:creationId xmlns:a16="http://schemas.microsoft.com/office/drawing/2014/main" id="{4607BD88-B483-4C17-8ABF-6B81F3D5E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03025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52</xdr:row>
      <xdr:rowOff>254000</xdr:rowOff>
    </xdr:from>
    <xdr:ext cx="921364" cy="0"/>
    <xdr:pic>
      <xdr:nvPicPr>
        <xdr:cNvPr id="579" name="Image 578">
          <a:extLst>
            <a:ext uri="{FF2B5EF4-FFF2-40B4-BE49-F238E27FC236}">
              <a16:creationId xmlns:a16="http://schemas.microsoft.com/office/drawing/2014/main" id="{AB7E3F06-73FF-4CA3-8175-E7CA9903F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80" name="Image 579">
          <a:extLst>
            <a:ext uri="{FF2B5EF4-FFF2-40B4-BE49-F238E27FC236}">
              <a16:creationId xmlns:a16="http://schemas.microsoft.com/office/drawing/2014/main" id="{829E1DA7-72B6-41DE-97F7-3C822A89A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21576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81" name="Image 580">
          <a:extLst>
            <a:ext uri="{FF2B5EF4-FFF2-40B4-BE49-F238E27FC236}">
              <a16:creationId xmlns:a16="http://schemas.microsoft.com/office/drawing/2014/main" id="{EE87A625-A551-444D-B72C-5AFCF339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1033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82" name="Image 581">
          <a:extLst>
            <a:ext uri="{FF2B5EF4-FFF2-40B4-BE49-F238E27FC236}">
              <a16:creationId xmlns:a16="http://schemas.microsoft.com/office/drawing/2014/main" id="{7257EA36-B885-4096-ADFA-2742CA06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21576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83" name="Image 582">
          <a:extLst>
            <a:ext uri="{FF2B5EF4-FFF2-40B4-BE49-F238E27FC236}">
              <a16:creationId xmlns:a16="http://schemas.microsoft.com/office/drawing/2014/main" id="{ABA268F7-53E9-46C2-8A13-22F079547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1033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84" name="Image 583">
          <a:extLst>
            <a:ext uri="{FF2B5EF4-FFF2-40B4-BE49-F238E27FC236}">
              <a16:creationId xmlns:a16="http://schemas.microsoft.com/office/drawing/2014/main" id="{6FCD76AE-D8DB-445C-9088-90C7831C7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21576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85" name="Image 584">
          <a:extLst>
            <a:ext uri="{FF2B5EF4-FFF2-40B4-BE49-F238E27FC236}">
              <a16:creationId xmlns:a16="http://schemas.microsoft.com/office/drawing/2014/main" id="{4CEAA01F-4360-42E2-BB54-445A0CA0A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1033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86" name="Image 585">
          <a:extLst>
            <a:ext uri="{FF2B5EF4-FFF2-40B4-BE49-F238E27FC236}">
              <a16:creationId xmlns:a16="http://schemas.microsoft.com/office/drawing/2014/main" id="{C69A6B42-8BFC-43F6-AADB-C6DAD6AD2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21576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587" name="Image 586">
          <a:extLst>
            <a:ext uri="{FF2B5EF4-FFF2-40B4-BE49-F238E27FC236}">
              <a16:creationId xmlns:a16="http://schemas.microsoft.com/office/drawing/2014/main" id="{D4469381-B1D2-42E4-8FBE-D6065C47F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1033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88" name="Image 587">
          <a:extLst>
            <a:ext uri="{FF2B5EF4-FFF2-40B4-BE49-F238E27FC236}">
              <a16:creationId xmlns:a16="http://schemas.microsoft.com/office/drawing/2014/main" id="{4982DCAB-C696-453E-AE1F-1F2354D9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589" name="Image 588">
          <a:extLst>
            <a:ext uri="{FF2B5EF4-FFF2-40B4-BE49-F238E27FC236}">
              <a16:creationId xmlns:a16="http://schemas.microsoft.com/office/drawing/2014/main" id="{344CEC27-B193-41C7-9215-E84E75B4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90" name="Image 589">
          <a:extLst>
            <a:ext uri="{FF2B5EF4-FFF2-40B4-BE49-F238E27FC236}">
              <a16:creationId xmlns:a16="http://schemas.microsoft.com/office/drawing/2014/main" id="{46E49B8E-2D09-4342-9B4F-F6955A623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91" name="Image 590">
          <a:extLst>
            <a:ext uri="{FF2B5EF4-FFF2-40B4-BE49-F238E27FC236}">
              <a16:creationId xmlns:a16="http://schemas.microsoft.com/office/drawing/2014/main" id="{C41C5A76-3652-47E1-A260-FB4DEE015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592" name="Image 591">
          <a:extLst>
            <a:ext uri="{FF2B5EF4-FFF2-40B4-BE49-F238E27FC236}">
              <a16:creationId xmlns:a16="http://schemas.microsoft.com/office/drawing/2014/main" id="{BB95C733-9FD9-48E5-9BCC-FDF88CF9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93" name="Image 592">
          <a:extLst>
            <a:ext uri="{FF2B5EF4-FFF2-40B4-BE49-F238E27FC236}">
              <a16:creationId xmlns:a16="http://schemas.microsoft.com/office/drawing/2014/main" id="{2751B8B9-347E-4018-AABC-2033E01E6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94" name="Image 593">
          <a:extLst>
            <a:ext uri="{FF2B5EF4-FFF2-40B4-BE49-F238E27FC236}">
              <a16:creationId xmlns:a16="http://schemas.microsoft.com/office/drawing/2014/main" id="{17D0DA8B-5DB4-4157-9FA2-49F2C32FD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595" name="Image 594">
          <a:extLst>
            <a:ext uri="{FF2B5EF4-FFF2-40B4-BE49-F238E27FC236}">
              <a16:creationId xmlns:a16="http://schemas.microsoft.com/office/drawing/2014/main" id="{514A2F01-A6F8-4807-8586-5F1B5FF88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96" name="Image 595">
          <a:extLst>
            <a:ext uri="{FF2B5EF4-FFF2-40B4-BE49-F238E27FC236}">
              <a16:creationId xmlns:a16="http://schemas.microsoft.com/office/drawing/2014/main" id="{3C2E553D-17BB-4CBD-84DD-636A2779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597" name="Image 596">
          <a:extLst>
            <a:ext uri="{FF2B5EF4-FFF2-40B4-BE49-F238E27FC236}">
              <a16:creationId xmlns:a16="http://schemas.microsoft.com/office/drawing/2014/main" id="{A5908903-35A9-4DBD-BF66-2FA286805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598" name="Image 597">
          <a:extLst>
            <a:ext uri="{FF2B5EF4-FFF2-40B4-BE49-F238E27FC236}">
              <a16:creationId xmlns:a16="http://schemas.microsoft.com/office/drawing/2014/main" id="{F2E30C83-E213-4698-A1F9-E850368A6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66</xdr:row>
      <xdr:rowOff>0</xdr:rowOff>
    </xdr:from>
    <xdr:ext cx="921364" cy="0"/>
    <xdr:pic>
      <xdr:nvPicPr>
        <xdr:cNvPr id="599" name="Image 598">
          <a:extLst>
            <a:ext uri="{FF2B5EF4-FFF2-40B4-BE49-F238E27FC236}">
              <a16:creationId xmlns:a16="http://schemas.microsoft.com/office/drawing/2014/main" id="{47706462-CA26-441F-A2D2-2232CC606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4215765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66</xdr:row>
      <xdr:rowOff>0</xdr:rowOff>
    </xdr:from>
    <xdr:ext cx="921364" cy="0"/>
    <xdr:pic>
      <xdr:nvPicPr>
        <xdr:cNvPr id="600" name="Image 599">
          <a:extLst>
            <a:ext uri="{FF2B5EF4-FFF2-40B4-BE49-F238E27FC236}">
              <a16:creationId xmlns:a16="http://schemas.microsoft.com/office/drawing/2014/main" id="{D0D355E2-9394-4E6F-9EB6-E896790E3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410337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601" name="Image 600">
          <a:extLst>
            <a:ext uri="{FF2B5EF4-FFF2-40B4-BE49-F238E27FC236}">
              <a16:creationId xmlns:a16="http://schemas.microsoft.com/office/drawing/2014/main" id="{B66FCA48-3964-42CD-B028-BAD076E10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172974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602" name="Image 601">
          <a:extLst>
            <a:ext uri="{FF2B5EF4-FFF2-40B4-BE49-F238E27FC236}">
              <a16:creationId xmlns:a16="http://schemas.microsoft.com/office/drawing/2014/main" id="{F5FF5D0A-3020-4093-A3B2-D35A17B6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62375" y="24203025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603" name="Image 602">
          <a:extLst>
            <a:ext uri="{FF2B5EF4-FFF2-40B4-BE49-F238E27FC236}">
              <a16:creationId xmlns:a16="http://schemas.microsoft.com/office/drawing/2014/main" id="{240381A7-C396-4242-A801-A59214B9E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4208" y="16173450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604" name="Image 603">
          <a:extLst>
            <a:ext uri="{FF2B5EF4-FFF2-40B4-BE49-F238E27FC236}">
              <a16:creationId xmlns:a16="http://schemas.microsoft.com/office/drawing/2014/main" id="{CA844878-E3F2-4CE3-8B92-99B70E10B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63055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605" name="Image 604">
          <a:extLst>
            <a:ext uri="{FF2B5EF4-FFF2-40B4-BE49-F238E27FC236}">
              <a16:creationId xmlns:a16="http://schemas.microsoft.com/office/drawing/2014/main" id="{B9D6954C-D57D-4E69-9AE2-0AA1316E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63055500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30</xdr:row>
      <xdr:rowOff>0</xdr:rowOff>
    </xdr:from>
    <xdr:ext cx="927017" cy="0"/>
    <xdr:pic>
      <xdr:nvPicPr>
        <xdr:cNvPr id="606" name="Image 605">
          <a:extLst>
            <a:ext uri="{FF2B5EF4-FFF2-40B4-BE49-F238E27FC236}">
              <a16:creationId xmlns:a16="http://schemas.microsoft.com/office/drawing/2014/main" id="{E042757B-761A-49CD-8E89-A69A8D4A0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35455" y="63055500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607" name="Image 606">
          <a:extLst>
            <a:ext uri="{FF2B5EF4-FFF2-40B4-BE49-F238E27FC236}">
              <a16:creationId xmlns:a16="http://schemas.microsoft.com/office/drawing/2014/main" id="{4E9715A1-D13C-42E5-8047-221E22357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8</xdr:col>
      <xdr:colOff>523875</xdr:colOff>
      <xdr:row>29</xdr:row>
      <xdr:rowOff>976312</xdr:rowOff>
    </xdr:from>
    <xdr:ext cx="927017" cy="0"/>
    <xdr:pic>
      <xdr:nvPicPr>
        <xdr:cNvPr id="608" name="Image 607">
          <a:extLst>
            <a:ext uri="{FF2B5EF4-FFF2-40B4-BE49-F238E27FC236}">
              <a16:creationId xmlns:a16="http://schemas.microsoft.com/office/drawing/2014/main" id="{3858C548-D45F-46DC-A064-759EB12B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6155" y="62649532"/>
          <a:ext cx="927017" cy="0"/>
        </a:xfrm>
        <a:prstGeom prst="rect">
          <a:avLst/>
        </a:prstGeom>
      </xdr:spPr>
    </xdr:pic>
    <xdr:clientData/>
  </xdr:oneCellAnchor>
  <xdr:oneCellAnchor>
    <xdr:from>
      <xdr:col>8</xdr:col>
      <xdr:colOff>809625</xdr:colOff>
      <xdr:row>29</xdr:row>
      <xdr:rowOff>404813</xdr:rowOff>
    </xdr:from>
    <xdr:ext cx="927017" cy="0"/>
    <xdr:pic>
      <xdr:nvPicPr>
        <xdr:cNvPr id="609" name="Image 608">
          <a:extLst>
            <a:ext uri="{FF2B5EF4-FFF2-40B4-BE49-F238E27FC236}">
              <a16:creationId xmlns:a16="http://schemas.microsoft.com/office/drawing/2014/main" id="{E1ED76EF-EC9C-42CC-9226-6FDA15FD9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241905" y="62078033"/>
          <a:ext cx="927017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610" name="Image 609">
          <a:extLst>
            <a:ext uri="{FF2B5EF4-FFF2-40B4-BE49-F238E27FC236}">
              <a16:creationId xmlns:a16="http://schemas.microsoft.com/office/drawing/2014/main" id="{A05FF8DE-1BBD-4A86-A81D-E8C183790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611" name="Image 610">
          <a:extLst>
            <a:ext uri="{FF2B5EF4-FFF2-40B4-BE49-F238E27FC236}">
              <a16:creationId xmlns:a16="http://schemas.microsoft.com/office/drawing/2014/main" id="{98373BD7-E015-4092-95D8-39A1AE03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30</xdr:row>
      <xdr:rowOff>0</xdr:rowOff>
    </xdr:from>
    <xdr:ext cx="921364" cy="0"/>
    <xdr:pic>
      <xdr:nvPicPr>
        <xdr:cNvPr id="612" name="Image 611">
          <a:extLst>
            <a:ext uri="{FF2B5EF4-FFF2-40B4-BE49-F238E27FC236}">
              <a16:creationId xmlns:a16="http://schemas.microsoft.com/office/drawing/2014/main" id="{E1E4438E-DF74-4337-8669-CF53AE5A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69727" y="63055500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22</xdr:row>
      <xdr:rowOff>0</xdr:rowOff>
    </xdr:from>
    <xdr:ext cx="921364" cy="0"/>
    <xdr:pic>
      <xdr:nvPicPr>
        <xdr:cNvPr id="613" name="Image 612">
          <a:extLst>
            <a:ext uri="{FF2B5EF4-FFF2-40B4-BE49-F238E27FC236}">
              <a16:creationId xmlns:a16="http://schemas.microsoft.com/office/drawing/2014/main" id="{547DA00B-2673-4AA1-B25A-B6232D6E1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51971864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27</xdr:row>
      <xdr:rowOff>0</xdr:rowOff>
    </xdr:from>
    <xdr:ext cx="921364" cy="0"/>
    <xdr:pic>
      <xdr:nvPicPr>
        <xdr:cNvPr id="614" name="Image 613">
          <a:extLst>
            <a:ext uri="{FF2B5EF4-FFF2-40B4-BE49-F238E27FC236}">
              <a16:creationId xmlns:a16="http://schemas.microsoft.com/office/drawing/2014/main" id="{2E1DCF46-FA42-435A-827F-89B725F67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58899136"/>
          <a:ext cx="921364" cy="0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21</xdr:row>
      <xdr:rowOff>254000</xdr:rowOff>
    </xdr:from>
    <xdr:ext cx="921364" cy="0"/>
    <xdr:pic>
      <xdr:nvPicPr>
        <xdr:cNvPr id="615" name="Image 614">
          <a:extLst>
            <a:ext uri="{FF2B5EF4-FFF2-40B4-BE49-F238E27FC236}">
              <a16:creationId xmlns:a16="http://schemas.microsoft.com/office/drawing/2014/main" id="{1DC9B072-D021-4713-A13E-4D14F7CB5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284545" y="50843584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16" name="Image 615">
          <a:extLst>
            <a:ext uri="{FF2B5EF4-FFF2-40B4-BE49-F238E27FC236}">
              <a16:creationId xmlns:a16="http://schemas.microsoft.com/office/drawing/2014/main" id="{F8B574EA-5E3F-4670-AABA-F824C3128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17" name="Image 616">
          <a:extLst>
            <a:ext uri="{FF2B5EF4-FFF2-40B4-BE49-F238E27FC236}">
              <a16:creationId xmlns:a16="http://schemas.microsoft.com/office/drawing/2014/main" id="{4740EED4-59FD-432D-BB7E-163C4CBCA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18" name="Image 617">
          <a:extLst>
            <a:ext uri="{FF2B5EF4-FFF2-40B4-BE49-F238E27FC236}">
              <a16:creationId xmlns:a16="http://schemas.microsoft.com/office/drawing/2014/main" id="{D8A2E31B-92B4-4203-8A04-EA7AA651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19" name="Image 618">
          <a:extLst>
            <a:ext uri="{FF2B5EF4-FFF2-40B4-BE49-F238E27FC236}">
              <a16:creationId xmlns:a16="http://schemas.microsoft.com/office/drawing/2014/main" id="{318FA288-CC70-4AA4-974C-55BF952DB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20" name="Image 619">
          <a:extLst>
            <a:ext uri="{FF2B5EF4-FFF2-40B4-BE49-F238E27FC236}">
              <a16:creationId xmlns:a16="http://schemas.microsoft.com/office/drawing/2014/main" id="{7BFBC972-CC42-434A-B1C7-FF2FF780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21" name="Image 620">
          <a:extLst>
            <a:ext uri="{FF2B5EF4-FFF2-40B4-BE49-F238E27FC236}">
              <a16:creationId xmlns:a16="http://schemas.microsoft.com/office/drawing/2014/main" id="{414BCF5A-225B-4C23-B0FB-5779449A6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22" name="Image 621">
          <a:extLst>
            <a:ext uri="{FF2B5EF4-FFF2-40B4-BE49-F238E27FC236}">
              <a16:creationId xmlns:a16="http://schemas.microsoft.com/office/drawing/2014/main" id="{8A83AD19-61A0-4A57-918A-3670BDFA5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23" name="Image 622">
          <a:extLst>
            <a:ext uri="{FF2B5EF4-FFF2-40B4-BE49-F238E27FC236}">
              <a16:creationId xmlns:a16="http://schemas.microsoft.com/office/drawing/2014/main" id="{E3DCFFE2-4C79-42BE-BCF4-CB101D597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24" name="Image 623">
          <a:extLst>
            <a:ext uri="{FF2B5EF4-FFF2-40B4-BE49-F238E27FC236}">
              <a16:creationId xmlns:a16="http://schemas.microsoft.com/office/drawing/2014/main" id="{DED90782-E787-41CD-8F7C-410BE3A41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625" name="Image 624">
          <a:extLst>
            <a:ext uri="{FF2B5EF4-FFF2-40B4-BE49-F238E27FC236}">
              <a16:creationId xmlns:a16="http://schemas.microsoft.com/office/drawing/2014/main" id="{4B6AA06E-ACE0-4D80-9E0E-0D80ABD4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626" name="Image 625">
          <a:extLst>
            <a:ext uri="{FF2B5EF4-FFF2-40B4-BE49-F238E27FC236}">
              <a16:creationId xmlns:a16="http://schemas.microsoft.com/office/drawing/2014/main" id="{A21D0B82-C0FE-43E8-9698-0F0AF4F9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627" name="Image 626">
          <a:extLst>
            <a:ext uri="{FF2B5EF4-FFF2-40B4-BE49-F238E27FC236}">
              <a16:creationId xmlns:a16="http://schemas.microsoft.com/office/drawing/2014/main" id="{2D459DA9-C5EB-4E73-8059-B735191D6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28" name="Image 627">
          <a:extLst>
            <a:ext uri="{FF2B5EF4-FFF2-40B4-BE49-F238E27FC236}">
              <a16:creationId xmlns:a16="http://schemas.microsoft.com/office/drawing/2014/main" id="{A4AA735A-8836-41C4-A3C3-2E6341487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29" name="Image 628">
          <a:extLst>
            <a:ext uri="{FF2B5EF4-FFF2-40B4-BE49-F238E27FC236}">
              <a16:creationId xmlns:a16="http://schemas.microsoft.com/office/drawing/2014/main" id="{70EAA8D7-D275-4176-8260-E06A0E770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30" name="Image 629">
          <a:extLst>
            <a:ext uri="{FF2B5EF4-FFF2-40B4-BE49-F238E27FC236}">
              <a16:creationId xmlns:a16="http://schemas.microsoft.com/office/drawing/2014/main" id="{08035D46-096F-44AF-97D7-3396ADAE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31" name="Image 630">
          <a:extLst>
            <a:ext uri="{FF2B5EF4-FFF2-40B4-BE49-F238E27FC236}">
              <a16:creationId xmlns:a16="http://schemas.microsoft.com/office/drawing/2014/main" id="{CC0EA787-07C5-49C8-9592-831636B59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32" name="Image 631">
          <a:extLst>
            <a:ext uri="{FF2B5EF4-FFF2-40B4-BE49-F238E27FC236}">
              <a16:creationId xmlns:a16="http://schemas.microsoft.com/office/drawing/2014/main" id="{0DC996D0-3F4E-4D26-849B-A509322FA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33" name="Image 632">
          <a:extLst>
            <a:ext uri="{FF2B5EF4-FFF2-40B4-BE49-F238E27FC236}">
              <a16:creationId xmlns:a16="http://schemas.microsoft.com/office/drawing/2014/main" id="{8A0776C8-F4FE-4C76-9893-84070C3C1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634" name="Image 633">
          <a:extLst>
            <a:ext uri="{FF2B5EF4-FFF2-40B4-BE49-F238E27FC236}">
              <a16:creationId xmlns:a16="http://schemas.microsoft.com/office/drawing/2014/main" id="{5E41D487-2BEB-4C51-B7EF-F453AB20F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635" name="Image 634">
          <a:extLst>
            <a:ext uri="{FF2B5EF4-FFF2-40B4-BE49-F238E27FC236}">
              <a16:creationId xmlns:a16="http://schemas.microsoft.com/office/drawing/2014/main" id="{0BDD1414-575A-4781-AD7F-628ACABF1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636" name="Image 635">
          <a:extLst>
            <a:ext uri="{FF2B5EF4-FFF2-40B4-BE49-F238E27FC236}">
              <a16:creationId xmlns:a16="http://schemas.microsoft.com/office/drawing/2014/main" id="{A06FDC78-56EF-471C-9C75-5A109FF55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37" name="Image 636">
          <a:extLst>
            <a:ext uri="{FF2B5EF4-FFF2-40B4-BE49-F238E27FC236}">
              <a16:creationId xmlns:a16="http://schemas.microsoft.com/office/drawing/2014/main" id="{F3C97853-436E-413B-AC4E-7DC735B86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38" name="Image 637">
          <a:extLst>
            <a:ext uri="{FF2B5EF4-FFF2-40B4-BE49-F238E27FC236}">
              <a16:creationId xmlns:a16="http://schemas.microsoft.com/office/drawing/2014/main" id="{A0A330B8-92AA-41A5-B3A9-3DF7EB1D3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39" name="Image 638">
          <a:extLst>
            <a:ext uri="{FF2B5EF4-FFF2-40B4-BE49-F238E27FC236}">
              <a16:creationId xmlns:a16="http://schemas.microsoft.com/office/drawing/2014/main" id="{33D5D433-985B-40E4-BB08-B00D711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40" name="Image 639">
          <a:extLst>
            <a:ext uri="{FF2B5EF4-FFF2-40B4-BE49-F238E27FC236}">
              <a16:creationId xmlns:a16="http://schemas.microsoft.com/office/drawing/2014/main" id="{6B6CA1C6-BF64-4645-AF29-6D591C9B8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41" name="Image 640">
          <a:extLst>
            <a:ext uri="{FF2B5EF4-FFF2-40B4-BE49-F238E27FC236}">
              <a16:creationId xmlns:a16="http://schemas.microsoft.com/office/drawing/2014/main" id="{ECAE443E-C1F3-47DC-B573-E0CF80FCB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42" name="Image 641">
          <a:extLst>
            <a:ext uri="{FF2B5EF4-FFF2-40B4-BE49-F238E27FC236}">
              <a16:creationId xmlns:a16="http://schemas.microsoft.com/office/drawing/2014/main" id="{57915A23-3E18-4DFE-AB70-0D3EC525D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43" name="Image 642">
          <a:extLst>
            <a:ext uri="{FF2B5EF4-FFF2-40B4-BE49-F238E27FC236}">
              <a16:creationId xmlns:a16="http://schemas.microsoft.com/office/drawing/2014/main" id="{02F5C4BA-1B34-482F-967A-1046D8D6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44" name="Image 643">
          <a:extLst>
            <a:ext uri="{FF2B5EF4-FFF2-40B4-BE49-F238E27FC236}">
              <a16:creationId xmlns:a16="http://schemas.microsoft.com/office/drawing/2014/main" id="{2E09D4DC-EE89-4011-8699-9D29438E2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45" name="Image 644">
          <a:extLst>
            <a:ext uri="{FF2B5EF4-FFF2-40B4-BE49-F238E27FC236}">
              <a16:creationId xmlns:a16="http://schemas.microsoft.com/office/drawing/2014/main" id="{87D36182-18B2-42EA-B153-286C67F56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646" name="Image 645">
          <a:extLst>
            <a:ext uri="{FF2B5EF4-FFF2-40B4-BE49-F238E27FC236}">
              <a16:creationId xmlns:a16="http://schemas.microsoft.com/office/drawing/2014/main" id="{C07A73D2-1FD8-4FB8-B0EA-BFEBE404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647" name="Image 646">
          <a:extLst>
            <a:ext uri="{FF2B5EF4-FFF2-40B4-BE49-F238E27FC236}">
              <a16:creationId xmlns:a16="http://schemas.microsoft.com/office/drawing/2014/main" id="{8C9220A0-F0B3-42FE-8B47-CAEA57BD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648" name="Image 647">
          <a:extLst>
            <a:ext uri="{FF2B5EF4-FFF2-40B4-BE49-F238E27FC236}">
              <a16:creationId xmlns:a16="http://schemas.microsoft.com/office/drawing/2014/main" id="{C842056B-0F19-4411-B9C8-12EFAE96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49" name="Image 648">
          <a:extLst>
            <a:ext uri="{FF2B5EF4-FFF2-40B4-BE49-F238E27FC236}">
              <a16:creationId xmlns:a16="http://schemas.microsoft.com/office/drawing/2014/main" id="{05E12190-DE7C-4064-A7A3-32C6E1E7A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50" name="Image 649">
          <a:extLst>
            <a:ext uri="{FF2B5EF4-FFF2-40B4-BE49-F238E27FC236}">
              <a16:creationId xmlns:a16="http://schemas.microsoft.com/office/drawing/2014/main" id="{1B3F78D7-B210-4F5D-A5E1-2736811AE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51" name="Image 650">
          <a:extLst>
            <a:ext uri="{FF2B5EF4-FFF2-40B4-BE49-F238E27FC236}">
              <a16:creationId xmlns:a16="http://schemas.microsoft.com/office/drawing/2014/main" id="{5951BA6E-78E6-464F-B1B3-169DC4F01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52" name="Image 651">
          <a:extLst>
            <a:ext uri="{FF2B5EF4-FFF2-40B4-BE49-F238E27FC236}">
              <a16:creationId xmlns:a16="http://schemas.microsoft.com/office/drawing/2014/main" id="{B77B9176-7BD8-4D24-9EE7-E43ACB7B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53" name="Image 652">
          <a:extLst>
            <a:ext uri="{FF2B5EF4-FFF2-40B4-BE49-F238E27FC236}">
              <a16:creationId xmlns:a16="http://schemas.microsoft.com/office/drawing/2014/main" id="{B67CFDFF-4C35-42B5-BA96-2F2306804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54" name="Image 653">
          <a:extLst>
            <a:ext uri="{FF2B5EF4-FFF2-40B4-BE49-F238E27FC236}">
              <a16:creationId xmlns:a16="http://schemas.microsoft.com/office/drawing/2014/main" id="{36DA0E61-FC03-4845-B65D-5D1F9B37B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55" name="Image 654">
          <a:extLst>
            <a:ext uri="{FF2B5EF4-FFF2-40B4-BE49-F238E27FC236}">
              <a16:creationId xmlns:a16="http://schemas.microsoft.com/office/drawing/2014/main" id="{A25B9C8F-4E40-4884-BF80-7FEB0B004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56" name="Image 655">
          <a:extLst>
            <a:ext uri="{FF2B5EF4-FFF2-40B4-BE49-F238E27FC236}">
              <a16:creationId xmlns:a16="http://schemas.microsoft.com/office/drawing/2014/main" id="{08D782CE-7B99-424D-B6F6-E7B5FC98F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57" name="Image 656">
          <a:extLst>
            <a:ext uri="{FF2B5EF4-FFF2-40B4-BE49-F238E27FC236}">
              <a16:creationId xmlns:a16="http://schemas.microsoft.com/office/drawing/2014/main" id="{222D7ED9-C6D9-41E5-8C25-77D589E69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658" name="Image 657">
          <a:extLst>
            <a:ext uri="{FF2B5EF4-FFF2-40B4-BE49-F238E27FC236}">
              <a16:creationId xmlns:a16="http://schemas.microsoft.com/office/drawing/2014/main" id="{396497CC-1A5F-4C0B-AA1E-DF6E98C03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659" name="Image 658">
          <a:extLst>
            <a:ext uri="{FF2B5EF4-FFF2-40B4-BE49-F238E27FC236}">
              <a16:creationId xmlns:a16="http://schemas.microsoft.com/office/drawing/2014/main" id="{1980E73D-C188-4F68-B5A4-3D91B55B3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660" name="Image 659">
          <a:extLst>
            <a:ext uri="{FF2B5EF4-FFF2-40B4-BE49-F238E27FC236}">
              <a16:creationId xmlns:a16="http://schemas.microsoft.com/office/drawing/2014/main" id="{2A40279C-0637-4736-B411-431F242F4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61" name="Image 660">
          <a:extLst>
            <a:ext uri="{FF2B5EF4-FFF2-40B4-BE49-F238E27FC236}">
              <a16:creationId xmlns:a16="http://schemas.microsoft.com/office/drawing/2014/main" id="{EF82C021-2C6B-4F44-9DC7-04C226712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62" name="Image 661">
          <a:extLst>
            <a:ext uri="{FF2B5EF4-FFF2-40B4-BE49-F238E27FC236}">
              <a16:creationId xmlns:a16="http://schemas.microsoft.com/office/drawing/2014/main" id="{6BCB81EB-3488-4898-A17A-98B97413A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63" name="Image 662">
          <a:extLst>
            <a:ext uri="{FF2B5EF4-FFF2-40B4-BE49-F238E27FC236}">
              <a16:creationId xmlns:a16="http://schemas.microsoft.com/office/drawing/2014/main" id="{A85D50FA-E78D-46B2-8A3D-B8CA89CA1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64" name="Image 663">
          <a:extLst>
            <a:ext uri="{FF2B5EF4-FFF2-40B4-BE49-F238E27FC236}">
              <a16:creationId xmlns:a16="http://schemas.microsoft.com/office/drawing/2014/main" id="{8863ACA2-7DCC-4EC9-950B-354E1E77F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65" name="Image 664">
          <a:extLst>
            <a:ext uri="{FF2B5EF4-FFF2-40B4-BE49-F238E27FC236}">
              <a16:creationId xmlns:a16="http://schemas.microsoft.com/office/drawing/2014/main" id="{E3ACA76B-C4F9-4AB5-B74E-6E8AD600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66" name="Image 665">
          <a:extLst>
            <a:ext uri="{FF2B5EF4-FFF2-40B4-BE49-F238E27FC236}">
              <a16:creationId xmlns:a16="http://schemas.microsoft.com/office/drawing/2014/main" id="{C9ED49EF-A358-4EF2-87D8-B7B3F306F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67" name="Image 666">
          <a:extLst>
            <a:ext uri="{FF2B5EF4-FFF2-40B4-BE49-F238E27FC236}">
              <a16:creationId xmlns:a16="http://schemas.microsoft.com/office/drawing/2014/main" id="{9E519D12-B3A0-43F7-A67E-3AF37C693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68" name="Image 667">
          <a:extLst>
            <a:ext uri="{FF2B5EF4-FFF2-40B4-BE49-F238E27FC236}">
              <a16:creationId xmlns:a16="http://schemas.microsoft.com/office/drawing/2014/main" id="{8722773D-A9CD-4262-9BFA-BF7D49E8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69" name="Image 668">
          <a:extLst>
            <a:ext uri="{FF2B5EF4-FFF2-40B4-BE49-F238E27FC236}">
              <a16:creationId xmlns:a16="http://schemas.microsoft.com/office/drawing/2014/main" id="{5C7E4284-E1F6-456A-B747-573F2F024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</xdr:row>
      <xdr:rowOff>0</xdr:rowOff>
    </xdr:from>
    <xdr:ext cx="921364" cy="0"/>
    <xdr:pic>
      <xdr:nvPicPr>
        <xdr:cNvPr id="670" name="Image 669">
          <a:extLst>
            <a:ext uri="{FF2B5EF4-FFF2-40B4-BE49-F238E27FC236}">
              <a16:creationId xmlns:a16="http://schemas.microsoft.com/office/drawing/2014/main" id="{CFDAA74D-3C48-4399-B6EE-D8BC8E148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066409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42</xdr:row>
      <xdr:rowOff>254000</xdr:rowOff>
    </xdr:from>
    <xdr:ext cx="921364" cy="0"/>
    <xdr:pic>
      <xdr:nvPicPr>
        <xdr:cNvPr id="671" name="Image 670">
          <a:extLst>
            <a:ext uri="{FF2B5EF4-FFF2-40B4-BE49-F238E27FC236}">
              <a16:creationId xmlns:a16="http://schemas.microsoft.com/office/drawing/2014/main" id="{A05DAE21-E3FB-4F7C-9EB3-749D9504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7993813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21364" cy="0"/>
    <xdr:pic>
      <xdr:nvPicPr>
        <xdr:cNvPr id="672" name="Image 671">
          <a:extLst>
            <a:ext uri="{FF2B5EF4-FFF2-40B4-BE49-F238E27FC236}">
              <a16:creationId xmlns:a16="http://schemas.microsoft.com/office/drawing/2014/main" id="{600B388D-8EB4-48F4-8F75-03C230A3A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921364" cy="0"/>
    <xdr:pic>
      <xdr:nvPicPr>
        <xdr:cNvPr id="673" name="Image 672">
          <a:extLst>
            <a:ext uri="{FF2B5EF4-FFF2-40B4-BE49-F238E27FC236}">
              <a16:creationId xmlns:a16="http://schemas.microsoft.com/office/drawing/2014/main" id="{3C60FED1-0816-44F5-92AF-7BB5D91F3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0</xdr:col>
      <xdr:colOff>1121833</xdr:colOff>
      <xdr:row>24</xdr:row>
      <xdr:rowOff>254000</xdr:rowOff>
    </xdr:from>
    <xdr:ext cx="921364" cy="0"/>
    <xdr:pic>
      <xdr:nvPicPr>
        <xdr:cNvPr id="674" name="Image 673">
          <a:extLst>
            <a:ext uri="{FF2B5EF4-FFF2-40B4-BE49-F238E27FC236}">
              <a16:creationId xmlns:a16="http://schemas.microsoft.com/office/drawing/2014/main" id="{5A5AC741-3597-45AB-95D1-95AC4BC8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675" name="Image 674">
          <a:extLst>
            <a:ext uri="{FF2B5EF4-FFF2-40B4-BE49-F238E27FC236}">
              <a16:creationId xmlns:a16="http://schemas.microsoft.com/office/drawing/2014/main" id="{D4FAE4F3-FDF3-46F8-A1CA-3C834736D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10664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676" name="Image 675">
          <a:extLst>
            <a:ext uri="{FF2B5EF4-FFF2-40B4-BE49-F238E27FC236}">
              <a16:creationId xmlns:a16="http://schemas.microsoft.com/office/drawing/2014/main" id="{D209DE21-C94C-4E64-A784-9AF06D80E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99381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677" name="Image 676">
          <a:extLst>
            <a:ext uri="{FF2B5EF4-FFF2-40B4-BE49-F238E27FC236}">
              <a16:creationId xmlns:a16="http://schemas.microsoft.com/office/drawing/2014/main" id="{EA3A55F0-14EA-4160-A257-D3533A7AF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10664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678" name="Image 677">
          <a:extLst>
            <a:ext uri="{FF2B5EF4-FFF2-40B4-BE49-F238E27FC236}">
              <a16:creationId xmlns:a16="http://schemas.microsoft.com/office/drawing/2014/main" id="{588167A8-4E0F-4C98-84FE-0DD73C0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99381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679" name="Image 678">
          <a:extLst>
            <a:ext uri="{FF2B5EF4-FFF2-40B4-BE49-F238E27FC236}">
              <a16:creationId xmlns:a16="http://schemas.microsoft.com/office/drawing/2014/main" id="{660F2CC3-AC75-479A-97AB-D5F1BB33E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10664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680" name="Image 679">
          <a:extLst>
            <a:ext uri="{FF2B5EF4-FFF2-40B4-BE49-F238E27FC236}">
              <a16:creationId xmlns:a16="http://schemas.microsoft.com/office/drawing/2014/main" id="{016CD6A4-644E-47BE-B0E2-BA9D551ED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99381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681" name="Image 680">
          <a:extLst>
            <a:ext uri="{FF2B5EF4-FFF2-40B4-BE49-F238E27FC236}">
              <a16:creationId xmlns:a16="http://schemas.microsoft.com/office/drawing/2014/main" id="{A54DDF19-ED3D-46D1-B9B0-8B88D096E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10664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682" name="Image 681">
          <a:extLst>
            <a:ext uri="{FF2B5EF4-FFF2-40B4-BE49-F238E27FC236}">
              <a16:creationId xmlns:a16="http://schemas.microsoft.com/office/drawing/2014/main" id="{CA83D370-6AFB-4B68-8CCF-BBB82B27D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99381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83" name="Image 682">
          <a:extLst>
            <a:ext uri="{FF2B5EF4-FFF2-40B4-BE49-F238E27FC236}">
              <a16:creationId xmlns:a16="http://schemas.microsoft.com/office/drawing/2014/main" id="{00C57C95-129B-4216-BFA1-475C7B87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84" name="Image 683">
          <a:extLst>
            <a:ext uri="{FF2B5EF4-FFF2-40B4-BE49-F238E27FC236}">
              <a16:creationId xmlns:a16="http://schemas.microsoft.com/office/drawing/2014/main" id="{88B47D58-3211-42EC-901B-7556D65C9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85" name="Image 684">
          <a:extLst>
            <a:ext uri="{FF2B5EF4-FFF2-40B4-BE49-F238E27FC236}">
              <a16:creationId xmlns:a16="http://schemas.microsoft.com/office/drawing/2014/main" id="{5EBE555E-B646-401D-8E1C-3B61DD0E9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86" name="Image 685">
          <a:extLst>
            <a:ext uri="{FF2B5EF4-FFF2-40B4-BE49-F238E27FC236}">
              <a16:creationId xmlns:a16="http://schemas.microsoft.com/office/drawing/2014/main" id="{1679CC20-88C4-491B-9DFD-AAE0905E8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87" name="Image 686">
          <a:extLst>
            <a:ext uri="{FF2B5EF4-FFF2-40B4-BE49-F238E27FC236}">
              <a16:creationId xmlns:a16="http://schemas.microsoft.com/office/drawing/2014/main" id="{CB6856A6-DDBC-4F52-90C0-137F1883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88" name="Image 687">
          <a:extLst>
            <a:ext uri="{FF2B5EF4-FFF2-40B4-BE49-F238E27FC236}">
              <a16:creationId xmlns:a16="http://schemas.microsoft.com/office/drawing/2014/main" id="{D9C73563-4223-4288-AE7A-711B1D45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89" name="Image 688">
          <a:extLst>
            <a:ext uri="{FF2B5EF4-FFF2-40B4-BE49-F238E27FC236}">
              <a16:creationId xmlns:a16="http://schemas.microsoft.com/office/drawing/2014/main" id="{034E4056-0842-47E0-9B04-97162877D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90" name="Image 689">
          <a:extLst>
            <a:ext uri="{FF2B5EF4-FFF2-40B4-BE49-F238E27FC236}">
              <a16:creationId xmlns:a16="http://schemas.microsoft.com/office/drawing/2014/main" id="{2B7DC1CA-6CE7-452A-A11E-489EB52B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91" name="Image 690">
          <a:extLst>
            <a:ext uri="{FF2B5EF4-FFF2-40B4-BE49-F238E27FC236}">
              <a16:creationId xmlns:a16="http://schemas.microsoft.com/office/drawing/2014/main" id="{FEA3D631-A12B-494F-AA71-7DC1B579B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92" name="Image 691">
          <a:extLst>
            <a:ext uri="{FF2B5EF4-FFF2-40B4-BE49-F238E27FC236}">
              <a16:creationId xmlns:a16="http://schemas.microsoft.com/office/drawing/2014/main" id="{A7E05075-B28F-4783-90E9-F37855D02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93" name="Image 692">
          <a:extLst>
            <a:ext uri="{FF2B5EF4-FFF2-40B4-BE49-F238E27FC236}">
              <a16:creationId xmlns:a16="http://schemas.microsoft.com/office/drawing/2014/main" id="{A25FCE34-0345-4105-B963-C6F11DE76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694" name="Image 693">
          <a:extLst>
            <a:ext uri="{FF2B5EF4-FFF2-40B4-BE49-F238E27FC236}">
              <a16:creationId xmlns:a16="http://schemas.microsoft.com/office/drawing/2014/main" id="{1FE60CFC-9ED1-4E1A-97DA-1989A8A2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81066409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695" name="Image 694">
          <a:extLst>
            <a:ext uri="{FF2B5EF4-FFF2-40B4-BE49-F238E27FC236}">
              <a16:creationId xmlns:a16="http://schemas.microsoft.com/office/drawing/2014/main" id="{7FA5E47A-1AEA-4C74-866B-0161B5B8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7993813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696" name="Image 695">
          <a:extLst>
            <a:ext uri="{FF2B5EF4-FFF2-40B4-BE49-F238E27FC236}">
              <a16:creationId xmlns:a16="http://schemas.microsoft.com/office/drawing/2014/main" id="{3C81ED2E-BFF4-4DA8-9B0F-C291409D4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697" name="Image 696">
          <a:extLst>
            <a:ext uri="{FF2B5EF4-FFF2-40B4-BE49-F238E27FC236}">
              <a16:creationId xmlns:a16="http://schemas.microsoft.com/office/drawing/2014/main" id="{8AB1F536-C17B-4E76-B882-2D5631CCA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58045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698" name="Image 697">
          <a:extLst>
            <a:ext uri="{FF2B5EF4-FFF2-40B4-BE49-F238E27FC236}">
              <a16:creationId xmlns:a16="http://schemas.microsoft.com/office/drawing/2014/main" id="{8E607BF3-3A17-4A59-96A2-355019D2F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9878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699" name="Image 698">
          <a:extLst>
            <a:ext uri="{FF2B5EF4-FFF2-40B4-BE49-F238E27FC236}">
              <a16:creationId xmlns:a16="http://schemas.microsoft.com/office/drawing/2014/main" id="{EC16D8B4-1871-4FE4-8067-E830D9BF4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700" name="Image 699">
          <a:extLst>
            <a:ext uri="{FF2B5EF4-FFF2-40B4-BE49-F238E27FC236}">
              <a16:creationId xmlns:a16="http://schemas.microsoft.com/office/drawing/2014/main" id="{8BCC919F-CA92-40D2-AC8C-9839543A4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701" name="Image 700">
          <a:extLst>
            <a:ext uri="{FF2B5EF4-FFF2-40B4-BE49-F238E27FC236}">
              <a16:creationId xmlns:a16="http://schemas.microsoft.com/office/drawing/2014/main" id="{C4C33A80-E678-48C8-85BE-724912D1A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702" name="Image 701">
          <a:extLst>
            <a:ext uri="{FF2B5EF4-FFF2-40B4-BE49-F238E27FC236}">
              <a16:creationId xmlns:a16="http://schemas.microsoft.com/office/drawing/2014/main" id="{3A384911-1A3C-4F58-8D2F-A2F0D72C2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703" name="Image 702">
          <a:extLst>
            <a:ext uri="{FF2B5EF4-FFF2-40B4-BE49-F238E27FC236}">
              <a16:creationId xmlns:a16="http://schemas.microsoft.com/office/drawing/2014/main" id="{B5A2BFD0-A90A-4EA8-AD66-C0FFF1AB1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704" name="Image 703">
          <a:extLst>
            <a:ext uri="{FF2B5EF4-FFF2-40B4-BE49-F238E27FC236}">
              <a16:creationId xmlns:a16="http://schemas.microsoft.com/office/drawing/2014/main" id="{E3B0EB9F-2BED-4605-ABCD-6218C83B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705" name="Image 704">
          <a:extLst>
            <a:ext uri="{FF2B5EF4-FFF2-40B4-BE49-F238E27FC236}">
              <a16:creationId xmlns:a16="http://schemas.microsoft.com/office/drawing/2014/main" id="{4D4B9815-CA4A-468E-B1F6-78A606A05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706" name="Image 705">
          <a:extLst>
            <a:ext uri="{FF2B5EF4-FFF2-40B4-BE49-F238E27FC236}">
              <a16:creationId xmlns:a16="http://schemas.microsoft.com/office/drawing/2014/main" id="{46FAF8DF-0795-4385-8E14-9A2243705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707" name="Image 706">
          <a:extLst>
            <a:ext uri="{FF2B5EF4-FFF2-40B4-BE49-F238E27FC236}">
              <a16:creationId xmlns:a16="http://schemas.microsoft.com/office/drawing/2014/main" id="{7482CEBE-5CCD-4984-8214-BAF380C38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708" name="Image 707">
          <a:extLst>
            <a:ext uri="{FF2B5EF4-FFF2-40B4-BE49-F238E27FC236}">
              <a16:creationId xmlns:a16="http://schemas.microsoft.com/office/drawing/2014/main" id="{F2F4F169-079E-4EDF-8F67-690594D7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709" name="Image 708">
          <a:extLst>
            <a:ext uri="{FF2B5EF4-FFF2-40B4-BE49-F238E27FC236}">
              <a16:creationId xmlns:a16="http://schemas.microsoft.com/office/drawing/2014/main" id="{693A299D-4E2C-4BD2-A70F-553F071D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710" name="Image 709">
          <a:extLst>
            <a:ext uri="{FF2B5EF4-FFF2-40B4-BE49-F238E27FC236}">
              <a16:creationId xmlns:a16="http://schemas.microsoft.com/office/drawing/2014/main" id="{B6CD2997-4206-420F-A126-524FFD810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711" name="Image 710">
          <a:extLst>
            <a:ext uri="{FF2B5EF4-FFF2-40B4-BE49-F238E27FC236}">
              <a16:creationId xmlns:a16="http://schemas.microsoft.com/office/drawing/2014/main" id="{C92128E1-351D-4189-9A72-6309AFFF5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712" name="Image 711">
          <a:extLst>
            <a:ext uri="{FF2B5EF4-FFF2-40B4-BE49-F238E27FC236}">
              <a16:creationId xmlns:a16="http://schemas.microsoft.com/office/drawing/2014/main" id="{E226359F-8B9C-477E-8538-EFEB04AA1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713" name="Image 712">
          <a:extLst>
            <a:ext uri="{FF2B5EF4-FFF2-40B4-BE49-F238E27FC236}">
              <a16:creationId xmlns:a16="http://schemas.microsoft.com/office/drawing/2014/main" id="{88CB3069-BCBA-45EF-B78A-5407CC749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53</xdr:row>
      <xdr:rowOff>0</xdr:rowOff>
    </xdr:from>
    <xdr:ext cx="921364" cy="0"/>
    <xdr:pic>
      <xdr:nvPicPr>
        <xdr:cNvPr id="714" name="Image 713">
          <a:extLst>
            <a:ext uri="{FF2B5EF4-FFF2-40B4-BE49-F238E27FC236}">
              <a16:creationId xmlns:a16="http://schemas.microsoft.com/office/drawing/2014/main" id="{53E4B7A9-BA21-49E3-A0DC-EE9521508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128227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58</xdr:row>
      <xdr:rowOff>0</xdr:rowOff>
    </xdr:from>
    <xdr:ext cx="921364" cy="0"/>
    <xdr:pic>
      <xdr:nvPicPr>
        <xdr:cNvPr id="715" name="Image 714">
          <a:extLst>
            <a:ext uri="{FF2B5EF4-FFF2-40B4-BE49-F238E27FC236}">
              <a16:creationId xmlns:a16="http://schemas.microsoft.com/office/drawing/2014/main" id="{3B466632-EA4D-4F9A-B4D9-CB2910983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5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52</xdr:row>
      <xdr:rowOff>254000</xdr:rowOff>
    </xdr:from>
    <xdr:ext cx="921364" cy="0"/>
    <xdr:pic>
      <xdr:nvPicPr>
        <xdr:cNvPr id="716" name="Image 715">
          <a:extLst>
            <a:ext uri="{FF2B5EF4-FFF2-40B4-BE49-F238E27FC236}">
              <a16:creationId xmlns:a16="http://schemas.microsoft.com/office/drawing/2014/main" id="{FE2B5D58-7E0F-4304-98ED-9662B9986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54999948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717" name="Image 716">
          <a:extLst>
            <a:ext uri="{FF2B5EF4-FFF2-40B4-BE49-F238E27FC236}">
              <a16:creationId xmlns:a16="http://schemas.microsoft.com/office/drawing/2014/main" id="{017D2781-285B-47D0-8A15-301619D62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33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718" name="Image 717">
          <a:extLst>
            <a:ext uri="{FF2B5EF4-FFF2-40B4-BE49-F238E27FC236}">
              <a16:creationId xmlns:a16="http://schemas.microsoft.com/office/drawing/2014/main" id="{8A6383F6-6D89-4753-AA20-D3482322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627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719" name="Image 718">
          <a:extLst>
            <a:ext uri="{FF2B5EF4-FFF2-40B4-BE49-F238E27FC236}">
              <a16:creationId xmlns:a16="http://schemas.microsoft.com/office/drawing/2014/main" id="{59724021-330D-4730-8ED8-09B9D2DE2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20722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720" name="Image 719">
          <a:extLst>
            <a:ext uri="{FF2B5EF4-FFF2-40B4-BE49-F238E27FC236}">
              <a16:creationId xmlns:a16="http://schemas.microsoft.com/office/drawing/2014/main" id="{BA24C333-2396-4415-A2DE-D394E78D7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33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721" name="Image 720">
          <a:extLst>
            <a:ext uri="{FF2B5EF4-FFF2-40B4-BE49-F238E27FC236}">
              <a16:creationId xmlns:a16="http://schemas.microsoft.com/office/drawing/2014/main" id="{B265D83A-93E3-4C13-8AF8-737499A15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627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722" name="Image 721">
          <a:extLst>
            <a:ext uri="{FF2B5EF4-FFF2-40B4-BE49-F238E27FC236}">
              <a16:creationId xmlns:a16="http://schemas.microsoft.com/office/drawing/2014/main" id="{A812376F-D280-4242-A64A-1CF89C97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20722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723" name="Image 722">
          <a:extLst>
            <a:ext uri="{FF2B5EF4-FFF2-40B4-BE49-F238E27FC236}">
              <a16:creationId xmlns:a16="http://schemas.microsoft.com/office/drawing/2014/main" id="{D413A4D6-3D3D-4A86-A6EB-B9461CE3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33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724" name="Image 723">
          <a:extLst>
            <a:ext uri="{FF2B5EF4-FFF2-40B4-BE49-F238E27FC236}">
              <a16:creationId xmlns:a16="http://schemas.microsoft.com/office/drawing/2014/main" id="{5343FFE9-0AF1-46B9-BAF6-879C65B1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627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725" name="Image 724">
          <a:extLst>
            <a:ext uri="{FF2B5EF4-FFF2-40B4-BE49-F238E27FC236}">
              <a16:creationId xmlns:a16="http://schemas.microsoft.com/office/drawing/2014/main" id="{4C2623A5-245B-4C13-87F5-511457F05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20722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726" name="Image 725">
          <a:extLst>
            <a:ext uri="{FF2B5EF4-FFF2-40B4-BE49-F238E27FC236}">
              <a16:creationId xmlns:a16="http://schemas.microsoft.com/office/drawing/2014/main" id="{7E2D2F38-A4F7-437C-9FE8-05EB889B2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33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727" name="Image 726">
          <a:extLst>
            <a:ext uri="{FF2B5EF4-FFF2-40B4-BE49-F238E27FC236}">
              <a16:creationId xmlns:a16="http://schemas.microsoft.com/office/drawing/2014/main" id="{1F2CC4F7-3BAF-40FD-A756-8322D874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627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728" name="Image 727">
          <a:extLst>
            <a:ext uri="{FF2B5EF4-FFF2-40B4-BE49-F238E27FC236}">
              <a16:creationId xmlns:a16="http://schemas.microsoft.com/office/drawing/2014/main" id="{76BF31B7-B64D-4FB2-B156-E9142E66C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20722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729" name="Image 728">
          <a:extLst>
            <a:ext uri="{FF2B5EF4-FFF2-40B4-BE49-F238E27FC236}">
              <a16:creationId xmlns:a16="http://schemas.microsoft.com/office/drawing/2014/main" id="{80283040-ED07-47A2-9B63-95791EB1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33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730" name="Image 729">
          <a:extLst>
            <a:ext uri="{FF2B5EF4-FFF2-40B4-BE49-F238E27FC236}">
              <a16:creationId xmlns:a16="http://schemas.microsoft.com/office/drawing/2014/main" id="{03BA83F6-BCDB-4CF4-ACA2-1CF3BE84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627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731" name="Image 730">
          <a:extLst>
            <a:ext uri="{FF2B5EF4-FFF2-40B4-BE49-F238E27FC236}">
              <a16:creationId xmlns:a16="http://schemas.microsoft.com/office/drawing/2014/main" id="{169F8291-F17E-4A7B-AA07-9F3C1089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20722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</xdr:row>
      <xdr:rowOff>0</xdr:rowOff>
    </xdr:from>
    <xdr:ext cx="921364" cy="0"/>
    <xdr:pic>
      <xdr:nvPicPr>
        <xdr:cNvPr id="732" name="Image 731">
          <a:extLst>
            <a:ext uri="{FF2B5EF4-FFF2-40B4-BE49-F238E27FC236}">
              <a16:creationId xmlns:a16="http://schemas.microsoft.com/office/drawing/2014/main" id="{FBD5D349-7933-4068-B760-FA79EBE47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27368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42</xdr:row>
      <xdr:rowOff>254000</xdr:rowOff>
    </xdr:from>
    <xdr:ext cx="921364" cy="0"/>
    <xdr:pic>
      <xdr:nvPicPr>
        <xdr:cNvPr id="733" name="Image 732">
          <a:extLst>
            <a:ext uri="{FF2B5EF4-FFF2-40B4-BE49-F238E27FC236}">
              <a16:creationId xmlns:a16="http://schemas.microsoft.com/office/drawing/2014/main" id="{FD1A5B86-A8AF-4FE3-819E-13399B99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41145402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</xdr:row>
      <xdr:rowOff>0</xdr:rowOff>
    </xdr:from>
    <xdr:ext cx="921364" cy="0"/>
    <xdr:pic>
      <xdr:nvPicPr>
        <xdr:cNvPr id="734" name="Image 733">
          <a:extLst>
            <a:ext uri="{FF2B5EF4-FFF2-40B4-BE49-F238E27FC236}">
              <a16:creationId xmlns:a16="http://schemas.microsoft.com/office/drawing/2014/main" id="{EA204CD5-B97A-4A2C-93C0-6A68E3E0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7335500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30</xdr:row>
      <xdr:rowOff>0</xdr:rowOff>
    </xdr:from>
    <xdr:ext cx="921364" cy="0"/>
    <xdr:pic>
      <xdr:nvPicPr>
        <xdr:cNvPr id="735" name="Image 734">
          <a:extLst>
            <a:ext uri="{FF2B5EF4-FFF2-40B4-BE49-F238E27FC236}">
              <a16:creationId xmlns:a16="http://schemas.microsoft.com/office/drawing/2014/main" id="{1C95A92A-A22E-4D8B-8A54-C235F1434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262773"/>
          <a:ext cx="921364" cy="0"/>
        </a:xfrm>
        <a:prstGeom prst="rect">
          <a:avLst/>
        </a:prstGeom>
      </xdr:spPr>
    </xdr:pic>
    <xdr:clientData/>
  </xdr:oneCellAnchor>
  <xdr:oneCellAnchor>
    <xdr:from>
      <xdr:col>2</xdr:col>
      <xdr:colOff>1121833</xdr:colOff>
      <xdr:row>24</xdr:row>
      <xdr:rowOff>254000</xdr:rowOff>
    </xdr:from>
    <xdr:ext cx="921364" cy="0"/>
    <xdr:pic>
      <xdr:nvPicPr>
        <xdr:cNvPr id="736" name="Image 735">
          <a:extLst>
            <a:ext uri="{FF2B5EF4-FFF2-40B4-BE49-F238E27FC236}">
              <a16:creationId xmlns:a16="http://schemas.microsoft.com/office/drawing/2014/main" id="{0EF3ED64-A7C8-4D1D-882A-C1FF575B0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833" y="16207220"/>
          <a:ext cx="921364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afont.com/fr/c39hrp48dhtt.fon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afont.com/fr/c39hrp48dhtt.fo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afont.com/fr/c39hrp48dhtt.fo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afont.com/fr/c39hrp48dhtt.fo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dafont.com/fr/c39hrp48dhtt.fo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dafont.com/fr/c39hrp48dhtt.fo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dafont.com/fr/c39hrp48dhtt.fo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dafont.com/fr/c39hrp48dhtt.fo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dafont.com/fr/c39hrp48dhtt.fo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03E9-CDFA-4A9D-8526-A5AD78480EB0}">
  <sheetPr>
    <pageSetUpPr fitToPage="1"/>
  </sheetPr>
  <dimension ref="A1:R56"/>
  <sheetViews>
    <sheetView showGridLines="0" topLeftCell="A2" zoomScale="40" zoomScaleNormal="40" zoomScaleSheetLayoutView="55" workbookViewId="0">
      <pane ySplit="14" topLeftCell="A30" activePane="bottomLeft" state="frozen"/>
      <selection activeCell="A2" sqref="A2"/>
      <selection pane="bottomLeft" activeCell="R25" sqref="R25"/>
    </sheetView>
  </sheetViews>
  <sheetFormatPr baseColWidth="10" defaultColWidth="11.453125" defaultRowHeight="46" outlineLevelRow="1"/>
  <cols>
    <col min="1" max="1" width="22.54296875" customWidth="1"/>
    <col min="2" max="2" width="30.26953125" style="25" customWidth="1"/>
    <col min="3" max="3" width="28.1796875" style="25" customWidth="1"/>
    <col min="4" max="4" width="27" style="21" customWidth="1"/>
    <col min="5" max="5" width="34.453125" style="21" customWidth="1"/>
    <col min="6" max="6" width="21.1796875" style="27" customWidth="1"/>
    <col min="7" max="7" width="72.7265625" style="24" customWidth="1"/>
    <col min="8" max="8" width="7.453125" style="22" bestFit="1" customWidth="1"/>
    <col min="9" max="9" width="15.1796875" style="6" bestFit="1" customWidth="1"/>
    <col min="10" max="10" width="29.54296875" style="130" customWidth="1"/>
    <col min="11" max="11" width="16.81640625" style="142" customWidth="1"/>
    <col min="12" max="12" width="35.1796875" style="56" customWidth="1"/>
    <col min="13" max="13" width="16.7265625" style="51" customWidth="1"/>
    <col min="14" max="14" width="16.453125" style="127" customWidth="1"/>
    <col min="15" max="15" width="17" style="148" customWidth="1"/>
    <col min="16" max="16" width="18.1796875" style="6" customWidth="1"/>
    <col min="17" max="17" width="30.54296875" style="59" customWidth="1"/>
    <col min="18" max="18" width="134.1796875" bestFit="1" customWidth="1"/>
  </cols>
  <sheetData>
    <row r="1" spans="1:17" ht="92">
      <c r="B1" s="38" t="s">
        <v>0</v>
      </c>
      <c r="C1" s="38"/>
      <c r="D1" s="37"/>
      <c r="E1" s="37"/>
      <c r="F1" s="37"/>
      <c r="G1" s="29"/>
      <c r="H1" s="29"/>
      <c r="I1" s="29"/>
      <c r="J1" s="128"/>
      <c r="K1" s="143"/>
      <c r="L1"/>
      <c r="M1"/>
      <c r="N1" s="118"/>
      <c r="O1" s="119"/>
      <c r="P1"/>
      <c r="Q1"/>
    </row>
    <row r="2" spans="1:17" ht="92">
      <c r="B2" s="38" t="s">
        <v>0</v>
      </c>
      <c r="C2" s="295"/>
      <c r="D2" s="289"/>
      <c r="E2" s="37"/>
      <c r="F2" s="37"/>
      <c r="G2" s="37"/>
      <c r="H2" s="37"/>
      <c r="I2" s="331"/>
      <c r="J2" s="29"/>
      <c r="K2" s="29"/>
      <c r="L2"/>
      <c r="M2"/>
      <c r="N2"/>
      <c r="O2"/>
      <c r="P2"/>
      <c r="Q2"/>
    </row>
    <row r="3" spans="1:17" ht="60.65" customHeight="1">
      <c r="B3" s="46" t="s">
        <v>1</v>
      </c>
      <c r="C3" s="296"/>
      <c r="D3" s="290"/>
      <c r="E3" s="46"/>
      <c r="F3" s="39"/>
      <c r="G3" s="39"/>
      <c r="H3" s="39"/>
      <c r="I3" s="332"/>
      <c r="J3" s="30"/>
      <c r="K3" s="30"/>
      <c r="L3"/>
      <c r="M3"/>
      <c r="N3"/>
      <c r="O3"/>
      <c r="P3"/>
      <c r="Q3"/>
    </row>
    <row r="4" spans="1:17" s="1" customFormat="1" ht="26" outlineLevel="1">
      <c r="A4" s="78" t="s">
        <v>2</v>
      </c>
      <c r="B4" s="79"/>
      <c r="C4" s="282"/>
      <c r="D4" s="291"/>
      <c r="E4" s="82"/>
      <c r="F4" s="2"/>
      <c r="G4" s="2"/>
      <c r="H4" s="2"/>
      <c r="I4" s="333"/>
      <c r="J4" s="3"/>
      <c r="K4" s="35"/>
      <c r="M4" s="36"/>
      <c r="N4" s="3"/>
      <c r="O4" s="3"/>
      <c r="P4" s="3"/>
      <c r="Q4" s="3"/>
    </row>
    <row r="5" spans="1:17" s="1" customFormat="1" ht="26" outlineLevel="1">
      <c r="A5" s="80" t="s">
        <v>3</v>
      </c>
      <c r="B5" s="81"/>
      <c r="C5" s="283"/>
      <c r="D5" s="292"/>
      <c r="E5" s="83"/>
      <c r="F5" s="2"/>
      <c r="G5" s="2"/>
      <c r="H5" s="2"/>
      <c r="I5" s="333"/>
      <c r="J5" s="3"/>
      <c r="K5" s="35"/>
      <c r="M5" s="36"/>
      <c r="N5" s="3"/>
      <c r="O5" s="3"/>
      <c r="P5" s="3"/>
      <c r="Q5" s="3"/>
    </row>
    <row r="6" spans="1:17" s="1" customFormat="1" ht="26" outlineLevel="1">
      <c r="A6" s="77" t="s">
        <v>4</v>
      </c>
      <c r="B6" s="12"/>
      <c r="C6" s="284"/>
      <c r="D6" s="293"/>
      <c r="E6" s="84"/>
      <c r="F6" s="2"/>
      <c r="G6" s="2"/>
      <c r="H6" s="2"/>
      <c r="I6" s="334"/>
      <c r="J6" s="3"/>
      <c r="K6" s="35"/>
      <c r="M6" s="36"/>
      <c r="N6" s="3"/>
      <c r="O6" s="3"/>
      <c r="P6" s="3"/>
      <c r="Q6" s="3"/>
    </row>
    <row r="7" spans="1:17" s="1" customFormat="1" ht="26" outlineLevel="1">
      <c r="A7" s="80" t="s">
        <v>5</v>
      </c>
      <c r="B7" s="81"/>
      <c r="C7" s="283"/>
      <c r="D7" s="292"/>
      <c r="E7" s="83"/>
      <c r="F7" s="2"/>
      <c r="G7" s="2"/>
      <c r="H7" s="2"/>
      <c r="I7" s="333"/>
      <c r="J7" s="3"/>
      <c r="K7" s="35"/>
      <c r="M7" s="36"/>
      <c r="N7" s="3"/>
      <c r="O7" s="3"/>
      <c r="P7" s="3"/>
      <c r="Q7" s="3"/>
    </row>
    <row r="8" spans="1:17" s="1" customFormat="1" ht="26" outlineLevel="1">
      <c r="A8" s="80" t="s">
        <v>6</v>
      </c>
      <c r="B8" s="81"/>
      <c r="C8" s="283"/>
      <c r="D8" s="292"/>
      <c r="E8" s="83"/>
      <c r="F8" s="2"/>
      <c r="G8" s="2"/>
      <c r="H8" s="2"/>
      <c r="I8" s="333"/>
      <c r="J8" s="3"/>
      <c r="K8" s="35"/>
      <c r="M8" s="36"/>
      <c r="N8" s="3"/>
      <c r="O8" s="3"/>
      <c r="P8" s="3"/>
      <c r="Q8" s="3"/>
    </row>
    <row r="9" spans="1:17" s="1" customFormat="1" ht="32.5" customHeight="1" outlineLevel="1">
      <c r="A9" s="80" t="s">
        <v>7</v>
      </c>
      <c r="B9" s="81"/>
      <c r="C9" s="283"/>
      <c r="D9" s="292"/>
      <c r="E9" s="83"/>
      <c r="F9" s="2"/>
      <c r="G9" s="2"/>
      <c r="H9" s="2"/>
      <c r="I9" s="335"/>
      <c r="J9" s="3"/>
      <c r="K9" s="35"/>
      <c r="M9" s="36"/>
      <c r="N9" s="3"/>
      <c r="O9" s="3"/>
      <c r="P9" s="3"/>
      <c r="Q9" s="3"/>
    </row>
    <row r="10" spans="1:17" s="1" customFormat="1" ht="22.5" customHeight="1" outlineLevel="1">
      <c r="A10" s="7"/>
      <c r="B10" s="12"/>
      <c r="C10" s="12"/>
      <c r="D10" s="2"/>
      <c r="E10" s="2"/>
      <c r="F10" s="2"/>
      <c r="G10" s="4"/>
      <c r="H10" s="3"/>
      <c r="I10" s="26"/>
      <c r="J10" s="129"/>
      <c r="K10" s="137"/>
      <c r="L10" s="52"/>
      <c r="M10" s="49"/>
      <c r="N10" s="119"/>
      <c r="O10" s="119"/>
      <c r="P10"/>
      <c r="Q10" s="59"/>
    </row>
    <row r="11" spans="1:17" s="1" customFormat="1" ht="23.25" customHeight="1" outlineLevel="1">
      <c r="A11" s="8" t="s">
        <v>8</v>
      </c>
      <c r="B11" s="62"/>
      <c r="C11" s="62"/>
      <c r="D11" s="340">
        <v>0</v>
      </c>
      <c r="E11" s="62"/>
      <c r="F11" s="5"/>
      <c r="G11" s="11"/>
      <c r="H11" s="3"/>
      <c r="I11" s="6"/>
      <c r="J11" s="130"/>
      <c r="K11" s="138"/>
      <c r="L11" s="53"/>
      <c r="M11" s="50"/>
      <c r="N11" s="120"/>
      <c r="O11" s="149"/>
      <c r="P11"/>
      <c r="Q11" s="59"/>
    </row>
    <row r="12" spans="1:17" s="1" customFormat="1" ht="23.25" customHeight="1" outlineLevel="1">
      <c r="A12" s="8"/>
      <c r="B12" s="20"/>
      <c r="C12" s="20"/>
      <c r="D12" s="62"/>
      <c r="E12" s="62"/>
      <c r="F12" s="5"/>
      <c r="G12" s="11"/>
      <c r="H12" s="3"/>
      <c r="I12" s="6"/>
      <c r="J12" s="130"/>
      <c r="K12" s="138"/>
      <c r="L12" s="53"/>
      <c r="M12" s="50"/>
      <c r="N12" s="120"/>
      <c r="O12" s="149"/>
      <c r="P12"/>
      <c r="Q12" s="59"/>
    </row>
    <row r="13" spans="1:17" s="113" customFormat="1" ht="23.15" customHeight="1" outlineLevel="1">
      <c r="A13" s="105" t="s">
        <v>9</v>
      </c>
      <c r="B13" s="106"/>
      <c r="C13" s="106"/>
      <c r="D13" s="108"/>
      <c r="E13" s="107"/>
      <c r="F13" s="109"/>
      <c r="G13" s="110" t="s">
        <v>10</v>
      </c>
      <c r="H13" s="114"/>
      <c r="I13" s="115"/>
      <c r="J13" s="131"/>
      <c r="K13" s="139"/>
      <c r="L13" s="111"/>
      <c r="M13" s="112"/>
      <c r="N13" s="120"/>
      <c r="O13" s="149"/>
    </row>
    <row r="14" spans="1:17" s="1" customFormat="1" ht="23.25" customHeight="1">
      <c r="A14" s="8"/>
      <c r="B14" s="20"/>
      <c r="C14" s="20"/>
      <c r="D14" s="62"/>
      <c r="E14" s="62"/>
      <c r="F14" s="5"/>
      <c r="G14" s="11"/>
      <c r="H14" s="3"/>
      <c r="I14" s="6"/>
      <c r="J14" s="130"/>
      <c r="K14" s="138"/>
      <c r="L14" s="53"/>
      <c r="M14" s="50"/>
      <c r="N14" s="120"/>
      <c r="O14" s="149"/>
      <c r="P14" s="32"/>
      <c r="Q14" s="59"/>
    </row>
    <row r="15" spans="1:17" s="23" customFormat="1" ht="120" customHeight="1">
      <c r="A15" s="13" t="s">
        <v>11</v>
      </c>
      <c r="B15" s="13" t="s">
        <v>12</v>
      </c>
      <c r="C15" s="13" t="s">
        <v>13</v>
      </c>
      <c r="D15" s="14" t="s">
        <v>14</v>
      </c>
      <c r="E15" s="70" t="s">
        <v>15</v>
      </c>
      <c r="F15" s="15" t="s">
        <v>16</v>
      </c>
      <c r="G15" s="16" t="s">
        <v>17</v>
      </c>
      <c r="H15" s="16" t="s">
        <v>18</v>
      </c>
      <c r="I15" s="19" t="s">
        <v>19</v>
      </c>
      <c r="J15" s="132" t="s">
        <v>20</v>
      </c>
      <c r="K15" s="18" t="s">
        <v>21</v>
      </c>
      <c r="L15" s="54" t="s">
        <v>22</v>
      </c>
      <c r="M15" s="18" t="s">
        <v>23</v>
      </c>
      <c r="N15" s="121" t="s">
        <v>24</v>
      </c>
      <c r="O15" s="150" t="s">
        <v>25</v>
      </c>
      <c r="P15" s="17" t="s">
        <v>26</v>
      </c>
      <c r="Q15" s="117" t="s">
        <v>27</v>
      </c>
    </row>
    <row r="16" spans="1:17" s="40" customFormat="1" ht="130" customHeight="1">
      <c r="A16" s="85" t="s">
        <v>28</v>
      </c>
      <c r="B16" s="67"/>
      <c r="C16" s="67"/>
      <c r="D16" s="68"/>
      <c r="E16" s="68"/>
      <c r="F16" s="67"/>
      <c r="G16" s="67"/>
      <c r="H16" s="67"/>
      <c r="I16" s="67"/>
      <c r="J16" s="122"/>
      <c r="K16" s="144"/>
      <c r="L16" s="67"/>
      <c r="M16" s="67"/>
      <c r="N16" s="122"/>
      <c r="O16" s="151"/>
      <c r="P16" s="67"/>
      <c r="Q16" s="69"/>
    </row>
    <row r="17" spans="1:18" s="40" customFormat="1" ht="164.15" customHeight="1">
      <c r="A17" s="34">
        <v>4</v>
      </c>
      <c r="B17" s="60" t="s">
        <v>29</v>
      </c>
      <c r="C17" s="60" t="s">
        <v>28</v>
      </c>
      <c r="D17" s="157" t="s">
        <v>30</v>
      </c>
      <c r="E17" s="339" t="s">
        <v>30</v>
      </c>
      <c r="F17" s="158" t="s">
        <v>31</v>
      </c>
      <c r="G17" s="64" t="s">
        <v>32</v>
      </c>
      <c r="H17" s="33">
        <v>1</v>
      </c>
      <c r="I17" s="72">
        <v>12.92</v>
      </c>
      <c r="J17" s="133">
        <f>I17*(1-$D$11)</f>
        <v>12.92</v>
      </c>
      <c r="K17" s="140">
        <v>12</v>
      </c>
      <c r="L17" s="66" t="s">
        <v>33</v>
      </c>
      <c r="M17" s="73">
        <v>0.05</v>
      </c>
      <c r="N17" s="123">
        <f>IF(L17="SUBSTITUTIVE",I17*(1-M17),J17*(1-M17))</f>
        <v>12.273999999999999</v>
      </c>
      <c r="O17" s="152"/>
      <c r="P17" s="28">
        <f>IF(O17&gt;=K17,(O17*N17),(O17*I17))</f>
        <v>0</v>
      </c>
      <c r="Q17" s="123">
        <f>IF(O17&gt;=K17,N17,J17)</f>
        <v>12.92</v>
      </c>
      <c r="R17" s="45"/>
    </row>
    <row r="18" spans="1:18" s="40" customFormat="1" ht="130" customHeight="1">
      <c r="A18" s="34">
        <v>6</v>
      </c>
      <c r="B18" s="61" t="s">
        <v>34</v>
      </c>
      <c r="C18" s="60" t="s">
        <v>28</v>
      </c>
      <c r="D18" s="103" t="s">
        <v>35</v>
      </c>
      <c r="E18" s="341" t="s">
        <v>35</v>
      </c>
      <c r="F18" s="159" t="s">
        <v>36</v>
      </c>
      <c r="G18" s="65" t="s">
        <v>37</v>
      </c>
      <c r="H18" s="33">
        <v>1</v>
      </c>
      <c r="I18" s="86">
        <v>3.67</v>
      </c>
      <c r="J18" s="133">
        <f t="shared" ref="J18:J22" si="0">I18*(1-$D$11)</f>
        <v>3.67</v>
      </c>
      <c r="K18" s="140">
        <v>10</v>
      </c>
      <c r="L18" s="66" t="s">
        <v>33</v>
      </c>
      <c r="M18" s="73">
        <v>0.2</v>
      </c>
      <c r="N18" s="123">
        <f t="shared" ref="N18:N22" si="1">IF(L18="SUBSTITUTIVE",I18*(1-M18),J18*(1-M18))</f>
        <v>2.9359999999999999</v>
      </c>
      <c r="O18" s="152"/>
      <c r="P18" s="28">
        <f t="shared" ref="P18:P22" si="2">IF(O18&gt;=K18,(O18*N18),(O18*I18))</f>
        <v>0</v>
      </c>
      <c r="Q18" s="123">
        <f t="shared" ref="Q18:Q22" si="3">IF(O18&gt;=K18,N18,J18)</f>
        <v>3.67</v>
      </c>
      <c r="R18" s="45"/>
    </row>
    <row r="19" spans="1:18" s="40" customFormat="1" ht="130" customHeight="1">
      <c r="A19" s="34">
        <v>6</v>
      </c>
      <c r="B19" s="61" t="s">
        <v>34</v>
      </c>
      <c r="C19" s="60" t="s">
        <v>28</v>
      </c>
      <c r="D19" s="103" t="s">
        <v>38</v>
      </c>
      <c r="E19" s="341" t="s">
        <v>38</v>
      </c>
      <c r="F19" s="159" t="s">
        <v>39</v>
      </c>
      <c r="G19" s="65" t="s">
        <v>40</v>
      </c>
      <c r="H19" s="33">
        <v>3</v>
      </c>
      <c r="I19" s="86">
        <v>3.67</v>
      </c>
      <c r="J19" s="133">
        <f t="shared" si="0"/>
        <v>3.67</v>
      </c>
      <c r="K19" s="140">
        <v>10</v>
      </c>
      <c r="L19" s="66" t="s">
        <v>33</v>
      </c>
      <c r="M19" s="73">
        <v>0.2</v>
      </c>
      <c r="N19" s="123">
        <f t="shared" si="1"/>
        <v>2.9359999999999999</v>
      </c>
      <c r="O19" s="152"/>
      <c r="P19" s="28">
        <f t="shared" si="2"/>
        <v>0</v>
      </c>
      <c r="Q19" s="123">
        <f t="shared" si="3"/>
        <v>3.67</v>
      </c>
      <c r="R19" s="45"/>
    </row>
    <row r="20" spans="1:18" s="40" customFormat="1" ht="130" customHeight="1">
      <c r="A20" s="34">
        <v>6</v>
      </c>
      <c r="B20" s="61" t="s">
        <v>34</v>
      </c>
      <c r="C20" s="60" t="s">
        <v>28</v>
      </c>
      <c r="D20" s="103" t="s">
        <v>41</v>
      </c>
      <c r="E20" s="341" t="s">
        <v>41</v>
      </c>
      <c r="F20" s="159" t="s">
        <v>42</v>
      </c>
      <c r="G20" s="65" t="s">
        <v>43</v>
      </c>
      <c r="H20" s="33">
        <v>1</v>
      </c>
      <c r="I20" s="86">
        <v>5.42</v>
      </c>
      <c r="J20" s="133">
        <f t="shared" si="0"/>
        <v>5.42</v>
      </c>
      <c r="K20" s="140">
        <v>10</v>
      </c>
      <c r="L20" s="66" t="s">
        <v>33</v>
      </c>
      <c r="M20" s="73">
        <v>0.2</v>
      </c>
      <c r="N20" s="123">
        <f t="shared" si="1"/>
        <v>4.3360000000000003</v>
      </c>
      <c r="O20" s="152"/>
      <c r="P20" s="28">
        <f t="shared" si="2"/>
        <v>0</v>
      </c>
      <c r="Q20" s="123">
        <f t="shared" si="3"/>
        <v>5.42</v>
      </c>
      <c r="R20" s="45"/>
    </row>
    <row r="21" spans="1:18" s="40" customFormat="1" ht="130" customHeight="1">
      <c r="A21" s="34">
        <v>7</v>
      </c>
      <c r="B21" s="61" t="s">
        <v>44</v>
      </c>
      <c r="C21" s="60" t="s">
        <v>28</v>
      </c>
      <c r="D21" s="160" t="s">
        <v>45</v>
      </c>
      <c r="E21" s="342" t="s">
        <v>45</v>
      </c>
      <c r="F21" s="61">
        <v>290199</v>
      </c>
      <c r="G21" s="65" t="s">
        <v>46</v>
      </c>
      <c r="H21" s="33">
        <v>1</v>
      </c>
      <c r="I21" s="86">
        <v>30.3</v>
      </c>
      <c r="J21" s="133">
        <f t="shared" si="0"/>
        <v>30.3</v>
      </c>
      <c r="K21" s="140">
        <v>5</v>
      </c>
      <c r="L21" s="66" t="s">
        <v>33</v>
      </c>
      <c r="M21" s="73">
        <v>0.15</v>
      </c>
      <c r="N21" s="123">
        <f t="shared" si="1"/>
        <v>25.754999999999999</v>
      </c>
      <c r="O21" s="152"/>
      <c r="P21" s="28">
        <f t="shared" si="2"/>
        <v>0</v>
      </c>
      <c r="Q21" s="123">
        <f t="shared" si="3"/>
        <v>30.3</v>
      </c>
    </row>
    <row r="22" spans="1:18" s="40" customFormat="1" ht="130" customHeight="1">
      <c r="A22" s="34">
        <v>7</v>
      </c>
      <c r="B22" s="61" t="s">
        <v>44</v>
      </c>
      <c r="C22" s="60" t="s">
        <v>28</v>
      </c>
      <c r="D22" s="104" t="s">
        <v>47</v>
      </c>
      <c r="E22" s="343" t="s">
        <v>47</v>
      </c>
      <c r="F22" s="61">
        <v>290200</v>
      </c>
      <c r="G22" s="65" t="s">
        <v>48</v>
      </c>
      <c r="H22" s="33">
        <v>1</v>
      </c>
      <c r="I22" s="86">
        <v>30.6</v>
      </c>
      <c r="J22" s="133">
        <f t="shared" si="0"/>
        <v>30.6</v>
      </c>
      <c r="K22" s="140">
        <v>5</v>
      </c>
      <c r="L22" s="66" t="s">
        <v>33</v>
      </c>
      <c r="M22" s="73">
        <v>0.15</v>
      </c>
      <c r="N22" s="123">
        <f t="shared" si="1"/>
        <v>26.01</v>
      </c>
      <c r="O22" s="152"/>
      <c r="P22" s="28">
        <f t="shared" si="2"/>
        <v>0</v>
      </c>
      <c r="Q22" s="123">
        <f t="shared" si="3"/>
        <v>30.6</v>
      </c>
    </row>
    <row r="23" spans="1:18" s="40" customFormat="1" ht="130" customHeight="1">
      <c r="A23" s="58" t="s">
        <v>49</v>
      </c>
      <c r="B23" s="57"/>
      <c r="C23" s="57"/>
      <c r="D23" s="63"/>
      <c r="E23" s="344"/>
      <c r="F23" s="57"/>
      <c r="G23" s="57"/>
      <c r="H23" s="57"/>
      <c r="I23" s="57"/>
      <c r="J23" s="124"/>
      <c r="K23" s="145"/>
      <c r="L23" s="57"/>
      <c r="M23" s="57"/>
      <c r="N23" s="124"/>
      <c r="O23" s="153"/>
      <c r="P23" s="57"/>
      <c r="Q23" s="124"/>
    </row>
    <row r="24" spans="1:18" s="40" customFormat="1" ht="130" customHeight="1">
      <c r="A24" s="34">
        <v>4</v>
      </c>
      <c r="B24" s="34" t="s">
        <v>50</v>
      </c>
      <c r="C24" s="161" t="s">
        <v>51</v>
      </c>
      <c r="D24" s="162" t="s">
        <v>52</v>
      </c>
      <c r="E24" s="345" t="s">
        <v>52</v>
      </c>
      <c r="F24" s="163" t="s">
        <v>53</v>
      </c>
      <c r="G24" s="74" t="s">
        <v>54</v>
      </c>
      <c r="H24" s="33">
        <v>1</v>
      </c>
      <c r="I24" s="75">
        <v>9.06</v>
      </c>
      <c r="J24" s="133">
        <f t="shared" ref="J24:J28" si="4">I24*(1-$D$11)</f>
        <v>9.06</v>
      </c>
      <c r="K24" s="164">
        <v>24</v>
      </c>
      <c r="L24" s="66" t="s">
        <v>55</v>
      </c>
      <c r="M24" s="73">
        <v>0.35</v>
      </c>
      <c r="N24" s="123">
        <f t="shared" ref="N24:N28" si="5">IF(L24="SUBSTITUTIVE",I24*(1-M24),J24*(1-M24))</f>
        <v>5.8890000000000002</v>
      </c>
      <c r="O24" s="152"/>
      <c r="P24" s="28">
        <f t="shared" ref="P24:P28" si="6">IF(O24&gt;=K24,(O24*N24),(O24*I24)*(1-B$11))</f>
        <v>0</v>
      </c>
      <c r="Q24" s="123">
        <f>IF($O$29&gt;=12,N24,J24)</f>
        <v>9.06</v>
      </c>
    </row>
    <row r="25" spans="1:18" s="40" customFormat="1" ht="130" customHeight="1" collapsed="1">
      <c r="A25" s="34">
        <v>4</v>
      </c>
      <c r="B25" s="34" t="s">
        <v>56</v>
      </c>
      <c r="C25" s="161" t="s">
        <v>51</v>
      </c>
      <c r="D25" s="162" t="s">
        <v>57</v>
      </c>
      <c r="E25" s="345" t="s">
        <v>57</v>
      </c>
      <c r="F25" s="163" t="s">
        <v>58</v>
      </c>
      <c r="G25" s="74" t="s">
        <v>59</v>
      </c>
      <c r="H25" s="33">
        <v>1</v>
      </c>
      <c r="I25" s="75">
        <v>15.73</v>
      </c>
      <c r="J25" s="133">
        <f t="shared" si="4"/>
        <v>15.73</v>
      </c>
      <c r="K25" s="164">
        <v>12</v>
      </c>
      <c r="L25" s="66" t="s">
        <v>55</v>
      </c>
      <c r="M25" s="73">
        <v>0.35</v>
      </c>
      <c r="N25" s="123">
        <f t="shared" si="5"/>
        <v>10.224500000000001</v>
      </c>
      <c r="O25" s="152"/>
      <c r="P25" s="28">
        <f t="shared" si="6"/>
        <v>0</v>
      </c>
      <c r="Q25" s="123">
        <f>IF($O$29&gt;=12,N25,J25)</f>
        <v>15.73</v>
      </c>
    </row>
    <row r="26" spans="1:18" s="40" customFormat="1" ht="130" customHeight="1" collapsed="1">
      <c r="A26" s="34">
        <v>4</v>
      </c>
      <c r="B26" s="34" t="s">
        <v>60</v>
      </c>
      <c r="C26" s="161" t="s">
        <v>51</v>
      </c>
      <c r="D26" s="162" t="s">
        <v>61</v>
      </c>
      <c r="E26" s="345" t="s">
        <v>61</v>
      </c>
      <c r="F26" s="163" t="s">
        <v>62</v>
      </c>
      <c r="G26" s="74" t="s">
        <v>63</v>
      </c>
      <c r="H26" s="33">
        <v>1</v>
      </c>
      <c r="I26" s="75">
        <v>13.24</v>
      </c>
      <c r="J26" s="133">
        <f t="shared" si="4"/>
        <v>13.24</v>
      </c>
      <c r="K26" s="164">
        <v>10</v>
      </c>
      <c r="L26" s="66" t="s">
        <v>55</v>
      </c>
      <c r="M26" s="73">
        <v>0.45</v>
      </c>
      <c r="N26" s="123">
        <f t="shared" si="5"/>
        <v>7.2820000000000009</v>
      </c>
      <c r="O26" s="152"/>
      <c r="P26" s="28">
        <f t="shared" si="6"/>
        <v>0</v>
      </c>
      <c r="Q26" s="123">
        <f>IF($O$29&gt;=12,N26,J26)</f>
        <v>13.24</v>
      </c>
    </row>
    <row r="27" spans="1:18" s="40" customFormat="1" ht="130" customHeight="1">
      <c r="A27" s="34">
        <v>4</v>
      </c>
      <c r="B27" s="34" t="s">
        <v>64</v>
      </c>
      <c r="C27" s="161" t="s">
        <v>51</v>
      </c>
      <c r="D27" s="162" t="s">
        <v>65</v>
      </c>
      <c r="E27" s="345" t="s">
        <v>65</v>
      </c>
      <c r="F27" s="163" t="s">
        <v>66</v>
      </c>
      <c r="G27" s="74" t="s">
        <v>67</v>
      </c>
      <c r="H27" s="33">
        <v>1</v>
      </c>
      <c r="I27" s="75">
        <v>7.65</v>
      </c>
      <c r="J27" s="133">
        <f t="shared" si="4"/>
        <v>7.65</v>
      </c>
      <c r="K27" s="164">
        <v>10</v>
      </c>
      <c r="L27" s="66" t="s">
        <v>55</v>
      </c>
      <c r="M27" s="73">
        <v>0.35</v>
      </c>
      <c r="N27" s="123">
        <f t="shared" si="5"/>
        <v>4.9725000000000001</v>
      </c>
      <c r="O27" s="152"/>
      <c r="P27" s="28">
        <f t="shared" si="6"/>
        <v>0</v>
      </c>
      <c r="Q27" s="123">
        <f>IF($O$29&gt;=12,N27,J27)</f>
        <v>7.65</v>
      </c>
    </row>
    <row r="28" spans="1:18" s="40" customFormat="1" ht="130" customHeight="1">
      <c r="A28" s="34">
        <v>4</v>
      </c>
      <c r="B28" s="34" t="s">
        <v>64</v>
      </c>
      <c r="C28" s="161" t="s">
        <v>51</v>
      </c>
      <c r="D28" s="162" t="s">
        <v>68</v>
      </c>
      <c r="E28" s="345" t="s">
        <v>68</v>
      </c>
      <c r="F28" s="163" t="s">
        <v>69</v>
      </c>
      <c r="G28" s="74" t="s">
        <v>70</v>
      </c>
      <c r="H28" s="33">
        <v>1</v>
      </c>
      <c r="I28" s="75">
        <v>7.65</v>
      </c>
      <c r="J28" s="133">
        <f t="shared" si="4"/>
        <v>7.65</v>
      </c>
      <c r="K28" s="164">
        <v>10</v>
      </c>
      <c r="L28" s="66" t="s">
        <v>55</v>
      </c>
      <c r="M28" s="73">
        <v>0.35</v>
      </c>
      <c r="N28" s="123">
        <f t="shared" si="5"/>
        <v>4.9725000000000001</v>
      </c>
      <c r="O28" s="152"/>
      <c r="P28" s="28">
        <f t="shared" si="6"/>
        <v>0</v>
      </c>
      <c r="Q28" s="123">
        <f>IF($O$29&gt;=12,N28,J28)</f>
        <v>7.65</v>
      </c>
    </row>
    <row r="29" spans="1:18" s="47" customFormat="1" ht="107">
      <c r="A29" s="41"/>
      <c r="B29" s="48"/>
      <c r="C29" s="48"/>
      <c r="D29" s="44"/>
      <c r="E29" s="346"/>
      <c r="F29" s="43"/>
      <c r="G29" s="48"/>
      <c r="H29" s="42"/>
      <c r="I29" s="43"/>
      <c r="J29" s="134"/>
      <c r="K29" s="146"/>
      <c r="L29" s="55"/>
      <c r="M29" s="87"/>
      <c r="N29" s="125"/>
      <c r="O29" s="154"/>
      <c r="P29" s="43"/>
      <c r="Q29" s="125"/>
    </row>
    <row r="30" spans="1:18" s="40" customFormat="1" ht="130" customHeight="1">
      <c r="A30" s="165" t="s">
        <v>71</v>
      </c>
      <c r="B30" s="166"/>
      <c r="C30" s="166"/>
      <c r="D30" s="167"/>
      <c r="E30" s="347"/>
      <c r="F30" s="166"/>
      <c r="G30" s="166"/>
      <c r="H30" s="166"/>
      <c r="I30" s="166"/>
      <c r="J30" s="168"/>
      <c r="K30" s="169"/>
      <c r="L30" s="166"/>
      <c r="M30" s="166"/>
      <c r="N30" s="168"/>
      <c r="O30" s="170"/>
      <c r="P30" s="166"/>
      <c r="Q30" s="168"/>
    </row>
    <row r="31" spans="1:18" s="40" customFormat="1" ht="130" customHeight="1">
      <c r="A31" s="34">
        <v>4</v>
      </c>
      <c r="B31" s="76" t="s">
        <v>72</v>
      </c>
      <c r="C31" s="76" t="s">
        <v>71</v>
      </c>
      <c r="D31" s="71" t="s">
        <v>73</v>
      </c>
      <c r="E31" s="348" t="s">
        <v>73</v>
      </c>
      <c r="F31" s="10" t="s">
        <v>74</v>
      </c>
      <c r="G31" s="74" t="s">
        <v>75</v>
      </c>
      <c r="H31" s="9">
        <v>1</v>
      </c>
      <c r="I31" s="75">
        <v>12.41</v>
      </c>
      <c r="J31" s="133">
        <f t="shared" ref="J31:J33" si="7">I31*(1-$D$11)</f>
        <v>12.41</v>
      </c>
      <c r="K31" s="141">
        <v>10</v>
      </c>
      <c r="L31" s="66" t="s">
        <v>55</v>
      </c>
      <c r="M31" s="101">
        <v>0.5</v>
      </c>
      <c r="N31" s="123">
        <f t="shared" ref="N31:N33" si="8">IF(L31="SUBSTITUTIVE",I31*(1-M31),J31*(1-M31))</f>
        <v>6.2050000000000001</v>
      </c>
      <c r="O31" s="152"/>
      <c r="P31" s="28">
        <f t="shared" ref="P31:P33" si="9">IF(O31&gt;=K31,(O31*N31),(O31*I31)*(1-B$11))</f>
        <v>0</v>
      </c>
      <c r="Q31" s="123">
        <f t="shared" ref="Q31:Q33" si="10">IF(O31&gt;=K31,N31,J31)</f>
        <v>12.41</v>
      </c>
    </row>
    <row r="32" spans="1:18" s="40" customFormat="1" ht="130" customHeight="1">
      <c r="A32" s="34">
        <v>4</v>
      </c>
      <c r="B32" s="76" t="s">
        <v>76</v>
      </c>
      <c r="C32" s="76" t="s">
        <v>71</v>
      </c>
      <c r="D32" s="71" t="s">
        <v>77</v>
      </c>
      <c r="E32" s="348" t="s">
        <v>77</v>
      </c>
      <c r="F32" s="171" t="s">
        <v>78</v>
      </c>
      <c r="G32" s="74" t="s">
        <v>79</v>
      </c>
      <c r="H32" s="9">
        <v>1</v>
      </c>
      <c r="I32" s="75">
        <v>4.1399999999999997</v>
      </c>
      <c r="J32" s="133">
        <f t="shared" si="7"/>
        <v>4.1399999999999997</v>
      </c>
      <c r="K32" s="141">
        <v>3</v>
      </c>
      <c r="L32" s="66" t="s">
        <v>55</v>
      </c>
      <c r="M32" s="101">
        <v>0.45</v>
      </c>
      <c r="N32" s="123">
        <f t="shared" si="8"/>
        <v>2.2770000000000001</v>
      </c>
      <c r="O32" s="152"/>
      <c r="P32" s="28">
        <f t="shared" si="9"/>
        <v>0</v>
      </c>
      <c r="Q32" s="123">
        <f t="shared" si="10"/>
        <v>4.1399999999999997</v>
      </c>
    </row>
    <row r="33" spans="1:18" s="31" customFormat="1" ht="130" customHeight="1" outlineLevel="1">
      <c r="A33" s="34">
        <v>4</v>
      </c>
      <c r="B33" s="76" t="s">
        <v>80</v>
      </c>
      <c r="C33" s="76" t="s">
        <v>71</v>
      </c>
      <c r="D33" s="71" t="s">
        <v>81</v>
      </c>
      <c r="E33" s="348" t="s">
        <v>81</v>
      </c>
      <c r="F33" s="171" t="s">
        <v>82</v>
      </c>
      <c r="G33" s="74" t="s">
        <v>83</v>
      </c>
      <c r="H33" s="9">
        <v>1</v>
      </c>
      <c r="I33" s="75">
        <v>7.49</v>
      </c>
      <c r="J33" s="133">
        <f t="shared" si="7"/>
        <v>7.49</v>
      </c>
      <c r="K33" s="141">
        <v>3</v>
      </c>
      <c r="L33" s="66" t="s">
        <v>55</v>
      </c>
      <c r="M33" s="102">
        <v>0.45</v>
      </c>
      <c r="N33" s="123">
        <f t="shared" si="8"/>
        <v>4.1195000000000004</v>
      </c>
      <c r="O33" s="152"/>
      <c r="P33" s="28">
        <f t="shared" si="9"/>
        <v>0</v>
      </c>
      <c r="Q33" s="123">
        <f t="shared" si="10"/>
        <v>7.49</v>
      </c>
      <c r="R33" s="40"/>
    </row>
    <row r="34" spans="1:18" s="40" customFormat="1" ht="130" customHeight="1">
      <c r="A34" s="185" t="s">
        <v>84</v>
      </c>
      <c r="B34" s="186"/>
      <c r="C34" s="186"/>
      <c r="D34" s="187"/>
      <c r="E34" s="349"/>
      <c r="F34" s="186"/>
      <c r="G34" s="186"/>
      <c r="H34" s="186"/>
      <c r="I34" s="186"/>
      <c r="J34" s="188"/>
      <c r="K34" s="189"/>
      <c r="L34" s="186"/>
      <c r="M34" s="186"/>
      <c r="N34" s="188"/>
      <c r="O34" s="190"/>
      <c r="P34" s="186"/>
      <c r="Q34" s="188"/>
    </row>
    <row r="35" spans="1:18" s="40" customFormat="1" ht="130" customHeight="1">
      <c r="A35" s="34">
        <v>8</v>
      </c>
      <c r="B35" s="76" t="s">
        <v>84</v>
      </c>
      <c r="C35" s="76" t="s">
        <v>84</v>
      </c>
      <c r="D35" s="177" t="s">
        <v>85</v>
      </c>
      <c r="E35" s="350" t="s">
        <v>85</v>
      </c>
      <c r="F35" s="181">
        <v>2297</v>
      </c>
      <c r="G35" s="191" t="s">
        <v>86</v>
      </c>
      <c r="H35" s="9">
        <v>12</v>
      </c>
      <c r="I35" s="75">
        <v>1.1599999999999999</v>
      </c>
      <c r="J35" s="133">
        <f t="shared" ref="J35:J38" si="11">I35*(1-$D$11)</f>
        <v>1.1599999999999999</v>
      </c>
      <c r="K35" s="141">
        <v>48</v>
      </c>
      <c r="L35" s="66" t="s">
        <v>33</v>
      </c>
      <c r="M35" s="101">
        <v>0.2</v>
      </c>
      <c r="N35" s="123">
        <f t="shared" ref="N35:N38" si="12">IF(L35="SUBSTITUTIVE",I35*(1-M35),J35*(1-M35))</f>
        <v>0.92799999999999994</v>
      </c>
      <c r="O35" s="152"/>
      <c r="P35" s="28">
        <f t="shared" ref="P35:P38" si="13">IF(O35&gt;=K35,(O35*N35),(O35*I35)*(1-B$11))</f>
        <v>0</v>
      </c>
      <c r="Q35" s="123">
        <f t="shared" ref="Q35:Q38" si="14">IF(O35&gt;=K35,N35,J35)</f>
        <v>1.1599999999999999</v>
      </c>
    </row>
    <row r="36" spans="1:18" s="40" customFormat="1" ht="130" customHeight="1">
      <c r="A36" s="34">
        <v>8</v>
      </c>
      <c r="B36" s="76" t="s">
        <v>84</v>
      </c>
      <c r="C36" s="76" t="s">
        <v>84</v>
      </c>
      <c r="D36" s="177" t="s">
        <v>87</v>
      </c>
      <c r="E36" s="350" t="s">
        <v>87</v>
      </c>
      <c r="F36" s="181">
        <v>2298</v>
      </c>
      <c r="G36" s="74" t="s">
        <v>88</v>
      </c>
      <c r="H36" s="9">
        <v>12</v>
      </c>
      <c r="I36" s="75">
        <v>1.1599999999999999</v>
      </c>
      <c r="J36" s="133">
        <f t="shared" ref="J36" si="15">I36*(1-$D$11)</f>
        <v>1.1599999999999999</v>
      </c>
      <c r="K36" s="141">
        <v>48</v>
      </c>
      <c r="L36" s="66" t="s">
        <v>33</v>
      </c>
      <c r="M36" s="101">
        <v>0.2</v>
      </c>
      <c r="N36" s="123">
        <f t="shared" ref="N36" si="16">IF(L36="SUBSTITUTIVE",I36*(1-M36),J36*(1-M36))</f>
        <v>0.92799999999999994</v>
      </c>
      <c r="O36" s="152"/>
      <c r="P36" s="28">
        <f t="shared" ref="P36" si="17">IF(O36&gt;=K36,(O36*N36),(O36*I36)*(1-B$11))</f>
        <v>0</v>
      </c>
      <c r="Q36" s="123">
        <f t="shared" ref="Q36" si="18">IF(O36&gt;=K36,N36,J36)</f>
        <v>1.1599999999999999</v>
      </c>
    </row>
    <row r="37" spans="1:18" s="40" customFormat="1" ht="130" customHeight="1">
      <c r="A37" s="34">
        <v>8</v>
      </c>
      <c r="B37" s="76" t="s">
        <v>84</v>
      </c>
      <c r="C37" s="76" t="s">
        <v>84</v>
      </c>
      <c r="D37" s="177" t="s">
        <v>89</v>
      </c>
      <c r="E37" s="350" t="s">
        <v>89</v>
      </c>
      <c r="F37" s="181">
        <v>2299</v>
      </c>
      <c r="G37" s="74" t="s">
        <v>90</v>
      </c>
      <c r="H37" s="9">
        <v>12</v>
      </c>
      <c r="I37" s="75">
        <v>1.1599999999999999</v>
      </c>
      <c r="J37" s="133">
        <f t="shared" si="11"/>
        <v>1.1599999999999999</v>
      </c>
      <c r="K37" s="141">
        <v>48</v>
      </c>
      <c r="L37" s="66" t="s">
        <v>33</v>
      </c>
      <c r="M37" s="101">
        <v>0.2</v>
      </c>
      <c r="N37" s="123">
        <f t="shared" si="12"/>
        <v>0.92799999999999994</v>
      </c>
      <c r="O37" s="152"/>
      <c r="P37" s="28">
        <f t="shared" si="13"/>
        <v>0</v>
      </c>
      <c r="Q37" s="123">
        <f t="shared" si="14"/>
        <v>1.1599999999999999</v>
      </c>
    </row>
    <row r="38" spans="1:18" s="31" customFormat="1" ht="130" customHeight="1" outlineLevel="1">
      <c r="A38" s="34">
        <v>8</v>
      </c>
      <c r="B38" s="76" t="s">
        <v>84</v>
      </c>
      <c r="C38" s="76" t="s">
        <v>84</v>
      </c>
      <c r="D38" s="177" t="s">
        <v>91</v>
      </c>
      <c r="E38" s="350" t="s">
        <v>91</v>
      </c>
      <c r="F38" s="181">
        <v>2300</v>
      </c>
      <c r="G38" s="74" t="s">
        <v>92</v>
      </c>
      <c r="H38" s="9">
        <v>12</v>
      </c>
      <c r="I38" s="75">
        <v>1.1599999999999999</v>
      </c>
      <c r="J38" s="133">
        <f t="shared" si="11"/>
        <v>1.1599999999999999</v>
      </c>
      <c r="K38" s="141">
        <v>48</v>
      </c>
      <c r="L38" s="66" t="s">
        <v>33</v>
      </c>
      <c r="M38" s="102">
        <v>0.2</v>
      </c>
      <c r="N38" s="123">
        <f t="shared" si="12"/>
        <v>0.92799999999999994</v>
      </c>
      <c r="O38" s="152"/>
      <c r="P38" s="28">
        <f t="shared" si="13"/>
        <v>0</v>
      </c>
      <c r="Q38" s="123">
        <f t="shared" si="14"/>
        <v>1.1599999999999999</v>
      </c>
      <c r="R38" s="40"/>
    </row>
    <row r="39" spans="1:18" s="95" customFormat="1">
      <c r="A39" s="96"/>
      <c r="B39" s="88"/>
      <c r="C39" s="88"/>
      <c r="D39" s="89"/>
      <c r="E39" s="89"/>
      <c r="F39" s="90"/>
      <c r="G39" s="88"/>
      <c r="H39" s="91"/>
      <c r="I39" s="90"/>
      <c r="J39" s="135"/>
      <c r="K39" s="147"/>
      <c r="L39" s="92"/>
      <c r="M39" s="93"/>
      <c r="N39" s="126"/>
      <c r="O39" s="155"/>
      <c r="P39" s="90"/>
      <c r="Q39" s="94"/>
    </row>
    <row r="40" spans="1:18" s="95" customFormat="1">
      <c r="B40" s="88"/>
      <c r="C40" s="88"/>
      <c r="D40" s="97"/>
      <c r="E40" s="97"/>
      <c r="F40" s="98"/>
      <c r="G40" s="88"/>
      <c r="H40" s="97"/>
      <c r="I40" s="98"/>
      <c r="J40" s="136"/>
      <c r="K40" s="147"/>
      <c r="L40" s="99"/>
      <c r="M40" s="100"/>
      <c r="N40" s="126"/>
      <c r="O40" s="156"/>
      <c r="P40" s="98"/>
      <c r="Q40" s="94"/>
    </row>
    <row r="41" spans="1:18">
      <c r="A41" s="7" t="s">
        <v>93</v>
      </c>
      <c r="F41" s="21"/>
    </row>
    <row r="42" spans="1:18">
      <c r="F42" s="21"/>
    </row>
    <row r="43" spans="1:18">
      <c r="F43" s="21"/>
    </row>
    <row r="44" spans="1:18">
      <c r="F44" s="21"/>
    </row>
    <row r="45" spans="1:18">
      <c r="F45" s="21"/>
    </row>
    <row r="46" spans="1:18" s="24" customFormat="1">
      <c r="A46"/>
      <c r="B46" s="25"/>
      <c r="C46" s="25"/>
      <c r="D46" s="21"/>
      <c r="E46" s="21"/>
      <c r="F46" s="21"/>
      <c r="H46" s="22"/>
      <c r="I46" s="6"/>
      <c r="J46" s="130"/>
      <c r="K46" s="142"/>
      <c r="L46" s="56"/>
      <c r="M46" s="51"/>
      <c r="N46" s="127"/>
      <c r="O46" s="148"/>
      <c r="P46" s="6"/>
      <c r="Q46" s="59"/>
      <c r="R46"/>
    </row>
    <row r="47" spans="1:18" s="24" customFormat="1">
      <c r="A47"/>
      <c r="B47" s="25"/>
      <c r="C47" s="25"/>
      <c r="D47" s="21"/>
      <c r="E47" s="21"/>
      <c r="F47" s="21"/>
      <c r="H47" s="22"/>
      <c r="I47" s="6"/>
      <c r="J47" s="130"/>
      <c r="K47" s="142"/>
      <c r="L47" s="56"/>
      <c r="M47" s="51"/>
      <c r="N47" s="127"/>
      <c r="O47" s="148"/>
      <c r="P47" s="6"/>
      <c r="Q47" s="59"/>
      <c r="R47"/>
    </row>
    <row r="48" spans="1:18" s="24" customFormat="1">
      <c r="A48"/>
      <c r="B48" s="25"/>
      <c r="C48" s="25"/>
      <c r="D48" s="21"/>
      <c r="E48" s="21"/>
      <c r="F48" s="21"/>
      <c r="H48" s="22"/>
      <c r="I48" s="6"/>
      <c r="J48" s="130"/>
      <c r="K48" s="142"/>
      <c r="L48" s="56"/>
      <c r="M48" s="51"/>
      <c r="N48" s="127"/>
      <c r="O48" s="148"/>
      <c r="P48" s="6"/>
      <c r="Q48" s="59"/>
      <c r="R48"/>
    </row>
    <row r="49" spans="1:18" s="24" customFormat="1">
      <c r="A49"/>
      <c r="B49" s="25"/>
      <c r="C49" s="25"/>
      <c r="D49" s="21"/>
      <c r="E49" s="21"/>
      <c r="F49" s="21"/>
      <c r="H49" s="22"/>
      <c r="I49" s="6"/>
      <c r="J49" s="130"/>
      <c r="K49" s="142"/>
      <c r="L49" s="56"/>
      <c r="M49" s="51"/>
      <c r="N49" s="127"/>
      <c r="O49" s="148"/>
      <c r="P49" s="6"/>
      <c r="Q49" s="59"/>
      <c r="R49"/>
    </row>
    <row r="50" spans="1:18" s="24" customFormat="1">
      <c r="A50"/>
      <c r="B50" s="25"/>
      <c r="C50" s="25"/>
      <c r="D50" s="21"/>
      <c r="E50" s="21"/>
      <c r="F50" s="21"/>
      <c r="H50" s="22"/>
      <c r="I50" s="6"/>
      <c r="J50" s="130"/>
      <c r="K50" s="142"/>
      <c r="L50" s="56"/>
      <c r="M50" s="51"/>
      <c r="N50" s="127"/>
      <c r="O50" s="148"/>
      <c r="P50" s="6"/>
      <c r="Q50" s="59"/>
      <c r="R50"/>
    </row>
    <row r="51" spans="1:18" s="24" customFormat="1">
      <c r="A51"/>
      <c r="B51" s="25"/>
      <c r="C51" s="25"/>
      <c r="D51" s="21"/>
      <c r="E51" s="21"/>
      <c r="F51" s="21"/>
      <c r="H51" s="22"/>
      <c r="I51" s="6"/>
      <c r="J51" s="130"/>
      <c r="K51" s="142"/>
      <c r="L51" s="56"/>
      <c r="M51" s="51"/>
      <c r="N51" s="127"/>
      <c r="O51" s="148"/>
      <c r="P51" s="6"/>
      <c r="Q51" s="59"/>
      <c r="R51"/>
    </row>
    <row r="52" spans="1:18" s="24" customFormat="1">
      <c r="A52"/>
      <c r="B52" s="25"/>
      <c r="C52" s="25"/>
      <c r="D52" s="21"/>
      <c r="E52" s="21"/>
      <c r="F52" s="21"/>
      <c r="H52" s="22"/>
      <c r="I52" s="6"/>
      <c r="J52" s="130"/>
      <c r="K52" s="142"/>
      <c r="L52" s="56"/>
      <c r="M52" s="51"/>
      <c r="N52" s="127"/>
      <c r="O52" s="148"/>
      <c r="P52" s="6"/>
      <c r="Q52" s="59"/>
      <c r="R52"/>
    </row>
    <row r="53" spans="1:18" s="24" customFormat="1">
      <c r="A53"/>
      <c r="B53" s="25"/>
      <c r="C53" s="25"/>
      <c r="D53" s="21"/>
      <c r="E53" s="21"/>
      <c r="F53" s="21"/>
      <c r="H53" s="22"/>
      <c r="I53" s="6"/>
      <c r="J53" s="130"/>
      <c r="K53" s="142"/>
      <c r="L53" s="56"/>
      <c r="M53" s="51"/>
      <c r="N53" s="127"/>
      <c r="O53" s="148"/>
      <c r="P53" s="6"/>
      <c r="Q53" s="59"/>
      <c r="R53"/>
    </row>
    <row r="54" spans="1:18" s="24" customFormat="1">
      <c r="A54"/>
      <c r="B54" s="25"/>
      <c r="C54" s="25"/>
      <c r="D54" s="21"/>
      <c r="E54" s="21"/>
      <c r="F54" s="21"/>
      <c r="H54" s="22"/>
      <c r="I54" s="6"/>
      <c r="J54" s="130"/>
      <c r="K54" s="142"/>
      <c r="L54" s="56"/>
      <c r="M54" s="51"/>
      <c r="N54" s="127"/>
      <c r="O54" s="148"/>
      <c r="P54" s="6"/>
      <c r="Q54" s="59"/>
      <c r="R54"/>
    </row>
    <row r="55" spans="1:18" s="24" customFormat="1">
      <c r="A55"/>
      <c r="B55" s="25"/>
      <c r="C55" s="25"/>
      <c r="D55" s="21"/>
      <c r="E55" s="21"/>
      <c r="F55" s="21"/>
      <c r="H55" s="22"/>
      <c r="I55" s="6"/>
      <c r="J55" s="130"/>
      <c r="K55" s="142"/>
      <c r="L55" s="56"/>
      <c r="M55" s="51"/>
      <c r="N55" s="127"/>
      <c r="O55" s="148"/>
      <c r="P55" s="6"/>
      <c r="Q55" s="59"/>
      <c r="R55"/>
    </row>
    <row r="56" spans="1:18" s="24" customFormat="1">
      <c r="A56"/>
      <c r="B56" s="25"/>
      <c r="C56" s="25"/>
      <c r="D56" s="21"/>
      <c r="E56" s="21"/>
      <c r="F56" s="21"/>
      <c r="H56" s="22"/>
      <c r="I56" s="6"/>
      <c r="J56" s="130"/>
      <c r="K56" s="142"/>
      <c r="L56" s="56"/>
      <c r="M56" s="51"/>
      <c r="N56" s="127"/>
      <c r="O56" s="148"/>
      <c r="P56" s="6"/>
      <c r="Q56" s="59"/>
      <c r="R56"/>
    </row>
  </sheetData>
  <conditionalFormatting sqref="F31:F33">
    <cfRule type="duplicateValues" dxfId="17" priority="3"/>
  </conditionalFormatting>
  <conditionalFormatting sqref="O17:O22">
    <cfRule type="expression" dxfId="16" priority="6">
      <formula>O17&lt;K17</formula>
    </cfRule>
  </conditionalFormatting>
  <conditionalFormatting sqref="O24:O28">
    <cfRule type="expression" dxfId="15" priority="2">
      <formula>O24&lt;K24</formula>
    </cfRule>
  </conditionalFormatting>
  <conditionalFormatting sqref="O31:O33 O35:O38">
    <cfRule type="expression" dxfId="14" priority="1">
      <formula>O31&lt;K31</formula>
    </cfRule>
  </conditionalFormatting>
  <hyperlinks>
    <hyperlink ref="G13" r:id="rId1" xr:uid="{D7BE6F5F-9859-4597-A220-0B6F75DBD1F3}"/>
  </hyperlinks>
  <printOptions horizontalCentered="1"/>
  <pageMargins left="0.23622047244094491" right="0.23622047244094491" top="0.23622047244094491" bottom="0.23622047244094491" header="0.31496062992125984" footer="0.31496062992125984"/>
  <pageSetup paperSize="9" scale="22" fitToHeight="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CE4F-4254-49CE-8A33-CB616F887E38}">
  <dimension ref="A2:B751"/>
  <sheetViews>
    <sheetView topLeftCell="A471" workbookViewId="0">
      <selection activeCell="B614" sqref="B614"/>
    </sheetView>
  </sheetViews>
  <sheetFormatPr baseColWidth="10" defaultColWidth="11.453125" defaultRowHeight="26"/>
  <cols>
    <col min="1" max="1" width="26" style="380" customWidth="1"/>
    <col min="2" max="2" width="11.453125" style="243"/>
  </cols>
  <sheetData>
    <row r="2" spans="1:2">
      <c r="A2" s="361" t="s">
        <v>30</v>
      </c>
      <c r="B2" s="242">
        <f>IFERROR(VLOOKUP(A2,'PROMOS PRODUITS'!A:O,15,FALSE),0)+IFERROR(VLOOKUP(RECAP!A2,'PROMO LX BASICS ACRYLIQUE 118ML'!B:I,9,FALSE),0)+IFERROR(VLOOKUP(RECAP!A2,'PROMO LX HEAVY BODY 59 ML'!A:I,9,FALSE),0)+IFERROR(VLOOKUP(RECAP!A2,'PROMO LX ADDITIFS ACRYLIQUES'!A:I,9,FALSE),0)+IFERROR(VLOOKUP(RECAP!A2,'PROMO LB ACRYLIQUE FINE'!A:I,9,FALSE),0)+IFERROR(VLOOKUP(RECAP!A2,'PROMO LB HUILE FINE 40 ML'!A:I,9,FALSE),0)+IFERROR(VLOOKUP(RECAP!A2,'PROMO WN PROMARKER'!A:I,9,FALSE),0)+IFERROR(VLOOKUP(RECAP!A2,'PROMO CAP CRAYONS ESQUISSE'!A:I,9,FALSE),0)+IFERROR(VLOOKUP(RECAP!A2,'PROMO CAP CRAYONS PASTEL'!A:I,9,FALSE),0)</f>
        <v>0</v>
      </c>
    </row>
    <row r="3" spans="1:2">
      <c r="A3" s="362" t="s">
        <v>35</v>
      </c>
      <c r="B3" s="242">
        <f>IFERROR(VLOOKUP(A3,'PROMOS PRODUITS'!A:O,15,FALSE),0)+IFERROR(VLOOKUP(RECAP!A3,'PROMO LX BASICS ACRYLIQUE 118ML'!B:I,9,FALSE),0)+IFERROR(VLOOKUP(RECAP!A3,'PROMO LX HEAVY BODY 59 ML'!A:I,9,FALSE),0)+IFERROR(VLOOKUP(RECAP!A3,'PROMO LX ADDITIFS ACRYLIQUES'!A:I,9,FALSE),0)+IFERROR(VLOOKUP(RECAP!A3,'PROMO LB ACRYLIQUE FINE'!A:I,9,FALSE),0)+IFERROR(VLOOKUP(RECAP!A3,'PROMO LB HUILE FINE 40 ML'!A:I,9,FALSE),0)+IFERROR(VLOOKUP(RECAP!A3,'PROMO WN PROMARKER'!A:I,9,FALSE),0)+IFERROR(VLOOKUP(RECAP!A3,'PROMO CAP CRAYONS ESQUISSE'!A:I,9,FALSE),0)+IFERROR(VLOOKUP(RECAP!A3,'PROMO CAP CRAYONS PASTEL'!A:I,9,FALSE),0)</f>
        <v>0</v>
      </c>
    </row>
    <row r="4" spans="1:2">
      <c r="A4" s="362" t="s">
        <v>38</v>
      </c>
      <c r="B4" s="242">
        <f>IFERROR(VLOOKUP(A4,'PROMOS PRODUITS'!A:O,15,FALSE),0)+IFERROR(VLOOKUP(RECAP!A4,'PROMO LX BASICS ACRYLIQUE 118ML'!B:I,9,FALSE),0)+IFERROR(VLOOKUP(RECAP!A4,'PROMO LX HEAVY BODY 59 ML'!A:I,9,FALSE),0)+IFERROR(VLOOKUP(RECAP!A4,'PROMO LX ADDITIFS ACRYLIQUES'!A:I,9,FALSE),0)+IFERROR(VLOOKUP(RECAP!A4,'PROMO LB ACRYLIQUE FINE'!A:I,9,FALSE),0)+IFERROR(VLOOKUP(RECAP!A4,'PROMO LB HUILE FINE 40 ML'!A:I,9,FALSE),0)+IFERROR(VLOOKUP(RECAP!A4,'PROMO WN PROMARKER'!A:I,9,FALSE),0)+IFERROR(VLOOKUP(RECAP!A4,'PROMO CAP CRAYONS ESQUISSE'!A:I,9,FALSE),0)+IFERROR(VLOOKUP(RECAP!A4,'PROMO CAP CRAYONS PASTEL'!A:I,9,FALSE),0)</f>
        <v>0</v>
      </c>
    </row>
    <row r="5" spans="1:2">
      <c r="A5" s="362" t="s">
        <v>41</v>
      </c>
      <c r="B5" s="242">
        <f>IFERROR(VLOOKUP(A5,'PROMOS PRODUITS'!A:O,15,FALSE),0)+IFERROR(VLOOKUP(RECAP!A5,'PROMO LX BASICS ACRYLIQUE 118ML'!B:I,9,FALSE),0)+IFERROR(VLOOKUP(RECAP!A5,'PROMO LX HEAVY BODY 59 ML'!A:I,9,FALSE),0)+IFERROR(VLOOKUP(RECAP!A5,'PROMO LX ADDITIFS ACRYLIQUES'!A:I,9,FALSE),0)+IFERROR(VLOOKUP(RECAP!A5,'PROMO LB ACRYLIQUE FINE'!A:I,9,FALSE),0)+IFERROR(VLOOKUP(RECAP!A5,'PROMO LB HUILE FINE 40 ML'!A:I,9,FALSE),0)+IFERROR(VLOOKUP(RECAP!A5,'PROMO WN PROMARKER'!A:I,9,FALSE),0)+IFERROR(VLOOKUP(RECAP!A5,'PROMO CAP CRAYONS ESQUISSE'!A:I,9,FALSE),0)+IFERROR(VLOOKUP(RECAP!A5,'PROMO CAP CRAYONS PASTEL'!A:I,9,FALSE),0)</f>
        <v>0</v>
      </c>
    </row>
    <row r="6" spans="1:2">
      <c r="A6" s="363" t="s">
        <v>45</v>
      </c>
      <c r="B6" s="242">
        <f>IFERROR(VLOOKUP(A6,'PROMOS PRODUITS'!A:O,15,FALSE),0)+IFERROR(VLOOKUP(RECAP!A6,'PROMO LX BASICS ACRYLIQUE 118ML'!B:I,9,FALSE),0)+IFERROR(VLOOKUP(RECAP!A6,'PROMO LX HEAVY BODY 59 ML'!A:I,9,FALSE),0)+IFERROR(VLOOKUP(RECAP!A6,'PROMO LX ADDITIFS ACRYLIQUES'!A:I,9,FALSE),0)+IFERROR(VLOOKUP(RECAP!A6,'PROMO LB ACRYLIQUE FINE'!A:I,9,FALSE),0)+IFERROR(VLOOKUP(RECAP!A6,'PROMO LB HUILE FINE 40 ML'!A:I,9,FALSE),0)+IFERROR(VLOOKUP(RECAP!A6,'PROMO WN PROMARKER'!A:I,9,FALSE),0)+IFERROR(VLOOKUP(RECAP!A6,'PROMO CAP CRAYONS ESQUISSE'!A:I,9,FALSE),0)+IFERROR(VLOOKUP(RECAP!A6,'PROMO CAP CRAYONS PASTEL'!A:I,9,FALSE),0)</f>
        <v>0</v>
      </c>
    </row>
    <row r="7" spans="1:2">
      <c r="A7" s="364" t="s">
        <v>47</v>
      </c>
      <c r="B7" s="242">
        <f>IFERROR(VLOOKUP(A7,'PROMOS PRODUITS'!A:O,15,FALSE),0)+IFERROR(VLOOKUP(RECAP!A7,'PROMO LX BASICS ACRYLIQUE 118ML'!B:I,9,FALSE),0)+IFERROR(VLOOKUP(RECAP!A7,'PROMO LX HEAVY BODY 59 ML'!A:I,9,FALSE),0)+IFERROR(VLOOKUP(RECAP!A7,'PROMO LX ADDITIFS ACRYLIQUES'!A:I,9,FALSE),0)+IFERROR(VLOOKUP(RECAP!A7,'PROMO LB ACRYLIQUE FINE'!A:I,9,FALSE),0)+IFERROR(VLOOKUP(RECAP!A7,'PROMO LB HUILE FINE 40 ML'!A:I,9,FALSE),0)+IFERROR(VLOOKUP(RECAP!A7,'PROMO WN PROMARKER'!A:I,9,FALSE),0)+IFERROR(VLOOKUP(RECAP!A7,'PROMO CAP CRAYONS ESQUISSE'!A:I,9,FALSE),0)+IFERROR(VLOOKUP(RECAP!A7,'PROMO CAP CRAYONS PASTEL'!A:I,9,FALSE),0)</f>
        <v>0</v>
      </c>
    </row>
    <row r="8" spans="1:2">
      <c r="A8" s="365" t="s">
        <v>52</v>
      </c>
      <c r="B8" s="242">
        <f>IFERROR(VLOOKUP(A8,'PROMOS PRODUITS'!A:O,15,FALSE),0)+IFERROR(VLOOKUP(RECAP!A8,'PROMO LX BASICS ACRYLIQUE 118ML'!B:I,9,FALSE),0)+IFERROR(VLOOKUP(RECAP!A8,'PROMO LX HEAVY BODY 59 ML'!A:I,9,FALSE),0)+IFERROR(VLOOKUP(RECAP!A8,'PROMO LX ADDITIFS ACRYLIQUES'!A:I,9,FALSE),0)+IFERROR(VLOOKUP(RECAP!A8,'PROMO LB ACRYLIQUE FINE'!A:I,9,FALSE),0)+IFERROR(VLOOKUP(RECAP!A8,'PROMO LB HUILE FINE 40 ML'!A:I,9,FALSE),0)+IFERROR(VLOOKUP(RECAP!A8,'PROMO WN PROMARKER'!A:I,9,FALSE),0)+IFERROR(VLOOKUP(RECAP!A8,'PROMO CAP CRAYONS ESQUISSE'!A:I,9,FALSE),0)+IFERROR(VLOOKUP(RECAP!A8,'PROMO CAP CRAYONS PASTEL'!A:I,9,FALSE),0)</f>
        <v>0</v>
      </c>
    </row>
    <row r="9" spans="1:2">
      <c r="A9" s="365" t="s">
        <v>57</v>
      </c>
      <c r="B9" s="242">
        <f>IFERROR(VLOOKUP(A9,'PROMOS PRODUITS'!A:O,15,FALSE),0)+IFERROR(VLOOKUP(RECAP!A9,'PROMO LX BASICS ACRYLIQUE 118ML'!B:I,9,FALSE),0)+IFERROR(VLOOKUP(RECAP!A9,'PROMO LX HEAVY BODY 59 ML'!A:I,9,FALSE),0)+IFERROR(VLOOKUP(RECAP!A9,'PROMO LX ADDITIFS ACRYLIQUES'!A:I,9,FALSE),0)+IFERROR(VLOOKUP(RECAP!A9,'PROMO LB ACRYLIQUE FINE'!A:I,9,FALSE),0)+IFERROR(VLOOKUP(RECAP!A9,'PROMO LB HUILE FINE 40 ML'!A:I,9,FALSE),0)+IFERROR(VLOOKUP(RECAP!A9,'PROMO WN PROMARKER'!A:I,9,FALSE),0)+IFERROR(VLOOKUP(RECAP!A9,'PROMO CAP CRAYONS ESQUISSE'!A:I,9,FALSE),0)+IFERROR(VLOOKUP(RECAP!A9,'PROMO CAP CRAYONS PASTEL'!A:I,9,FALSE),0)</f>
        <v>0</v>
      </c>
    </row>
    <row r="10" spans="1:2">
      <c r="A10" s="365" t="s">
        <v>61</v>
      </c>
      <c r="B10" s="242">
        <f>IFERROR(VLOOKUP(A10,'PROMOS PRODUITS'!A:O,15,FALSE),0)+IFERROR(VLOOKUP(RECAP!A10,'PROMO LX BASICS ACRYLIQUE 118ML'!B:I,9,FALSE),0)+IFERROR(VLOOKUP(RECAP!A10,'PROMO LX HEAVY BODY 59 ML'!A:I,9,FALSE),0)+IFERROR(VLOOKUP(RECAP!A10,'PROMO LX ADDITIFS ACRYLIQUES'!A:I,9,FALSE),0)+IFERROR(VLOOKUP(RECAP!A10,'PROMO LB ACRYLIQUE FINE'!A:I,9,FALSE),0)+IFERROR(VLOOKUP(RECAP!A10,'PROMO LB HUILE FINE 40 ML'!A:I,9,FALSE),0)+IFERROR(VLOOKUP(RECAP!A10,'PROMO WN PROMARKER'!A:I,9,FALSE),0)+IFERROR(VLOOKUP(RECAP!A10,'PROMO CAP CRAYONS ESQUISSE'!A:I,9,FALSE),0)+IFERROR(VLOOKUP(RECAP!A10,'PROMO CAP CRAYONS PASTEL'!A:I,9,FALSE),0)</f>
        <v>0</v>
      </c>
    </row>
    <row r="11" spans="1:2">
      <c r="A11" s="365" t="s">
        <v>65</v>
      </c>
      <c r="B11" s="242">
        <f>IFERROR(VLOOKUP(A11,'PROMOS PRODUITS'!A:O,15,FALSE),0)+IFERROR(VLOOKUP(RECAP!A11,'PROMO LX BASICS ACRYLIQUE 118ML'!B:I,9,FALSE),0)+IFERROR(VLOOKUP(RECAP!A11,'PROMO LX HEAVY BODY 59 ML'!A:I,9,FALSE),0)+IFERROR(VLOOKUP(RECAP!A11,'PROMO LX ADDITIFS ACRYLIQUES'!A:I,9,FALSE),0)+IFERROR(VLOOKUP(RECAP!A11,'PROMO LB ACRYLIQUE FINE'!A:I,9,FALSE),0)+IFERROR(VLOOKUP(RECAP!A11,'PROMO LB HUILE FINE 40 ML'!A:I,9,FALSE),0)+IFERROR(VLOOKUP(RECAP!A11,'PROMO WN PROMARKER'!A:I,9,FALSE),0)+IFERROR(VLOOKUP(RECAP!A11,'PROMO CAP CRAYONS ESQUISSE'!A:I,9,FALSE),0)+IFERROR(VLOOKUP(RECAP!A11,'PROMO CAP CRAYONS PASTEL'!A:I,9,FALSE),0)</f>
        <v>0</v>
      </c>
    </row>
    <row r="12" spans="1:2">
      <c r="A12" s="365" t="s">
        <v>68</v>
      </c>
      <c r="B12" s="242">
        <f>IFERROR(VLOOKUP(A12,'PROMOS PRODUITS'!A:O,15,FALSE),0)+IFERROR(VLOOKUP(RECAP!A12,'PROMO LX BASICS ACRYLIQUE 118ML'!B:I,9,FALSE),0)+IFERROR(VLOOKUP(RECAP!A12,'PROMO LX HEAVY BODY 59 ML'!A:I,9,FALSE),0)+IFERROR(VLOOKUP(RECAP!A12,'PROMO LX ADDITIFS ACRYLIQUES'!A:I,9,FALSE),0)+IFERROR(VLOOKUP(RECAP!A12,'PROMO LB ACRYLIQUE FINE'!A:I,9,FALSE),0)+IFERROR(VLOOKUP(RECAP!A12,'PROMO LB HUILE FINE 40 ML'!A:I,9,FALSE),0)+IFERROR(VLOOKUP(RECAP!A12,'PROMO WN PROMARKER'!A:I,9,FALSE),0)+IFERROR(VLOOKUP(RECAP!A12,'PROMO CAP CRAYONS ESQUISSE'!A:I,9,FALSE),0)+IFERROR(VLOOKUP(RECAP!A12,'PROMO CAP CRAYONS PASTEL'!A:I,9,FALSE),0)</f>
        <v>0</v>
      </c>
    </row>
    <row r="13" spans="1:2">
      <c r="A13" s="366" t="s">
        <v>73</v>
      </c>
      <c r="B13" s="242">
        <f>IFERROR(VLOOKUP(A13,'PROMOS PRODUITS'!A:O,15,FALSE),0)+IFERROR(VLOOKUP(RECAP!A13,'PROMO LX BASICS ACRYLIQUE 118ML'!B:I,9,FALSE),0)+IFERROR(VLOOKUP(RECAP!A13,'PROMO LX HEAVY BODY 59 ML'!A:I,9,FALSE),0)+IFERROR(VLOOKUP(RECAP!A13,'PROMO LX ADDITIFS ACRYLIQUES'!A:I,9,FALSE),0)+IFERROR(VLOOKUP(RECAP!A13,'PROMO LB ACRYLIQUE FINE'!A:I,9,FALSE),0)+IFERROR(VLOOKUP(RECAP!A13,'PROMO LB HUILE FINE 40 ML'!A:I,9,FALSE),0)+IFERROR(VLOOKUP(RECAP!A13,'PROMO WN PROMARKER'!A:I,9,FALSE),0)+IFERROR(VLOOKUP(RECAP!A13,'PROMO CAP CRAYONS ESQUISSE'!A:I,9,FALSE),0)+IFERROR(VLOOKUP(RECAP!A13,'PROMO CAP CRAYONS PASTEL'!A:I,9,FALSE),0)</f>
        <v>0</v>
      </c>
    </row>
    <row r="14" spans="1:2">
      <c r="A14" s="366" t="s">
        <v>77</v>
      </c>
      <c r="B14" s="242">
        <f>IFERROR(VLOOKUP(A14,'PROMOS PRODUITS'!A:O,15,FALSE),0)+IFERROR(VLOOKUP(RECAP!A14,'PROMO LX BASICS ACRYLIQUE 118ML'!B:I,9,FALSE),0)+IFERROR(VLOOKUP(RECAP!A14,'PROMO LX HEAVY BODY 59 ML'!A:I,9,FALSE),0)+IFERROR(VLOOKUP(RECAP!A14,'PROMO LX ADDITIFS ACRYLIQUES'!A:I,9,FALSE),0)+IFERROR(VLOOKUP(RECAP!A14,'PROMO LB ACRYLIQUE FINE'!A:I,9,FALSE),0)+IFERROR(VLOOKUP(RECAP!A14,'PROMO LB HUILE FINE 40 ML'!A:I,9,FALSE),0)+IFERROR(VLOOKUP(RECAP!A14,'PROMO WN PROMARKER'!A:I,9,FALSE),0)+IFERROR(VLOOKUP(RECAP!A14,'PROMO CAP CRAYONS ESQUISSE'!A:I,9,FALSE),0)+IFERROR(VLOOKUP(RECAP!A14,'PROMO CAP CRAYONS PASTEL'!A:I,9,FALSE),0)</f>
        <v>0</v>
      </c>
    </row>
    <row r="15" spans="1:2">
      <c r="A15" s="366" t="s">
        <v>81</v>
      </c>
      <c r="B15" s="242">
        <f>IFERROR(VLOOKUP(A15,'PROMOS PRODUITS'!A:O,15,FALSE),0)+IFERROR(VLOOKUP(RECAP!A15,'PROMO LX BASICS ACRYLIQUE 118ML'!B:I,9,FALSE),0)+IFERROR(VLOOKUP(RECAP!A15,'PROMO LX HEAVY BODY 59 ML'!A:I,9,FALSE),0)+IFERROR(VLOOKUP(RECAP!A15,'PROMO LX ADDITIFS ACRYLIQUES'!A:I,9,FALSE),0)+IFERROR(VLOOKUP(RECAP!A15,'PROMO LB ACRYLIQUE FINE'!A:I,9,FALSE),0)+IFERROR(VLOOKUP(RECAP!A15,'PROMO LB HUILE FINE 40 ML'!A:I,9,FALSE),0)+IFERROR(VLOOKUP(RECAP!A15,'PROMO WN PROMARKER'!A:I,9,FALSE),0)+IFERROR(VLOOKUP(RECAP!A15,'PROMO CAP CRAYONS ESQUISSE'!A:I,9,FALSE),0)+IFERROR(VLOOKUP(RECAP!A15,'PROMO CAP CRAYONS PASTEL'!A:I,9,FALSE),0)</f>
        <v>0</v>
      </c>
    </row>
    <row r="16" spans="1:2">
      <c r="A16" s="367" t="s">
        <v>85</v>
      </c>
      <c r="B16" s="242">
        <f>IFERROR(VLOOKUP(A16,'PROMOS PRODUITS'!A:O,15,FALSE),0)+IFERROR(VLOOKUP(RECAP!A16,'PROMO LX BASICS ACRYLIQUE 118ML'!B:I,9,FALSE),0)+IFERROR(VLOOKUP(RECAP!A16,'PROMO LX HEAVY BODY 59 ML'!A:I,9,FALSE),0)+IFERROR(VLOOKUP(RECAP!A16,'PROMO LX ADDITIFS ACRYLIQUES'!A:I,9,FALSE),0)+IFERROR(VLOOKUP(RECAP!A16,'PROMO LB ACRYLIQUE FINE'!A:I,9,FALSE),0)+IFERROR(VLOOKUP(RECAP!A16,'PROMO LB HUILE FINE 40 ML'!A:I,9,FALSE),0)+IFERROR(VLOOKUP(RECAP!A16,'PROMO WN PROMARKER'!A:I,9,FALSE),0)+IFERROR(VLOOKUP(RECAP!A16,'PROMO CAP CRAYONS ESQUISSE'!A:I,9,FALSE),0)+IFERROR(VLOOKUP(RECAP!A16,'PROMO CAP CRAYONS PASTEL'!A:I,9,FALSE),0)</f>
        <v>0</v>
      </c>
    </row>
    <row r="17" spans="1:2">
      <c r="A17" s="367" t="s">
        <v>87</v>
      </c>
      <c r="B17" s="242">
        <f>IFERROR(VLOOKUP(A17,'PROMOS PRODUITS'!A:O,15,FALSE),0)+IFERROR(VLOOKUP(RECAP!A17,'PROMO LX BASICS ACRYLIQUE 118ML'!B:I,9,FALSE),0)+IFERROR(VLOOKUP(RECAP!A17,'PROMO LX HEAVY BODY 59 ML'!A:I,9,FALSE),0)+IFERROR(VLOOKUP(RECAP!A17,'PROMO LX ADDITIFS ACRYLIQUES'!A:I,9,FALSE),0)+IFERROR(VLOOKUP(RECAP!A17,'PROMO LB ACRYLIQUE FINE'!A:I,9,FALSE),0)+IFERROR(VLOOKUP(RECAP!A17,'PROMO LB HUILE FINE 40 ML'!A:I,9,FALSE),0)+IFERROR(VLOOKUP(RECAP!A17,'PROMO WN PROMARKER'!A:I,9,FALSE),0)+IFERROR(VLOOKUP(RECAP!A17,'PROMO CAP CRAYONS ESQUISSE'!A:I,9,FALSE),0)+IFERROR(VLOOKUP(RECAP!A17,'PROMO CAP CRAYONS PASTEL'!A:I,9,FALSE),0)</f>
        <v>0</v>
      </c>
    </row>
    <row r="18" spans="1:2">
      <c r="A18" s="367" t="s">
        <v>89</v>
      </c>
      <c r="B18" s="242">
        <f>IFERROR(VLOOKUP(A18,'PROMOS PRODUITS'!A:O,15,FALSE),0)+IFERROR(VLOOKUP(RECAP!A18,'PROMO LX BASICS ACRYLIQUE 118ML'!B:I,9,FALSE),0)+IFERROR(VLOOKUP(RECAP!A18,'PROMO LX HEAVY BODY 59 ML'!A:I,9,FALSE),0)+IFERROR(VLOOKUP(RECAP!A18,'PROMO LX ADDITIFS ACRYLIQUES'!A:I,9,FALSE),0)+IFERROR(VLOOKUP(RECAP!A18,'PROMO LB ACRYLIQUE FINE'!A:I,9,FALSE),0)+IFERROR(VLOOKUP(RECAP!A18,'PROMO LB HUILE FINE 40 ML'!A:I,9,FALSE),0)+IFERROR(VLOOKUP(RECAP!A18,'PROMO WN PROMARKER'!A:I,9,FALSE),0)+IFERROR(VLOOKUP(RECAP!A18,'PROMO CAP CRAYONS ESQUISSE'!A:I,9,FALSE),0)+IFERROR(VLOOKUP(RECAP!A18,'PROMO CAP CRAYONS PASTEL'!A:I,9,FALSE),0)</f>
        <v>0</v>
      </c>
    </row>
    <row r="19" spans="1:2">
      <c r="A19" s="367" t="s">
        <v>91</v>
      </c>
      <c r="B19" s="242">
        <f>IFERROR(VLOOKUP(A19,'PROMOS PRODUITS'!A:O,15,FALSE),0)+IFERROR(VLOOKUP(RECAP!A19,'PROMO LX BASICS ACRYLIQUE 118ML'!B:I,9,FALSE),0)+IFERROR(VLOOKUP(RECAP!A19,'PROMO LX HEAVY BODY 59 ML'!A:I,9,FALSE),0)+IFERROR(VLOOKUP(RECAP!A19,'PROMO LX ADDITIFS ACRYLIQUES'!A:I,9,FALSE),0)+IFERROR(VLOOKUP(RECAP!A19,'PROMO LB ACRYLIQUE FINE'!A:I,9,FALSE),0)+IFERROR(VLOOKUP(RECAP!A19,'PROMO LB HUILE FINE 40 ML'!A:I,9,FALSE),0)+IFERROR(VLOOKUP(RECAP!A19,'PROMO WN PROMARKER'!A:I,9,FALSE),0)+IFERROR(VLOOKUP(RECAP!A19,'PROMO CAP CRAYONS ESQUISSE'!A:I,9,FALSE),0)+IFERROR(VLOOKUP(RECAP!A19,'PROMO CAP CRAYONS PASTEL'!A:I,9,FALSE),0)</f>
        <v>0</v>
      </c>
    </row>
    <row r="20" spans="1:2">
      <c r="A20" s="368" t="s">
        <v>100</v>
      </c>
      <c r="B20" s="242">
        <f>IFERROR(VLOOKUP(A20,'PROMOS PRODUITS'!A:O,15,FALSE),0)+IFERROR(VLOOKUP(RECAP!A20,'PROMO LX BASICS ACRYLIQUE 118ML'!B:I,9,FALSE),0)+IFERROR(VLOOKUP(RECAP!A20,'PROMO LX HEAVY BODY 59 ML'!A:I,9,FALSE),0)+IFERROR(VLOOKUP(RECAP!A20,'PROMO LX ADDITIFS ACRYLIQUES'!A:I,9,FALSE),0)+IFERROR(VLOOKUP(RECAP!A20,'PROMO LB ACRYLIQUE FINE'!A:I,9,FALSE),0)+IFERROR(VLOOKUP(RECAP!A20,'PROMO LB HUILE FINE 40 ML'!A:I,9,FALSE),0)+IFERROR(VLOOKUP(RECAP!A20,'PROMO WN PROMARKER'!A:I,9,FALSE),0)+IFERROR(VLOOKUP(RECAP!A20,'PROMO CAP CRAYONS ESQUISSE'!A:I,9,FALSE),0)+IFERROR(VLOOKUP(RECAP!A20,'PROMO CAP CRAYONS PASTEL'!A:I,9,FALSE),0)</f>
        <v>0</v>
      </c>
    </row>
    <row r="21" spans="1:2">
      <c r="A21" s="368" t="s">
        <v>102</v>
      </c>
      <c r="B21" s="242">
        <f>IFERROR(VLOOKUP(A21,'PROMOS PRODUITS'!A:O,15,FALSE),0)+IFERROR(VLOOKUP(RECAP!A21,'PROMO LX BASICS ACRYLIQUE 118ML'!B:I,9,FALSE),0)+IFERROR(VLOOKUP(RECAP!A21,'PROMO LX HEAVY BODY 59 ML'!A:I,9,FALSE),0)+IFERROR(VLOOKUP(RECAP!A21,'PROMO LX ADDITIFS ACRYLIQUES'!A:I,9,FALSE),0)+IFERROR(VLOOKUP(RECAP!A21,'PROMO LB ACRYLIQUE FINE'!A:I,9,FALSE),0)+IFERROR(VLOOKUP(RECAP!A21,'PROMO LB HUILE FINE 40 ML'!A:I,9,FALSE),0)+IFERROR(VLOOKUP(RECAP!A21,'PROMO WN PROMARKER'!A:I,9,FALSE),0)+IFERROR(VLOOKUP(RECAP!A21,'PROMO CAP CRAYONS ESQUISSE'!A:I,9,FALSE),0)+IFERROR(VLOOKUP(RECAP!A21,'PROMO CAP CRAYONS PASTEL'!A:I,9,FALSE),0)</f>
        <v>0</v>
      </c>
    </row>
    <row r="22" spans="1:2">
      <c r="A22" s="368" t="s">
        <v>104</v>
      </c>
      <c r="B22" s="242">
        <f>IFERROR(VLOOKUP(A22,'PROMOS PRODUITS'!A:O,15,FALSE),0)+IFERROR(VLOOKUP(RECAP!A22,'PROMO LX BASICS ACRYLIQUE 118ML'!B:I,9,FALSE),0)+IFERROR(VLOOKUP(RECAP!A22,'PROMO LX HEAVY BODY 59 ML'!A:I,9,FALSE),0)+IFERROR(VLOOKUP(RECAP!A22,'PROMO LX ADDITIFS ACRYLIQUES'!A:I,9,FALSE),0)+IFERROR(VLOOKUP(RECAP!A22,'PROMO LB ACRYLIQUE FINE'!A:I,9,FALSE),0)+IFERROR(VLOOKUP(RECAP!A22,'PROMO LB HUILE FINE 40 ML'!A:I,9,FALSE),0)+IFERROR(VLOOKUP(RECAP!A22,'PROMO WN PROMARKER'!A:I,9,FALSE),0)+IFERROR(VLOOKUP(RECAP!A22,'PROMO CAP CRAYONS ESQUISSE'!A:I,9,FALSE),0)+IFERROR(VLOOKUP(RECAP!A22,'PROMO CAP CRAYONS PASTEL'!A:I,9,FALSE),0)</f>
        <v>0</v>
      </c>
    </row>
    <row r="23" spans="1:2">
      <c r="A23" s="368" t="s">
        <v>106</v>
      </c>
      <c r="B23" s="242">
        <f>IFERROR(VLOOKUP(A23,'PROMOS PRODUITS'!A:O,15,FALSE),0)+IFERROR(VLOOKUP(RECAP!A23,'PROMO LX BASICS ACRYLIQUE 118ML'!B:I,9,FALSE),0)+IFERROR(VLOOKUP(RECAP!A23,'PROMO LX HEAVY BODY 59 ML'!A:I,9,FALSE),0)+IFERROR(VLOOKUP(RECAP!A23,'PROMO LX ADDITIFS ACRYLIQUES'!A:I,9,FALSE),0)+IFERROR(VLOOKUP(RECAP!A23,'PROMO LB ACRYLIQUE FINE'!A:I,9,FALSE),0)+IFERROR(VLOOKUP(RECAP!A23,'PROMO LB HUILE FINE 40 ML'!A:I,9,FALSE),0)+IFERROR(VLOOKUP(RECAP!A23,'PROMO WN PROMARKER'!A:I,9,FALSE),0)+IFERROR(VLOOKUP(RECAP!A23,'PROMO CAP CRAYONS ESQUISSE'!A:I,9,FALSE),0)+IFERROR(VLOOKUP(RECAP!A23,'PROMO CAP CRAYONS PASTEL'!A:I,9,FALSE),0)</f>
        <v>0</v>
      </c>
    </row>
    <row r="24" spans="1:2">
      <c r="A24" s="368" t="s">
        <v>108</v>
      </c>
      <c r="B24" s="242">
        <f>IFERROR(VLOOKUP(A24,'PROMOS PRODUITS'!A:O,15,FALSE),0)+IFERROR(VLOOKUP(RECAP!A24,'PROMO LX BASICS ACRYLIQUE 118ML'!B:I,9,FALSE),0)+IFERROR(VLOOKUP(RECAP!A24,'PROMO LX HEAVY BODY 59 ML'!A:I,9,FALSE),0)+IFERROR(VLOOKUP(RECAP!A24,'PROMO LX ADDITIFS ACRYLIQUES'!A:I,9,FALSE),0)+IFERROR(VLOOKUP(RECAP!A24,'PROMO LB ACRYLIQUE FINE'!A:I,9,FALSE),0)+IFERROR(VLOOKUP(RECAP!A24,'PROMO LB HUILE FINE 40 ML'!A:I,9,FALSE),0)+IFERROR(VLOOKUP(RECAP!A24,'PROMO WN PROMARKER'!A:I,9,FALSE),0)+IFERROR(VLOOKUP(RECAP!A24,'PROMO CAP CRAYONS ESQUISSE'!A:I,9,FALSE),0)+IFERROR(VLOOKUP(RECAP!A24,'PROMO CAP CRAYONS PASTEL'!A:I,9,FALSE),0)</f>
        <v>0</v>
      </c>
    </row>
    <row r="25" spans="1:2">
      <c r="A25" s="368" t="s">
        <v>110</v>
      </c>
      <c r="B25" s="242">
        <f>IFERROR(VLOOKUP(A25,'PROMOS PRODUITS'!A:O,15,FALSE),0)+IFERROR(VLOOKUP(RECAP!A25,'PROMO LX BASICS ACRYLIQUE 118ML'!B:I,9,FALSE),0)+IFERROR(VLOOKUP(RECAP!A25,'PROMO LX HEAVY BODY 59 ML'!A:I,9,FALSE),0)+IFERROR(VLOOKUP(RECAP!A25,'PROMO LX ADDITIFS ACRYLIQUES'!A:I,9,FALSE),0)+IFERROR(VLOOKUP(RECAP!A25,'PROMO LB ACRYLIQUE FINE'!A:I,9,FALSE),0)+IFERROR(VLOOKUP(RECAP!A25,'PROMO LB HUILE FINE 40 ML'!A:I,9,FALSE),0)+IFERROR(VLOOKUP(RECAP!A25,'PROMO WN PROMARKER'!A:I,9,FALSE),0)+IFERROR(VLOOKUP(RECAP!A25,'PROMO CAP CRAYONS ESQUISSE'!A:I,9,FALSE),0)+IFERROR(VLOOKUP(RECAP!A25,'PROMO CAP CRAYONS PASTEL'!A:I,9,FALSE),0)</f>
        <v>0</v>
      </c>
    </row>
    <row r="26" spans="1:2">
      <c r="A26" s="368" t="s">
        <v>112</v>
      </c>
      <c r="B26" s="242">
        <f>IFERROR(VLOOKUP(A26,'PROMOS PRODUITS'!A:O,15,FALSE),0)+IFERROR(VLOOKUP(RECAP!A26,'PROMO LX BASICS ACRYLIQUE 118ML'!B:I,9,FALSE),0)+IFERROR(VLOOKUP(RECAP!A26,'PROMO LX HEAVY BODY 59 ML'!A:I,9,FALSE),0)+IFERROR(VLOOKUP(RECAP!A26,'PROMO LX ADDITIFS ACRYLIQUES'!A:I,9,FALSE),0)+IFERROR(VLOOKUP(RECAP!A26,'PROMO LB ACRYLIQUE FINE'!A:I,9,FALSE),0)+IFERROR(VLOOKUP(RECAP!A26,'PROMO LB HUILE FINE 40 ML'!A:I,9,FALSE),0)+IFERROR(VLOOKUP(RECAP!A26,'PROMO WN PROMARKER'!A:I,9,FALSE),0)+IFERROR(VLOOKUP(RECAP!A26,'PROMO CAP CRAYONS ESQUISSE'!A:I,9,FALSE),0)+IFERROR(VLOOKUP(RECAP!A26,'PROMO CAP CRAYONS PASTEL'!A:I,9,FALSE),0)</f>
        <v>0</v>
      </c>
    </row>
    <row r="27" spans="1:2">
      <c r="A27" s="368" t="s">
        <v>114</v>
      </c>
      <c r="B27" s="242">
        <f>IFERROR(VLOOKUP(A27,'PROMOS PRODUITS'!A:O,15,FALSE),0)+IFERROR(VLOOKUP(RECAP!A27,'PROMO LX BASICS ACRYLIQUE 118ML'!B:I,9,FALSE),0)+IFERROR(VLOOKUP(RECAP!A27,'PROMO LX HEAVY BODY 59 ML'!A:I,9,FALSE),0)+IFERROR(VLOOKUP(RECAP!A27,'PROMO LX ADDITIFS ACRYLIQUES'!A:I,9,FALSE),0)+IFERROR(VLOOKUP(RECAP!A27,'PROMO LB ACRYLIQUE FINE'!A:I,9,FALSE),0)+IFERROR(VLOOKUP(RECAP!A27,'PROMO LB HUILE FINE 40 ML'!A:I,9,FALSE),0)+IFERROR(VLOOKUP(RECAP!A27,'PROMO WN PROMARKER'!A:I,9,FALSE),0)+IFERROR(VLOOKUP(RECAP!A27,'PROMO CAP CRAYONS ESQUISSE'!A:I,9,FALSE),0)+IFERROR(VLOOKUP(RECAP!A27,'PROMO CAP CRAYONS PASTEL'!A:I,9,FALSE),0)</f>
        <v>0</v>
      </c>
    </row>
    <row r="28" spans="1:2">
      <c r="A28" s="368" t="s">
        <v>116</v>
      </c>
      <c r="B28" s="242">
        <f>IFERROR(VLOOKUP(A28,'PROMOS PRODUITS'!A:O,15,FALSE),0)+IFERROR(VLOOKUP(RECAP!A28,'PROMO LX BASICS ACRYLIQUE 118ML'!B:I,9,FALSE),0)+IFERROR(VLOOKUP(RECAP!A28,'PROMO LX HEAVY BODY 59 ML'!A:I,9,FALSE),0)+IFERROR(VLOOKUP(RECAP!A28,'PROMO LX ADDITIFS ACRYLIQUES'!A:I,9,FALSE),0)+IFERROR(VLOOKUP(RECAP!A28,'PROMO LB ACRYLIQUE FINE'!A:I,9,FALSE),0)+IFERROR(VLOOKUP(RECAP!A28,'PROMO LB HUILE FINE 40 ML'!A:I,9,FALSE),0)+IFERROR(VLOOKUP(RECAP!A28,'PROMO WN PROMARKER'!A:I,9,FALSE),0)+IFERROR(VLOOKUP(RECAP!A28,'PROMO CAP CRAYONS ESQUISSE'!A:I,9,FALSE),0)+IFERROR(VLOOKUP(RECAP!A28,'PROMO CAP CRAYONS PASTEL'!A:I,9,FALSE),0)</f>
        <v>0</v>
      </c>
    </row>
    <row r="29" spans="1:2">
      <c r="A29" s="368" t="s">
        <v>118</v>
      </c>
      <c r="B29" s="242">
        <f>IFERROR(VLOOKUP(A29,'PROMOS PRODUITS'!A:O,15,FALSE),0)+IFERROR(VLOOKUP(RECAP!A29,'PROMO LX BASICS ACRYLIQUE 118ML'!B:I,9,FALSE),0)+IFERROR(VLOOKUP(RECAP!A29,'PROMO LX HEAVY BODY 59 ML'!A:I,9,FALSE),0)+IFERROR(VLOOKUP(RECAP!A29,'PROMO LX ADDITIFS ACRYLIQUES'!A:I,9,FALSE),0)+IFERROR(VLOOKUP(RECAP!A29,'PROMO LB ACRYLIQUE FINE'!A:I,9,FALSE),0)+IFERROR(VLOOKUP(RECAP!A29,'PROMO LB HUILE FINE 40 ML'!A:I,9,FALSE),0)+IFERROR(VLOOKUP(RECAP!A29,'PROMO WN PROMARKER'!A:I,9,FALSE),0)+IFERROR(VLOOKUP(RECAP!A29,'PROMO CAP CRAYONS ESQUISSE'!A:I,9,FALSE),0)+IFERROR(VLOOKUP(RECAP!A29,'PROMO CAP CRAYONS PASTEL'!A:I,9,FALSE),0)</f>
        <v>0</v>
      </c>
    </row>
    <row r="30" spans="1:2">
      <c r="A30" s="368" t="s">
        <v>120</v>
      </c>
      <c r="B30" s="242">
        <f>IFERROR(VLOOKUP(A30,'PROMOS PRODUITS'!A:O,15,FALSE),0)+IFERROR(VLOOKUP(RECAP!A30,'PROMO LX BASICS ACRYLIQUE 118ML'!B:I,9,FALSE),0)+IFERROR(VLOOKUP(RECAP!A30,'PROMO LX HEAVY BODY 59 ML'!A:I,9,FALSE),0)+IFERROR(VLOOKUP(RECAP!A30,'PROMO LX ADDITIFS ACRYLIQUES'!A:I,9,FALSE),0)+IFERROR(VLOOKUP(RECAP!A30,'PROMO LB ACRYLIQUE FINE'!A:I,9,FALSE),0)+IFERROR(VLOOKUP(RECAP!A30,'PROMO LB HUILE FINE 40 ML'!A:I,9,FALSE),0)+IFERROR(VLOOKUP(RECAP!A30,'PROMO WN PROMARKER'!A:I,9,FALSE),0)+IFERROR(VLOOKUP(RECAP!A30,'PROMO CAP CRAYONS ESQUISSE'!A:I,9,FALSE),0)+IFERROR(VLOOKUP(RECAP!A30,'PROMO CAP CRAYONS PASTEL'!A:I,9,FALSE),0)</f>
        <v>0</v>
      </c>
    </row>
    <row r="31" spans="1:2">
      <c r="A31" s="368" t="s">
        <v>122</v>
      </c>
      <c r="B31" s="242">
        <f>IFERROR(VLOOKUP(A31,'PROMOS PRODUITS'!A:O,15,FALSE),0)+IFERROR(VLOOKUP(RECAP!A31,'PROMO LX BASICS ACRYLIQUE 118ML'!B:I,9,FALSE),0)+IFERROR(VLOOKUP(RECAP!A31,'PROMO LX HEAVY BODY 59 ML'!A:I,9,FALSE),0)+IFERROR(VLOOKUP(RECAP!A31,'PROMO LX ADDITIFS ACRYLIQUES'!A:I,9,FALSE),0)+IFERROR(VLOOKUP(RECAP!A31,'PROMO LB ACRYLIQUE FINE'!A:I,9,FALSE),0)+IFERROR(VLOOKUP(RECAP!A31,'PROMO LB HUILE FINE 40 ML'!A:I,9,FALSE),0)+IFERROR(VLOOKUP(RECAP!A31,'PROMO WN PROMARKER'!A:I,9,FALSE),0)+IFERROR(VLOOKUP(RECAP!A31,'PROMO CAP CRAYONS ESQUISSE'!A:I,9,FALSE),0)+IFERROR(VLOOKUP(RECAP!A31,'PROMO CAP CRAYONS PASTEL'!A:I,9,FALSE),0)</f>
        <v>0</v>
      </c>
    </row>
    <row r="32" spans="1:2">
      <c r="A32" s="368" t="s">
        <v>124</v>
      </c>
      <c r="B32" s="242">
        <f>IFERROR(VLOOKUP(A32,'PROMOS PRODUITS'!A:O,15,FALSE),0)+IFERROR(VLOOKUP(RECAP!A32,'PROMO LX BASICS ACRYLIQUE 118ML'!B:I,9,FALSE),0)+IFERROR(VLOOKUP(RECAP!A32,'PROMO LX HEAVY BODY 59 ML'!A:I,9,FALSE),0)+IFERROR(VLOOKUP(RECAP!A32,'PROMO LX ADDITIFS ACRYLIQUES'!A:I,9,FALSE),0)+IFERROR(VLOOKUP(RECAP!A32,'PROMO LB ACRYLIQUE FINE'!A:I,9,FALSE),0)+IFERROR(VLOOKUP(RECAP!A32,'PROMO LB HUILE FINE 40 ML'!A:I,9,FALSE),0)+IFERROR(VLOOKUP(RECAP!A32,'PROMO WN PROMARKER'!A:I,9,FALSE),0)+IFERROR(VLOOKUP(RECAP!A32,'PROMO CAP CRAYONS ESQUISSE'!A:I,9,FALSE),0)+IFERROR(VLOOKUP(RECAP!A32,'PROMO CAP CRAYONS PASTEL'!A:I,9,FALSE),0)</f>
        <v>0</v>
      </c>
    </row>
    <row r="33" spans="1:2">
      <c r="A33" s="368" t="s">
        <v>126</v>
      </c>
      <c r="B33" s="242">
        <f>IFERROR(VLOOKUP(A33,'PROMOS PRODUITS'!A:O,15,FALSE),0)+IFERROR(VLOOKUP(RECAP!A33,'PROMO LX BASICS ACRYLIQUE 118ML'!B:I,9,FALSE),0)+IFERROR(VLOOKUP(RECAP!A33,'PROMO LX HEAVY BODY 59 ML'!A:I,9,FALSE),0)+IFERROR(VLOOKUP(RECAP!A33,'PROMO LX ADDITIFS ACRYLIQUES'!A:I,9,FALSE),0)+IFERROR(VLOOKUP(RECAP!A33,'PROMO LB ACRYLIQUE FINE'!A:I,9,FALSE),0)+IFERROR(VLOOKUP(RECAP!A33,'PROMO LB HUILE FINE 40 ML'!A:I,9,FALSE),0)+IFERROR(VLOOKUP(RECAP!A33,'PROMO WN PROMARKER'!A:I,9,FALSE),0)+IFERROR(VLOOKUP(RECAP!A33,'PROMO CAP CRAYONS ESQUISSE'!A:I,9,FALSE),0)+IFERROR(VLOOKUP(RECAP!A33,'PROMO CAP CRAYONS PASTEL'!A:I,9,FALSE),0)</f>
        <v>0</v>
      </c>
    </row>
    <row r="34" spans="1:2">
      <c r="A34" s="368" t="s">
        <v>128</v>
      </c>
      <c r="B34" s="242">
        <f>IFERROR(VLOOKUP(A34,'PROMOS PRODUITS'!A:O,15,FALSE),0)+IFERROR(VLOOKUP(RECAP!A34,'PROMO LX BASICS ACRYLIQUE 118ML'!B:I,9,FALSE),0)+IFERROR(VLOOKUP(RECAP!A34,'PROMO LX HEAVY BODY 59 ML'!A:I,9,FALSE),0)+IFERROR(VLOOKUP(RECAP!A34,'PROMO LX ADDITIFS ACRYLIQUES'!A:I,9,FALSE),0)+IFERROR(VLOOKUP(RECAP!A34,'PROMO LB ACRYLIQUE FINE'!A:I,9,FALSE),0)+IFERROR(VLOOKUP(RECAP!A34,'PROMO LB HUILE FINE 40 ML'!A:I,9,FALSE),0)+IFERROR(VLOOKUP(RECAP!A34,'PROMO WN PROMARKER'!A:I,9,FALSE),0)+IFERROR(VLOOKUP(RECAP!A34,'PROMO CAP CRAYONS ESQUISSE'!A:I,9,FALSE),0)+IFERROR(VLOOKUP(RECAP!A34,'PROMO CAP CRAYONS PASTEL'!A:I,9,FALSE),0)</f>
        <v>0</v>
      </c>
    </row>
    <row r="35" spans="1:2">
      <c r="A35" s="368" t="s">
        <v>130</v>
      </c>
      <c r="B35" s="242">
        <f>IFERROR(VLOOKUP(A35,'PROMOS PRODUITS'!A:O,15,FALSE),0)+IFERROR(VLOOKUP(RECAP!A35,'PROMO LX BASICS ACRYLIQUE 118ML'!B:I,9,FALSE),0)+IFERROR(VLOOKUP(RECAP!A35,'PROMO LX HEAVY BODY 59 ML'!A:I,9,FALSE),0)+IFERROR(VLOOKUP(RECAP!A35,'PROMO LX ADDITIFS ACRYLIQUES'!A:I,9,FALSE),0)+IFERROR(VLOOKUP(RECAP!A35,'PROMO LB ACRYLIQUE FINE'!A:I,9,FALSE),0)+IFERROR(VLOOKUP(RECAP!A35,'PROMO LB HUILE FINE 40 ML'!A:I,9,FALSE),0)+IFERROR(VLOOKUP(RECAP!A35,'PROMO WN PROMARKER'!A:I,9,FALSE),0)+IFERROR(VLOOKUP(RECAP!A35,'PROMO CAP CRAYONS ESQUISSE'!A:I,9,FALSE),0)+IFERROR(VLOOKUP(RECAP!A35,'PROMO CAP CRAYONS PASTEL'!A:I,9,FALSE),0)</f>
        <v>0</v>
      </c>
    </row>
    <row r="36" spans="1:2">
      <c r="A36" s="368" t="s">
        <v>132</v>
      </c>
      <c r="B36" s="242">
        <f>IFERROR(VLOOKUP(A36,'PROMOS PRODUITS'!A:O,15,FALSE),0)+IFERROR(VLOOKUP(RECAP!A36,'PROMO LX BASICS ACRYLIQUE 118ML'!B:I,9,FALSE),0)+IFERROR(VLOOKUP(RECAP!A36,'PROMO LX HEAVY BODY 59 ML'!A:I,9,FALSE),0)+IFERROR(VLOOKUP(RECAP!A36,'PROMO LX ADDITIFS ACRYLIQUES'!A:I,9,FALSE),0)+IFERROR(VLOOKUP(RECAP!A36,'PROMO LB ACRYLIQUE FINE'!A:I,9,FALSE),0)+IFERROR(VLOOKUP(RECAP!A36,'PROMO LB HUILE FINE 40 ML'!A:I,9,FALSE),0)+IFERROR(VLOOKUP(RECAP!A36,'PROMO WN PROMARKER'!A:I,9,FALSE),0)+IFERROR(VLOOKUP(RECAP!A36,'PROMO CAP CRAYONS ESQUISSE'!A:I,9,FALSE),0)+IFERROR(VLOOKUP(RECAP!A36,'PROMO CAP CRAYONS PASTEL'!A:I,9,FALSE),0)</f>
        <v>0</v>
      </c>
    </row>
    <row r="37" spans="1:2">
      <c r="A37" s="368" t="s">
        <v>134</v>
      </c>
      <c r="B37" s="242">
        <f>IFERROR(VLOOKUP(A37,'PROMOS PRODUITS'!A:O,15,FALSE),0)+IFERROR(VLOOKUP(RECAP!A37,'PROMO LX BASICS ACRYLIQUE 118ML'!B:I,9,FALSE),0)+IFERROR(VLOOKUP(RECAP!A37,'PROMO LX HEAVY BODY 59 ML'!A:I,9,FALSE),0)+IFERROR(VLOOKUP(RECAP!A37,'PROMO LX ADDITIFS ACRYLIQUES'!A:I,9,FALSE),0)+IFERROR(VLOOKUP(RECAP!A37,'PROMO LB ACRYLIQUE FINE'!A:I,9,FALSE),0)+IFERROR(VLOOKUP(RECAP!A37,'PROMO LB HUILE FINE 40 ML'!A:I,9,FALSE),0)+IFERROR(VLOOKUP(RECAP!A37,'PROMO WN PROMARKER'!A:I,9,FALSE),0)+IFERROR(VLOOKUP(RECAP!A37,'PROMO CAP CRAYONS ESQUISSE'!A:I,9,FALSE),0)+IFERROR(VLOOKUP(RECAP!A37,'PROMO CAP CRAYONS PASTEL'!A:I,9,FALSE),0)</f>
        <v>0</v>
      </c>
    </row>
    <row r="38" spans="1:2">
      <c r="A38" s="368" t="s">
        <v>136</v>
      </c>
      <c r="B38" s="242">
        <f>IFERROR(VLOOKUP(A38,'PROMOS PRODUITS'!A:O,15,FALSE),0)+IFERROR(VLOOKUP(RECAP!A38,'PROMO LX BASICS ACRYLIQUE 118ML'!B:I,9,FALSE),0)+IFERROR(VLOOKUP(RECAP!A38,'PROMO LX HEAVY BODY 59 ML'!A:I,9,FALSE),0)+IFERROR(VLOOKUP(RECAP!A38,'PROMO LX ADDITIFS ACRYLIQUES'!A:I,9,FALSE),0)+IFERROR(VLOOKUP(RECAP!A38,'PROMO LB ACRYLIQUE FINE'!A:I,9,FALSE),0)+IFERROR(VLOOKUP(RECAP!A38,'PROMO LB HUILE FINE 40 ML'!A:I,9,FALSE),0)+IFERROR(VLOOKUP(RECAP!A38,'PROMO WN PROMARKER'!A:I,9,FALSE),0)+IFERROR(VLOOKUP(RECAP!A38,'PROMO CAP CRAYONS ESQUISSE'!A:I,9,FALSE),0)+IFERROR(VLOOKUP(RECAP!A38,'PROMO CAP CRAYONS PASTEL'!A:I,9,FALSE),0)</f>
        <v>0</v>
      </c>
    </row>
    <row r="39" spans="1:2">
      <c r="A39" s="368" t="s">
        <v>138</v>
      </c>
      <c r="B39" s="242">
        <f>IFERROR(VLOOKUP(A39,'PROMOS PRODUITS'!A:O,15,FALSE),0)+IFERROR(VLOOKUP(RECAP!A39,'PROMO LX BASICS ACRYLIQUE 118ML'!B:I,9,FALSE),0)+IFERROR(VLOOKUP(RECAP!A39,'PROMO LX HEAVY BODY 59 ML'!A:I,9,FALSE),0)+IFERROR(VLOOKUP(RECAP!A39,'PROMO LX ADDITIFS ACRYLIQUES'!A:I,9,FALSE),0)+IFERROR(VLOOKUP(RECAP!A39,'PROMO LB ACRYLIQUE FINE'!A:I,9,FALSE),0)+IFERROR(VLOOKUP(RECAP!A39,'PROMO LB HUILE FINE 40 ML'!A:I,9,FALSE),0)+IFERROR(VLOOKUP(RECAP!A39,'PROMO WN PROMARKER'!A:I,9,FALSE),0)+IFERROR(VLOOKUP(RECAP!A39,'PROMO CAP CRAYONS ESQUISSE'!A:I,9,FALSE),0)+IFERROR(VLOOKUP(RECAP!A39,'PROMO CAP CRAYONS PASTEL'!A:I,9,FALSE),0)</f>
        <v>0</v>
      </c>
    </row>
    <row r="40" spans="1:2">
      <c r="A40" s="368" t="s">
        <v>140</v>
      </c>
      <c r="B40" s="242">
        <f>IFERROR(VLOOKUP(A40,'PROMOS PRODUITS'!A:O,15,FALSE),0)+IFERROR(VLOOKUP(RECAP!A40,'PROMO LX BASICS ACRYLIQUE 118ML'!B:I,9,FALSE),0)+IFERROR(VLOOKUP(RECAP!A40,'PROMO LX HEAVY BODY 59 ML'!A:I,9,FALSE),0)+IFERROR(VLOOKUP(RECAP!A40,'PROMO LX ADDITIFS ACRYLIQUES'!A:I,9,FALSE),0)+IFERROR(VLOOKUP(RECAP!A40,'PROMO LB ACRYLIQUE FINE'!A:I,9,FALSE),0)+IFERROR(VLOOKUP(RECAP!A40,'PROMO LB HUILE FINE 40 ML'!A:I,9,FALSE),0)+IFERROR(VLOOKUP(RECAP!A40,'PROMO WN PROMARKER'!A:I,9,FALSE),0)+IFERROR(VLOOKUP(RECAP!A40,'PROMO CAP CRAYONS ESQUISSE'!A:I,9,FALSE),0)+IFERROR(VLOOKUP(RECAP!A40,'PROMO CAP CRAYONS PASTEL'!A:I,9,FALSE),0)</f>
        <v>0</v>
      </c>
    </row>
    <row r="41" spans="1:2">
      <c r="A41" s="368" t="s">
        <v>142</v>
      </c>
      <c r="B41" s="242">
        <f>IFERROR(VLOOKUP(A41,'PROMOS PRODUITS'!A:O,15,FALSE),0)+IFERROR(VLOOKUP(RECAP!A41,'PROMO LX BASICS ACRYLIQUE 118ML'!B:I,9,FALSE),0)+IFERROR(VLOOKUP(RECAP!A41,'PROMO LX HEAVY BODY 59 ML'!A:I,9,FALSE),0)+IFERROR(VLOOKUP(RECAP!A41,'PROMO LX ADDITIFS ACRYLIQUES'!A:I,9,FALSE),0)+IFERROR(VLOOKUP(RECAP!A41,'PROMO LB ACRYLIQUE FINE'!A:I,9,FALSE),0)+IFERROR(VLOOKUP(RECAP!A41,'PROMO LB HUILE FINE 40 ML'!A:I,9,FALSE),0)+IFERROR(VLOOKUP(RECAP!A41,'PROMO WN PROMARKER'!A:I,9,FALSE),0)+IFERROR(VLOOKUP(RECAP!A41,'PROMO CAP CRAYONS ESQUISSE'!A:I,9,FALSE),0)+IFERROR(VLOOKUP(RECAP!A41,'PROMO CAP CRAYONS PASTEL'!A:I,9,FALSE),0)</f>
        <v>0</v>
      </c>
    </row>
    <row r="42" spans="1:2">
      <c r="A42" s="368" t="s">
        <v>144</v>
      </c>
      <c r="B42" s="242">
        <f>IFERROR(VLOOKUP(A42,'PROMOS PRODUITS'!A:O,15,FALSE),0)+IFERROR(VLOOKUP(RECAP!A42,'PROMO LX BASICS ACRYLIQUE 118ML'!B:I,9,FALSE),0)+IFERROR(VLOOKUP(RECAP!A42,'PROMO LX HEAVY BODY 59 ML'!A:I,9,FALSE),0)+IFERROR(VLOOKUP(RECAP!A42,'PROMO LX ADDITIFS ACRYLIQUES'!A:I,9,FALSE),0)+IFERROR(VLOOKUP(RECAP!A42,'PROMO LB ACRYLIQUE FINE'!A:I,9,FALSE),0)+IFERROR(VLOOKUP(RECAP!A42,'PROMO LB HUILE FINE 40 ML'!A:I,9,FALSE),0)+IFERROR(VLOOKUP(RECAP!A42,'PROMO WN PROMARKER'!A:I,9,FALSE),0)+IFERROR(VLOOKUP(RECAP!A42,'PROMO CAP CRAYONS ESQUISSE'!A:I,9,FALSE),0)+IFERROR(VLOOKUP(RECAP!A42,'PROMO CAP CRAYONS PASTEL'!A:I,9,FALSE),0)</f>
        <v>0</v>
      </c>
    </row>
    <row r="43" spans="1:2">
      <c r="A43" s="368" t="s">
        <v>146</v>
      </c>
      <c r="B43" s="242">
        <f>IFERROR(VLOOKUP(A43,'PROMOS PRODUITS'!A:O,15,FALSE),0)+IFERROR(VLOOKUP(RECAP!A43,'PROMO LX BASICS ACRYLIQUE 118ML'!B:I,9,FALSE),0)+IFERROR(VLOOKUP(RECAP!A43,'PROMO LX HEAVY BODY 59 ML'!A:I,9,FALSE),0)+IFERROR(VLOOKUP(RECAP!A43,'PROMO LX ADDITIFS ACRYLIQUES'!A:I,9,FALSE),0)+IFERROR(VLOOKUP(RECAP!A43,'PROMO LB ACRYLIQUE FINE'!A:I,9,FALSE),0)+IFERROR(VLOOKUP(RECAP!A43,'PROMO LB HUILE FINE 40 ML'!A:I,9,FALSE),0)+IFERROR(VLOOKUP(RECAP!A43,'PROMO WN PROMARKER'!A:I,9,FALSE),0)+IFERROR(VLOOKUP(RECAP!A43,'PROMO CAP CRAYONS ESQUISSE'!A:I,9,FALSE),0)+IFERROR(VLOOKUP(RECAP!A43,'PROMO CAP CRAYONS PASTEL'!A:I,9,FALSE),0)</f>
        <v>0</v>
      </c>
    </row>
    <row r="44" spans="1:2">
      <c r="A44" s="368" t="s">
        <v>148</v>
      </c>
      <c r="B44" s="242">
        <f>IFERROR(VLOOKUP(A44,'PROMOS PRODUITS'!A:O,15,FALSE),0)+IFERROR(VLOOKUP(RECAP!A44,'PROMO LX BASICS ACRYLIQUE 118ML'!B:I,9,FALSE),0)+IFERROR(VLOOKUP(RECAP!A44,'PROMO LX HEAVY BODY 59 ML'!A:I,9,FALSE),0)+IFERROR(VLOOKUP(RECAP!A44,'PROMO LX ADDITIFS ACRYLIQUES'!A:I,9,FALSE),0)+IFERROR(VLOOKUP(RECAP!A44,'PROMO LB ACRYLIQUE FINE'!A:I,9,FALSE),0)+IFERROR(VLOOKUP(RECAP!A44,'PROMO LB HUILE FINE 40 ML'!A:I,9,FALSE),0)+IFERROR(VLOOKUP(RECAP!A44,'PROMO WN PROMARKER'!A:I,9,FALSE),0)+IFERROR(VLOOKUP(RECAP!A44,'PROMO CAP CRAYONS ESQUISSE'!A:I,9,FALSE),0)+IFERROR(VLOOKUP(RECAP!A44,'PROMO CAP CRAYONS PASTEL'!A:I,9,FALSE),0)</f>
        <v>0</v>
      </c>
    </row>
    <row r="45" spans="1:2">
      <c r="A45" s="368" t="s">
        <v>150</v>
      </c>
      <c r="B45" s="242">
        <f>IFERROR(VLOOKUP(A45,'PROMOS PRODUITS'!A:O,15,FALSE),0)+IFERROR(VLOOKUP(RECAP!A45,'PROMO LX BASICS ACRYLIQUE 118ML'!B:I,9,FALSE),0)+IFERROR(VLOOKUP(RECAP!A45,'PROMO LX HEAVY BODY 59 ML'!A:I,9,FALSE),0)+IFERROR(VLOOKUP(RECAP!A45,'PROMO LX ADDITIFS ACRYLIQUES'!A:I,9,FALSE),0)+IFERROR(VLOOKUP(RECAP!A45,'PROMO LB ACRYLIQUE FINE'!A:I,9,FALSE),0)+IFERROR(VLOOKUP(RECAP!A45,'PROMO LB HUILE FINE 40 ML'!A:I,9,FALSE),0)+IFERROR(VLOOKUP(RECAP!A45,'PROMO WN PROMARKER'!A:I,9,FALSE),0)+IFERROR(VLOOKUP(RECAP!A45,'PROMO CAP CRAYONS ESQUISSE'!A:I,9,FALSE),0)+IFERROR(VLOOKUP(RECAP!A45,'PROMO CAP CRAYONS PASTEL'!A:I,9,FALSE),0)</f>
        <v>0</v>
      </c>
    </row>
    <row r="46" spans="1:2">
      <c r="A46" s="368" t="s">
        <v>152</v>
      </c>
      <c r="B46" s="242">
        <f>IFERROR(VLOOKUP(A46,'PROMOS PRODUITS'!A:O,15,FALSE),0)+IFERROR(VLOOKUP(RECAP!A46,'PROMO LX BASICS ACRYLIQUE 118ML'!B:I,9,FALSE),0)+IFERROR(VLOOKUP(RECAP!A46,'PROMO LX HEAVY BODY 59 ML'!A:I,9,FALSE),0)+IFERROR(VLOOKUP(RECAP!A46,'PROMO LX ADDITIFS ACRYLIQUES'!A:I,9,FALSE),0)+IFERROR(VLOOKUP(RECAP!A46,'PROMO LB ACRYLIQUE FINE'!A:I,9,FALSE),0)+IFERROR(VLOOKUP(RECAP!A46,'PROMO LB HUILE FINE 40 ML'!A:I,9,FALSE),0)+IFERROR(VLOOKUP(RECAP!A46,'PROMO WN PROMARKER'!A:I,9,FALSE),0)+IFERROR(VLOOKUP(RECAP!A46,'PROMO CAP CRAYONS ESQUISSE'!A:I,9,FALSE),0)+IFERROR(VLOOKUP(RECAP!A46,'PROMO CAP CRAYONS PASTEL'!A:I,9,FALSE),0)</f>
        <v>0</v>
      </c>
    </row>
    <row r="47" spans="1:2">
      <c r="A47" s="368" t="s">
        <v>154</v>
      </c>
      <c r="B47" s="242">
        <f>IFERROR(VLOOKUP(A47,'PROMOS PRODUITS'!A:O,15,FALSE),0)+IFERROR(VLOOKUP(RECAP!A47,'PROMO LX BASICS ACRYLIQUE 118ML'!B:I,9,FALSE),0)+IFERROR(VLOOKUP(RECAP!A47,'PROMO LX HEAVY BODY 59 ML'!A:I,9,FALSE),0)+IFERROR(VLOOKUP(RECAP!A47,'PROMO LX ADDITIFS ACRYLIQUES'!A:I,9,FALSE),0)+IFERROR(VLOOKUP(RECAP!A47,'PROMO LB ACRYLIQUE FINE'!A:I,9,FALSE),0)+IFERROR(VLOOKUP(RECAP!A47,'PROMO LB HUILE FINE 40 ML'!A:I,9,FALSE),0)+IFERROR(VLOOKUP(RECAP!A47,'PROMO WN PROMARKER'!A:I,9,FALSE),0)+IFERROR(VLOOKUP(RECAP!A47,'PROMO CAP CRAYONS ESQUISSE'!A:I,9,FALSE),0)+IFERROR(VLOOKUP(RECAP!A47,'PROMO CAP CRAYONS PASTEL'!A:I,9,FALSE),0)</f>
        <v>0</v>
      </c>
    </row>
    <row r="48" spans="1:2">
      <c r="A48" s="368" t="s">
        <v>156</v>
      </c>
      <c r="B48" s="242">
        <f>IFERROR(VLOOKUP(A48,'PROMOS PRODUITS'!A:O,15,FALSE),0)+IFERROR(VLOOKUP(RECAP!A48,'PROMO LX BASICS ACRYLIQUE 118ML'!B:I,9,FALSE),0)+IFERROR(VLOOKUP(RECAP!A48,'PROMO LX HEAVY BODY 59 ML'!A:I,9,FALSE),0)+IFERROR(VLOOKUP(RECAP!A48,'PROMO LX ADDITIFS ACRYLIQUES'!A:I,9,FALSE),0)+IFERROR(VLOOKUP(RECAP!A48,'PROMO LB ACRYLIQUE FINE'!A:I,9,FALSE),0)+IFERROR(VLOOKUP(RECAP!A48,'PROMO LB HUILE FINE 40 ML'!A:I,9,FALSE),0)+IFERROR(VLOOKUP(RECAP!A48,'PROMO WN PROMARKER'!A:I,9,FALSE),0)+IFERROR(VLOOKUP(RECAP!A48,'PROMO CAP CRAYONS ESQUISSE'!A:I,9,FALSE),0)+IFERROR(VLOOKUP(RECAP!A48,'PROMO CAP CRAYONS PASTEL'!A:I,9,FALSE),0)</f>
        <v>0</v>
      </c>
    </row>
    <row r="49" spans="1:2">
      <c r="A49" s="368" t="s">
        <v>158</v>
      </c>
      <c r="B49" s="242">
        <f>IFERROR(VLOOKUP(A49,'PROMOS PRODUITS'!A:O,15,FALSE),0)+IFERROR(VLOOKUP(RECAP!A49,'PROMO LX BASICS ACRYLIQUE 118ML'!B:I,9,FALSE),0)+IFERROR(VLOOKUP(RECAP!A49,'PROMO LX HEAVY BODY 59 ML'!A:I,9,FALSE),0)+IFERROR(VLOOKUP(RECAP!A49,'PROMO LX ADDITIFS ACRYLIQUES'!A:I,9,FALSE),0)+IFERROR(VLOOKUP(RECAP!A49,'PROMO LB ACRYLIQUE FINE'!A:I,9,FALSE),0)+IFERROR(VLOOKUP(RECAP!A49,'PROMO LB HUILE FINE 40 ML'!A:I,9,FALSE),0)+IFERROR(VLOOKUP(RECAP!A49,'PROMO WN PROMARKER'!A:I,9,FALSE),0)+IFERROR(VLOOKUP(RECAP!A49,'PROMO CAP CRAYONS ESQUISSE'!A:I,9,FALSE),0)+IFERROR(VLOOKUP(RECAP!A49,'PROMO CAP CRAYONS PASTEL'!A:I,9,FALSE),0)</f>
        <v>0</v>
      </c>
    </row>
    <row r="50" spans="1:2">
      <c r="A50" s="368" t="s">
        <v>160</v>
      </c>
      <c r="B50" s="242">
        <f>IFERROR(VLOOKUP(A50,'PROMOS PRODUITS'!A:O,15,FALSE),0)+IFERROR(VLOOKUP(RECAP!A50,'PROMO LX BASICS ACRYLIQUE 118ML'!B:I,9,FALSE),0)+IFERROR(VLOOKUP(RECAP!A50,'PROMO LX HEAVY BODY 59 ML'!A:I,9,FALSE),0)+IFERROR(VLOOKUP(RECAP!A50,'PROMO LX ADDITIFS ACRYLIQUES'!A:I,9,FALSE),0)+IFERROR(VLOOKUP(RECAP!A50,'PROMO LB ACRYLIQUE FINE'!A:I,9,FALSE),0)+IFERROR(VLOOKUP(RECAP!A50,'PROMO LB HUILE FINE 40 ML'!A:I,9,FALSE),0)+IFERROR(VLOOKUP(RECAP!A50,'PROMO WN PROMARKER'!A:I,9,FALSE),0)+IFERROR(VLOOKUP(RECAP!A50,'PROMO CAP CRAYONS ESQUISSE'!A:I,9,FALSE),0)+IFERROR(VLOOKUP(RECAP!A50,'PROMO CAP CRAYONS PASTEL'!A:I,9,FALSE),0)</f>
        <v>0</v>
      </c>
    </row>
    <row r="51" spans="1:2">
      <c r="A51" s="368" t="s">
        <v>162</v>
      </c>
      <c r="B51" s="242">
        <f>IFERROR(VLOOKUP(A51,'PROMOS PRODUITS'!A:O,15,FALSE),0)+IFERROR(VLOOKUP(RECAP!A51,'PROMO LX BASICS ACRYLIQUE 118ML'!B:I,9,FALSE),0)+IFERROR(VLOOKUP(RECAP!A51,'PROMO LX HEAVY BODY 59 ML'!A:I,9,FALSE),0)+IFERROR(VLOOKUP(RECAP!A51,'PROMO LX ADDITIFS ACRYLIQUES'!A:I,9,FALSE),0)+IFERROR(VLOOKUP(RECAP!A51,'PROMO LB ACRYLIQUE FINE'!A:I,9,FALSE),0)+IFERROR(VLOOKUP(RECAP!A51,'PROMO LB HUILE FINE 40 ML'!A:I,9,FALSE),0)+IFERROR(VLOOKUP(RECAP!A51,'PROMO WN PROMARKER'!A:I,9,FALSE),0)+IFERROR(VLOOKUP(RECAP!A51,'PROMO CAP CRAYONS ESQUISSE'!A:I,9,FALSE),0)+IFERROR(VLOOKUP(RECAP!A51,'PROMO CAP CRAYONS PASTEL'!A:I,9,FALSE),0)</f>
        <v>0</v>
      </c>
    </row>
    <row r="52" spans="1:2">
      <c r="A52" s="368" t="s">
        <v>164</v>
      </c>
      <c r="B52" s="242">
        <f>IFERROR(VLOOKUP(A52,'PROMOS PRODUITS'!A:O,15,FALSE),0)+IFERROR(VLOOKUP(RECAP!A52,'PROMO LX BASICS ACRYLIQUE 118ML'!B:I,9,FALSE),0)+IFERROR(VLOOKUP(RECAP!A52,'PROMO LX HEAVY BODY 59 ML'!A:I,9,FALSE),0)+IFERROR(VLOOKUP(RECAP!A52,'PROMO LX ADDITIFS ACRYLIQUES'!A:I,9,FALSE),0)+IFERROR(VLOOKUP(RECAP!A52,'PROMO LB ACRYLIQUE FINE'!A:I,9,FALSE),0)+IFERROR(VLOOKUP(RECAP!A52,'PROMO LB HUILE FINE 40 ML'!A:I,9,FALSE),0)+IFERROR(VLOOKUP(RECAP!A52,'PROMO WN PROMARKER'!A:I,9,FALSE),0)+IFERROR(VLOOKUP(RECAP!A52,'PROMO CAP CRAYONS ESQUISSE'!A:I,9,FALSE),0)+IFERROR(VLOOKUP(RECAP!A52,'PROMO CAP CRAYONS PASTEL'!A:I,9,FALSE),0)</f>
        <v>0</v>
      </c>
    </row>
    <row r="53" spans="1:2">
      <c r="A53" s="368" t="s">
        <v>166</v>
      </c>
      <c r="B53" s="242">
        <f>IFERROR(VLOOKUP(A53,'PROMOS PRODUITS'!A:O,15,FALSE),0)+IFERROR(VLOOKUP(RECAP!A53,'PROMO LX BASICS ACRYLIQUE 118ML'!B:I,9,FALSE),0)+IFERROR(VLOOKUP(RECAP!A53,'PROMO LX HEAVY BODY 59 ML'!A:I,9,FALSE),0)+IFERROR(VLOOKUP(RECAP!A53,'PROMO LX ADDITIFS ACRYLIQUES'!A:I,9,FALSE),0)+IFERROR(VLOOKUP(RECAP!A53,'PROMO LB ACRYLIQUE FINE'!A:I,9,FALSE),0)+IFERROR(VLOOKUP(RECAP!A53,'PROMO LB HUILE FINE 40 ML'!A:I,9,FALSE),0)+IFERROR(VLOOKUP(RECAP!A53,'PROMO WN PROMARKER'!A:I,9,FALSE),0)+IFERROR(VLOOKUP(RECAP!A53,'PROMO CAP CRAYONS ESQUISSE'!A:I,9,FALSE),0)+IFERROR(VLOOKUP(RECAP!A53,'PROMO CAP CRAYONS PASTEL'!A:I,9,FALSE),0)</f>
        <v>0</v>
      </c>
    </row>
    <row r="54" spans="1:2">
      <c r="A54" s="368" t="s">
        <v>168</v>
      </c>
      <c r="B54" s="242">
        <f>IFERROR(VLOOKUP(A54,'PROMOS PRODUITS'!A:O,15,FALSE),0)+IFERROR(VLOOKUP(RECAP!A54,'PROMO LX BASICS ACRYLIQUE 118ML'!B:I,9,FALSE),0)+IFERROR(VLOOKUP(RECAP!A54,'PROMO LX HEAVY BODY 59 ML'!A:I,9,FALSE),0)+IFERROR(VLOOKUP(RECAP!A54,'PROMO LX ADDITIFS ACRYLIQUES'!A:I,9,FALSE),0)+IFERROR(VLOOKUP(RECAP!A54,'PROMO LB ACRYLIQUE FINE'!A:I,9,FALSE),0)+IFERROR(VLOOKUP(RECAP!A54,'PROMO LB HUILE FINE 40 ML'!A:I,9,FALSE),0)+IFERROR(VLOOKUP(RECAP!A54,'PROMO WN PROMARKER'!A:I,9,FALSE),0)+IFERROR(VLOOKUP(RECAP!A54,'PROMO CAP CRAYONS ESQUISSE'!A:I,9,FALSE),0)+IFERROR(VLOOKUP(RECAP!A54,'PROMO CAP CRAYONS PASTEL'!A:I,9,FALSE),0)</f>
        <v>0</v>
      </c>
    </row>
    <row r="55" spans="1:2">
      <c r="A55" s="368" t="s">
        <v>170</v>
      </c>
      <c r="B55" s="242">
        <f>IFERROR(VLOOKUP(A55,'PROMOS PRODUITS'!A:O,15,FALSE),0)+IFERROR(VLOOKUP(RECAP!A55,'PROMO LX BASICS ACRYLIQUE 118ML'!B:I,9,FALSE),0)+IFERROR(VLOOKUP(RECAP!A55,'PROMO LX HEAVY BODY 59 ML'!A:I,9,FALSE),0)+IFERROR(VLOOKUP(RECAP!A55,'PROMO LX ADDITIFS ACRYLIQUES'!A:I,9,FALSE),0)+IFERROR(VLOOKUP(RECAP!A55,'PROMO LB ACRYLIQUE FINE'!A:I,9,FALSE),0)+IFERROR(VLOOKUP(RECAP!A55,'PROMO LB HUILE FINE 40 ML'!A:I,9,FALSE),0)+IFERROR(VLOOKUP(RECAP!A55,'PROMO WN PROMARKER'!A:I,9,FALSE),0)+IFERROR(VLOOKUP(RECAP!A55,'PROMO CAP CRAYONS ESQUISSE'!A:I,9,FALSE),0)+IFERROR(VLOOKUP(RECAP!A55,'PROMO CAP CRAYONS PASTEL'!A:I,9,FALSE),0)</f>
        <v>0</v>
      </c>
    </row>
    <row r="56" spans="1:2">
      <c r="A56" s="368" t="s">
        <v>172</v>
      </c>
      <c r="B56" s="242">
        <f>IFERROR(VLOOKUP(A56,'PROMOS PRODUITS'!A:O,15,FALSE),0)+IFERROR(VLOOKUP(RECAP!A56,'PROMO LX BASICS ACRYLIQUE 118ML'!B:I,9,FALSE),0)+IFERROR(VLOOKUP(RECAP!A56,'PROMO LX HEAVY BODY 59 ML'!A:I,9,FALSE),0)+IFERROR(VLOOKUP(RECAP!A56,'PROMO LX ADDITIFS ACRYLIQUES'!A:I,9,FALSE),0)+IFERROR(VLOOKUP(RECAP!A56,'PROMO LB ACRYLIQUE FINE'!A:I,9,FALSE),0)+IFERROR(VLOOKUP(RECAP!A56,'PROMO LB HUILE FINE 40 ML'!A:I,9,FALSE),0)+IFERROR(VLOOKUP(RECAP!A56,'PROMO WN PROMARKER'!A:I,9,FALSE),0)+IFERROR(VLOOKUP(RECAP!A56,'PROMO CAP CRAYONS ESQUISSE'!A:I,9,FALSE),0)+IFERROR(VLOOKUP(RECAP!A56,'PROMO CAP CRAYONS PASTEL'!A:I,9,FALSE),0)</f>
        <v>0</v>
      </c>
    </row>
    <row r="57" spans="1:2">
      <c r="A57" s="368" t="s">
        <v>174</v>
      </c>
      <c r="B57" s="242">
        <f>IFERROR(VLOOKUP(A57,'PROMOS PRODUITS'!A:O,15,FALSE),0)+IFERROR(VLOOKUP(RECAP!A57,'PROMO LX BASICS ACRYLIQUE 118ML'!B:I,9,FALSE),0)+IFERROR(VLOOKUP(RECAP!A57,'PROMO LX HEAVY BODY 59 ML'!A:I,9,FALSE),0)+IFERROR(VLOOKUP(RECAP!A57,'PROMO LX ADDITIFS ACRYLIQUES'!A:I,9,FALSE),0)+IFERROR(VLOOKUP(RECAP!A57,'PROMO LB ACRYLIQUE FINE'!A:I,9,FALSE),0)+IFERROR(VLOOKUP(RECAP!A57,'PROMO LB HUILE FINE 40 ML'!A:I,9,FALSE),0)+IFERROR(VLOOKUP(RECAP!A57,'PROMO WN PROMARKER'!A:I,9,FALSE),0)+IFERROR(VLOOKUP(RECAP!A57,'PROMO CAP CRAYONS ESQUISSE'!A:I,9,FALSE),0)+IFERROR(VLOOKUP(RECAP!A57,'PROMO CAP CRAYONS PASTEL'!A:I,9,FALSE),0)</f>
        <v>0</v>
      </c>
    </row>
    <row r="58" spans="1:2">
      <c r="A58" s="368" t="s">
        <v>176</v>
      </c>
      <c r="B58" s="242">
        <f>IFERROR(VLOOKUP(A58,'PROMOS PRODUITS'!A:O,15,FALSE),0)+IFERROR(VLOOKUP(RECAP!A58,'PROMO LX BASICS ACRYLIQUE 118ML'!B:I,9,FALSE),0)+IFERROR(VLOOKUP(RECAP!A58,'PROMO LX HEAVY BODY 59 ML'!A:I,9,FALSE),0)+IFERROR(VLOOKUP(RECAP!A58,'PROMO LX ADDITIFS ACRYLIQUES'!A:I,9,FALSE),0)+IFERROR(VLOOKUP(RECAP!A58,'PROMO LB ACRYLIQUE FINE'!A:I,9,FALSE),0)+IFERROR(VLOOKUP(RECAP!A58,'PROMO LB HUILE FINE 40 ML'!A:I,9,FALSE),0)+IFERROR(VLOOKUP(RECAP!A58,'PROMO WN PROMARKER'!A:I,9,FALSE),0)+IFERROR(VLOOKUP(RECAP!A58,'PROMO CAP CRAYONS ESQUISSE'!A:I,9,FALSE),0)+IFERROR(VLOOKUP(RECAP!A58,'PROMO CAP CRAYONS PASTEL'!A:I,9,FALSE),0)</f>
        <v>0</v>
      </c>
    </row>
    <row r="59" spans="1:2">
      <c r="A59" s="368" t="s">
        <v>178</v>
      </c>
      <c r="B59" s="242">
        <f>IFERROR(VLOOKUP(A59,'PROMOS PRODUITS'!A:O,15,FALSE),0)+IFERROR(VLOOKUP(RECAP!A59,'PROMO LX BASICS ACRYLIQUE 118ML'!B:I,9,FALSE),0)+IFERROR(VLOOKUP(RECAP!A59,'PROMO LX HEAVY BODY 59 ML'!A:I,9,FALSE),0)+IFERROR(VLOOKUP(RECAP!A59,'PROMO LX ADDITIFS ACRYLIQUES'!A:I,9,FALSE),0)+IFERROR(VLOOKUP(RECAP!A59,'PROMO LB ACRYLIQUE FINE'!A:I,9,FALSE),0)+IFERROR(VLOOKUP(RECAP!A59,'PROMO LB HUILE FINE 40 ML'!A:I,9,FALSE),0)+IFERROR(VLOOKUP(RECAP!A59,'PROMO WN PROMARKER'!A:I,9,FALSE),0)+IFERROR(VLOOKUP(RECAP!A59,'PROMO CAP CRAYONS ESQUISSE'!A:I,9,FALSE),0)+IFERROR(VLOOKUP(RECAP!A59,'PROMO CAP CRAYONS PASTEL'!A:I,9,FALSE),0)</f>
        <v>0</v>
      </c>
    </row>
    <row r="60" spans="1:2">
      <c r="A60" s="368" t="s">
        <v>180</v>
      </c>
      <c r="B60" s="242">
        <f>IFERROR(VLOOKUP(A60,'PROMOS PRODUITS'!A:O,15,FALSE),0)+IFERROR(VLOOKUP(RECAP!A60,'PROMO LX BASICS ACRYLIQUE 118ML'!B:I,9,FALSE),0)+IFERROR(VLOOKUP(RECAP!A60,'PROMO LX HEAVY BODY 59 ML'!A:I,9,FALSE),0)+IFERROR(VLOOKUP(RECAP!A60,'PROMO LX ADDITIFS ACRYLIQUES'!A:I,9,FALSE),0)+IFERROR(VLOOKUP(RECAP!A60,'PROMO LB ACRYLIQUE FINE'!A:I,9,FALSE),0)+IFERROR(VLOOKUP(RECAP!A60,'PROMO LB HUILE FINE 40 ML'!A:I,9,FALSE),0)+IFERROR(VLOOKUP(RECAP!A60,'PROMO WN PROMARKER'!A:I,9,FALSE),0)+IFERROR(VLOOKUP(RECAP!A60,'PROMO CAP CRAYONS ESQUISSE'!A:I,9,FALSE),0)+IFERROR(VLOOKUP(RECAP!A60,'PROMO CAP CRAYONS PASTEL'!A:I,9,FALSE),0)</f>
        <v>0</v>
      </c>
    </row>
    <row r="61" spans="1:2">
      <c r="A61" s="368" t="s">
        <v>182</v>
      </c>
      <c r="B61" s="242">
        <f>IFERROR(VLOOKUP(A61,'PROMOS PRODUITS'!A:O,15,FALSE),0)+IFERROR(VLOOKUP(RECAP!A61,'PROMO LX BASICS ACRYLIQUE 118ML'!B:I,9,FALSE),0)+IFERROR(VLOOKUP(RECAP!A61,'PROMO LX HEAVY BODY 59 ML'!A:I,9,FALSE),0)+IFERROR(VLOOKUP(RECAP!A61,'PROMO LX ADDITIFS ACRYLIQUES'!A:I,9,FALSE),0)+IFERROR(VLOOKUP(RECAP!A61,'PROMO LB ACRYLIQUE FINE'!A:I,9,FALSE),0)+IFERROR(VLOOKUP(RECAP!A61,'PROMO LB HUILE FINE 40 ML'!A:I,9,FALSE),0)+IFERROR(VLOOKUP(RECAP!A61,'PROMO WN PROMARKER'!A:I,9,FALSE),0)+IFERROR(VLOOKUP(RECAP!A61,'PROMO CAP CRAYONS ESQUISSE'!A:I,9,FALSE),0)+IFERROR(VLOOKUP(RECAP!A61,'PROMO CAP CRAYONS PASTEL'!A:I,9,FALSE),0)</f>
        <v>0</v>
      </c>
    </row>
    <row r="62" spans="1:2">
      <c r="A62" s="368" t="s">
        <v>184</v>
      </c>
      <c r="B62" s="242">
        <f>IFERROR(VLOOKUP(A62,'PROMOS PRODUITS'!A:O,15,FALSE),0)+IFERROR(VLOOKUP(RECAP!A62,'PROMO LX BASICS ACRYLIQUE 118ML'!B:I,9,FALSE),0)+IFERROR(VLOOKUP(RECAP!A62,'PROMO LX HEAVY BODY 59 ML'!A:I,9,FALSE),0)+IFERROR(VLOOKUP(RECAP!A62,'PROMO LX ADDITIFS ACRYLIQUES'!A:I,9,FALSE),0)+IFERROR(VLOOKUP(RECAP!A62,'PROMO LB ACRYLIQUE FINE'!A:I,9,FALSE),0)+IFERROR(VLOOKUP(RECAP!A62,'PROMO LB HUILE FINE 40 ML'!A:I,9,FALSE),0)+IFERROR(VLOOKUP(RECAP!A62,'PROMO WN PROMARKER'!A:I,9,FALSE),0)+IFERROR(VLOOKUP(RECAP!A62,'PROMO CAP CRAYONS ESQUISSE'!A:I,9,FALSE),0)+IFERROR(VLOOKUP(RECAP!A62,'PROMO CAP CRAYONS PASTEL'!A:I,9,FALSE),0)</f>
        <v>0</v>
      </c>
    </row>
    <row r="63" spans="1:2">
      <c r="A63" s="368" t="s">
        <v>186</v>
      </c>
      <c r="B63" s="242">
        <f>IFERROR(VLOOKUP(A63,'PROMOS PRODUITS'!A:O,15,FALSE),0)+IFERROR(VLOOKUP(RECAP!A63,'PROMO LX BASICS ACRYLIQUE 118ML'!B:I,9,FALSE),0)+IFERROR(VLOOKUP(RECAP!A63,'PROMO LX HEAVY BODY 59 ML'!A:I,9,FALSE),0)+IFERROR(VLOOKUP(RECAP!A63,'PROMO LX ADDITIFS ACRYLIQUES'!A:I,9,FALSE),0)+IFERROR(VLOOKUP(RECAP!A63,'PROMO LB ACRYLIQUE FINE'!A:I,9,FALSE),0)+IFERROR(VLOOKUP(RECAP!A63,'PROMO LB HUILE FINE 40 ML'!A:I,9,FALSE),0)+IFERROR(VLOOKUP(RECAP!A63,'PROMO WN PROMARKER'!A:I,9,FALSE),0)+IFERROR(VLOOKUP(RECAP!A63,'PROMO CAP CRAYONS ESQUISSE'!A:I,9,FALSE),0)+IFERROR(VLOOKUP(RECAP!A63,'PROMO CAP CRAYONS PASTEL'!A:I,9,FALSE),0)</f>
        <v>0</v>
      </c>
    </row>
    <row r="64" spans="1:2">
      <c r="A64" s="368" t="s">
        <v>188</v>
      </c>
      <c r="B64" s="242">
        <f>IFERROR(VLOOKUP(A64,'PROMOS PRODUITS'!A:O,15,FALSE),0)+IFERROR(VLOOKUP(RECAP!A64,'PROMO LX BASICS ACRYLIQUE 118ML'!B:I,9,FALSE),0)+IFERROR(VLOOKUP(RECAP!A64,'PROMO LX HEAVY BODY 59 ML'!A:I,9,FALSE),0)+IFERROR(VLOOKUP(RECAP!A64,'PROMO LX ADDITIFS ACRYLIQUES'!A:I,9,FALSE),0)+IFERROR(VLOOKUP(RECAP!A64,'PROMO LB ACRYLIQUE FINE'!A:I,9,FALSE),0)+IFERROR(VLOOKUP(RECAP!A64,'PROMO LB HUILE FINE 40 ML'!A:I,9,FALSE),0)+IFERROR(VLOOKUP(RECAP!A64,'PROMO WN PROMARKER'!A:I,9,FALSE),0)+IFERROR(VLOOKUP(RECAP!A64,'PROMO CAP CRAYONS ESQUISSE'!A:I,9,FALSE),0)+IFERROR(VLOOKUP(RECAP!A64,'PROMO CAP CRAYONS PASTEL'!A:I,9,FALSE),0)</f>
        <v>0</v>
      </c>
    </row>
    <row r="65" spans="1:2">
      <c r="A65" s="368" t="s">
        <v>190</v>
      </c>
      <c r="B65" s="242">
        <f>IFERROR(VLOOKUP(A65,'PROMOS PRODUITS'!A:O,15,FALSE),0)+IFERROR(VLOOKUP(RECAP!A65,'PROMO LX BASICS ACRYLIQUE 118ML'!B:I,9,FALSE),0)+IFERROR(VLOOKUP(RECAP!A65,'PROMO LX HEAVY BODY 59 ML'!A:I,9,FALSE),0)+IFERROR(VLOOKUP(RECAP!A65,'PROMO LX ADDITIFS ACRYLIQUES'!A:I,9,FALSE),0)+IFERROR(VLOOKUP(RECAP!A65,'PROMO LB ACRYLIQUE FINE'!A:I,9,FALSE),0)+IFERROR(VLOOKUP(RECAP!A65,'PROMO LB HUILE FINE 40 ML'!A:I,9,FALSE),0)+IFERROR(VLOOKUP(RECAP!A65,'PROMO WN PROMARKER'!A:I,9,FALSE),0)+IFERROR(VLOOKUP(RECAP!A65,'PROMO CAP CRAYONS ESQUISSE'!A:I,9,FALSE),0)+IFERROR(VLOOKUP(RECAP!A65,'PROMO CAP CRAYONS PASTEL'!A:I,9,FALSE),0)</f>
        <v>0</v>
      </c>
    </row>
    <row r="66" spans="1:2">
      <c r="A66" s="368" t="s">
        <v>192</v>
      </c>
      <c r="B66" s="242">
        <f>IFERROR(VLOOKUP(A66,'PROMOS PRODUITS'!A:O,15,FALSE),0)+IFERROR(VLOOKUP(RECAP!A66,'PROMO LX BASICS ACRYLIQUE 118ML'!B:I,9,FALSE),0)+IFERROR(VLOOKUP(RECAP!A66,'PROMO LX HEAVY BODY 59 ML'!A:I,9,FALSE),0)+IFERROR(VLOOKUP(RECAP!A66,'PROMO LX ADDITIFS ACRYLIQUES'!A:I,9,FALSE),0)+IFERROR(VLOOKUP(RECAP!A66,'PROMO LB ACRYLIQUE FINE'!A:I,9,FALSE),0)+IFERROR(VLOOKUP(RECAP!A66,'PROMO LB HUILE FINE 40 ML'!A:I,9,FALSE),0)+IFERROR(VLOOKUP(RECAP!A66,'PROMO WN PROMARKER'!A:I,9,FALSE),0)+IFERROR(VLOOKUP(RECAP!A66,'PROMO CAP CRAYONS ESQUISSE'!A:I,9,FALSE),0)+IFERROR(VLOOKUP(RECAP!A66,'PROMO CAP CRAYONS PASTEL'!A:I,9,FALSE),0)</f>
        <v>0</v>
      </c>
    </row>
    <row r="67" spans="1:2">
      <c r="A67" s="368" t="s">
        <v>194</v>
      </c>
      <c r="B67" s="242">
        <f>IFERROR(VLOOKUP(A67,'PROMOS PRODUITS'!A:O,15,FALSE),0)+IFERROR(VLOOKUP(RECAP!A67,'PROMO LX BASICS ACRYLIQUE 118ML'!B:I,9,FALSE),0)+IFERROR(VLOOKUP(RECAP!A67,'PROMO LX HEAVY BODY 59 ML'!A:I,9,FALSE),0)+IFERROR(VLOOKUP(RECAP!A67,'PROMO LX ADDITIFS ACRYLIQUES'!A:I,9,FALSE),0)+IFERROR(VLOOKUP(RECAP!A67,'PROMO LB ACRYLIQUE FINE'!A:I,9,FALSE),0)+IFERROR(VLOOKUP(RECAP!A67,'PROMO LB HUILE FINE 40 ML'!A:I,9,FALSE),0)+IFERROR(VLOOKUP(RECAP!A67,'PROMO WN PROMARKER'!A:I,9,FALSE),0)+IFERROR(VLOOKUP(RECAP!A67,'PROMO CAP CRAYONS ESQUISSE'!A:I,9,FALSE),0)+IFERROR(VLOOKUP(RECAP!A67,'PROMO CAP CRAYONS PASTEL'!A:I,9,FALSE),0)</f>
        <v>0</v>
      </c>
    </row>
    <row r="68" spans="1:2">
      <c r="A68" s="368" t="s">
        <v>196</v>
      </c>
      <c r="B68" s="242">
        <f>IFERROR(VLOOKUP(A68,'PROMOS PRODUITS'!A:O,15,FALSE),0)+IFERROR(VLOOKUP(RECAP!A68,'PROMO LX BASICS ACRYLIQUE 118ML'!B:I,9,FALSE),0)+IFERROR(VLOOKUP(RECAP!A68,'PROMO LX HEAVY BODY 59 ML'!A:I,9,FALSE),0)+IFERROR(VLOOKUP(RECAP!A68,'PROMO LX ADDITIFS ACRYLIQUES'!A:I,9,FALSE),0)+IFERROR(VLOOKUP(RECAP!A68,'PROMO LB ACRYLIQUE FINE'!A:I,9,FALSE),0)+IFERROR(VLOOKUP(RECAP!A68,'PROMO LB HUILE FINE 40 ML'!A:I,9,FALSE),0)+IFERROR(VLOOKUP(RECAP!A68,'PROMO WN PROMARKER'!A:I,9,FALSE),0)+IFERROR(VLOOKUP(RECAP!A68,'PROMO CAP CRAYONS ESQUISSE'!A:I,9,FALSE),0)+IFERROR(VLOOKUP(RECAP!A68,'PROMO CAP CRAYONS PASTEL'!A:I,9,FALSE),0)</f>
        <v>0</v>
      </c>
    </row>
    <row r="69" spans="1:2">
      <c r="A69" s="368" t="s">
        <v>198</v>
      </c>
      <c r="B69" s="242">
        <f>IFERROR(VLOOKUP(A69,'PROMOS PRODUITS'!A:O,15,FALSE),0)+IFERROR(VLOOKUP(RECAP!A69,'PROMO LX BASICS ACRYLIQUE 118ML'!B:I,9,FALSE),0)+IFERROR(VLOOKUP(RECAP!A69,'PROMO LX HEAVY BODY 59 ML'!A:I,9,FALSE),0)+IFERROR(VLOOKUP(RECAP!A69,'PROMO LX ADDITIFS ACRYLIQUES'!A:I,9,FALSE),0)+IFERROR(VLOOKUP(RECAP!A69,'PROMO LB ACRYLIQUE FINE'!A:I,9,FALSE),0)+IFERROR(VLOOKUP(RECAP!A69,'PROMO LB HUILE FINE 40 ML'!A:I,9,FALSE),0)+IFERROR(VLOOKUP(RECAP!A69,'PROMO WN PROMARKER'!A:I,9,FALSE),0)+IFERROR(VLOOKUP(RECAP!A69,'PROMO CAP CRAYONS ESQUISSE'!A:I,9,FALSE),0)+IFERROR(VLOOKUP(RECAP!A69,'PROMO CAP CRAYONS PASTEL'!A:I,9,FALSE),0)</f>
        <v>0</v>
      </c>
    </row>
    <row r="70" spans="1:2">
      <c r="A70" s="368" t="s">
        <v>200</v>
      </c>
      <c r="B70" s="242">
        <f>IFERROR(VLOOKUP(A70,'PROMOS PRODUITS'!A:O,15,FALSE),0)+IFERROR(VLOOKUP(RECAP!A70,'PROMO LX BASICS ACRYLIQUE 118ML'!B:I,9,FALSE),0)+IFERROR(VLOOKUP(RECAP!A70,'PROMO LX HEAVY BODY 59 ML'!A:I,9,FALSE),0)+IFERROR(VLOOKUP(RECAP!A70,'PROMO LX ADDITIFS ACRYLIQUES'!A:I,9,FALSE),0)+IFERROR(VLOOKUP(RECAP!A70,'PROMO LB ACRYLIQUE FINE'!A:I,9,FALSE),0)+IFERROR(VLOOKUP(RECAP!A70,'PROMO LB HUILE FINE 40 ML'!A:I,9,FALSE),0)+IFERROR(VLOOKUP(RECAP!A70,'PROMO WN PROMARKER'!A:I,9,FALSE),0)+IFERROR(VLOOKUP(RECAP!A70,'PROMO CAP CRAYONS ESQUISSE'!A:I,9,FALSE),0)+IFERROR(VLOOKUP(RECAP!A70,'PROMO CAP CRAYONS PASTEL'!A:I,9,FALSE),0)</f>
        <v>0</v>
      </c>
    </row>
    <row r="71" spans="1:2">
      <c r="A71" s="368" t="s">
        <v>202</v>
      </c>
      <c r="B71" s="242">
        <f>IFERROR(VLOOKUP(A71,'PROMOS PRODUITS'!A:O,15,FALSE),0)+IFERROR(VLOOKUP(RECAP!A71,'PROMO LX BASICS ACRYLIQUE 118ML'!B:I,9,FALSE),0)+IFERROR(VLOOKUP(RECAP!A71,'PROMO LX HEAVY BODY 59 ML'!A:I,9,FALSE),0)+IFERROR(VLOOKUP(RECAP!A71,'PROMO LX ADDITIFS ACRYLIQUES'!A:I,9,FALSE),0)+IFERROR(VLOOKUP(RECAP!A71,'PROMO LB ACRYLIQUE FINE'!A:I,9,FALSE),0)+IFERROR(VLOOKUP(RECAP!A71,'PROMO LB HUILE FINE 40 ML'!A:I,9,FALSE),0)+IFERROR(VLOOKUP(RECAP!A71,'PROMO WN PROMARKER'!A:I,9,FALSE),0)+IFERROR(VLOOKUP(RECAP!A71,'PROMO CAP CRAYONS ESQUISSE'!A:I,9,FALSE),0)+IFERROR(VLOOKUP(RECAP!A71,'PROMO CAP CRAYONS PASTEL'!A:I,9,FALSE),0)</f>
        <v>0</v>
      </c>
    </row>
    <row r="72" spans="1:2">
      <c r="A72" s="368" t="s">
        <v>204</v>
      </c>
      <c r="B72" s="242">
        <f>IFERROR(VLOOKUP(A72,'PROMOS PRODUITS'!A:O,15,FALSE),0)+IFERROR(VLOOKUP(RECAP!A72,'PROMO LX BASICS ACRYLIQUE 118ML'!B:I,9,FALSE),0)+IFERROR(VLOOKUP(RECAP!A72,'PROMO LX HEAVY BODY 59 ML'!A:I,9,FALSE),0)+IFERROR(VLOOKUP(RECAP!A72,'PROMO LX ADDITIFS ACRYLIQUES'!A:I,9,FALSE),0)+IFERROR(VLOOKUP(RECAP!A72,'PROMO LB ACRYLIQUE FINE'!A:I,9,FALSE),0)+IFERROR(VLOOKUP(RECAP!A72,'PROMO LB HUILE FINE 40 ML'!A:I,9,FALSE),0)+IFERROR(VLOOKUP(RECAP!A72,'PROMO WN PROMARKER'!A:I,9,FALSE),0)+IFERROR(VLOOKUP(RECAP!A72,'PROMO CAP CRAYONS ESQUISSE'!A:I,9,FALSE),0)+IFERROR(VLOOKUP(RECAP!A72,'PROMO CAP CRAYONS PASTEL'!A:I,9,FALSE),0)</f>
        <v>0</v>
      </c>
    </row>
    <row r="73" spans="1:2">
      <c r="A73" s="368" t="s">
        <v>206</v>
      </c>
      <c r="B73" s="242">
        <f>IFERROR(VLOOKUP(A73,'PROMOS PRODUITS'!A:O,15,FALSE),0)+IFERROR(VLOOKUP(RECAP!A73,'PROMO LX BASICS ACRYLIQUE 118ML'!B:I,9,FALSE),0)+IFERROR(VLOOKUP(RECAP!A73,'PROMO LX HEAVY BODY 59 ML'!A:I,9,FALSE),0)+IFERROR(VLOOKUP(RECAP!A73,'PROMO LX ADDITIFS ACRYLIQUES'!A:I,9,FALSE),0)+IFERROR(VLOOKUP(RECAP!A73,'PROMO LB ACRYLIQUE FINE'!A:I,9,FALSE),0)+IFERROR(VLOOKUP(RECAP!A73,'PROMO LB HUILE FINE 40 ML'!A:I,9,FALSE),0)+IFERROR(VLOOKUP(RECAP!A73,'PROMO WN PROMARKER'!A:I,9,FALSE),0)+IFERROR(VLOOKUP(RECAP!A73,'PROMO CAP CRAYONS ESQUISSE'!A:I,9,FALSE),0)+IFERROR(VLOOKUP(RECAP!A73,'PROMO CAP CRAYONS PASTEL'!A:I,9,FALSE),0)</f>
        <v>0</v>
      </c>
    </row>
    <row r="74" spans="1:2">
      <c r="A74" s="368" t="s">
        <v>208</v>
      </c>
      <c r="B74" s="242">
        <f>IFERROR(VLOOKUP(A74,'PROMOS PRODUITS'!A:O,15,FALSE),0)+IFERROR(VLOOKUP(RECAP!A74,'PROMO LX BASICS ACRYLIQUE 118ML'!B:I,9,FALSE),0)+IFERROR(VLOOKUP(RECAP!A74,'PROMO LX HEAVY BODY 59 ML'!A:I,9,FALSE),0)+IFERROR(VLOOKUP(RECAP!A74,'PROMO LX ADDITIFS ACRYLIQUES'!A:I,9,FALSE),0)+IFERROR(VLOOKUP(RECAP!A74,'PROMO LB ACRYLIQUE FINE'!A:I,9,FALSE),0)+IFERROR(VLOOKUP(RECAP!A74,'PROMO LB HUILE FINE 40 ML'!A:I,9,FALSE),0)+IFERROR(VLOOKUP(RECAP!A74,'PROMO WN PROMARKER'!A:I,9,FALSE),0)+IFERROR(VLOOKUP(RECAP!A74,'PROMO CAP CRAYONS ESQUISSE'!A:I,9,FALSE),0)+IFERROR(VLOOKUP(RECAP!A74,'PROMO CAP CRAYONS PASTEL'!A:I,9,FALSE),0)</f>
        <v>0</v>
      </c>
    </row>
    <row r="75" spans="1:2">
      <c r="A75" s="368" t="s">
        <v>210</v>
      </c>
      <c r="B75" s="242">
        <f>IFERROR(VLOOKUP(A75,'PROMOS PRODUITS'!A:O,15,FALSE),0)+IFERROR(VLOOKUP(RECAP!A75,'PROMO LX BASICS ACRYLIQUE 118ML'!B:I,9,FALSE),0)+IFERROR(VLOOKUP(RECAP!A75,'PROMO LX HEAVY BODY 59 ML'!A:I,9,FALSE),0)+IFERROR(VLOOKUP(RECAP!A75,'PROMO LX ADDITIFS ACRYLIQUES'!A:I,9,FALSE),0)+IFERROR(VLOOKUP(RECAP!A75,'PROMO LB ACRYLIQUE FINE'!A:I,9,FALSE),0)+IFERROR(VLOOKUP(RECAP!A75,'PROMO LB HUILE FINE 40 ML'!A:I,9,FALSE),0)+IFERROR(VLOOKUP(RECAP!A75,'PROMO WN PROMARKER'!A:I,9,FALSE),0)+IFERROR(VLOOKUP(RECAP!A75,'PROMO CAP CRAYONS ESQUISSE'!A:I,9,FALSE),0)+IFERROR(VLOOKUP(RECAP!A75,'PROMO CAP CRAYONS PASTEL'!A:I,9,FALSE),0)</f>
        <v>0</v>
      </c>
    </row>
    <row r="76" spans="1:2">
      <c r="A76" s="368" t="s">
        <v>212</v>
      </c>
      <c r="B76" s="242">
        <f>IFERROR(VLOOKUP(A76,'PROMOS PRODUITS'!A:O,15,FALSE),0)+IFERROR(VLOOKUP(RECAP!A76,'PROMO LX BASICS ACRYLIQUE 118ML'!B:I,9,FALSE),0)+IFERROR(VLOOKUP(RECAP!A76,'PROMO LX HEAVY BODY 59 ML'!A:I,9,FALSE),0)+IFERROR(VLOOKUP(RECAP!A76,'PROMO LX ADDITIFS ACRYLIQUES'!A:I,9,FALSE),0)+IFERROR(VLOOKUP(RECAP!A76,'PROMO LB ACRYLIQUE FINE'!A:I,9,FALSE),0)+IFERROR(VLOOKUP(RECAP!A76,'PROMO LB HUILE FINE 40 ML'!A:I,9,FALSE),0)+IFERROR(VLOOKUP(RECAP!A76,'PROMO WN PROMARKER'!A:I,9,FALSE),0)+IFERROR(VLOOKUP(RECAP!A76,'PROMO CAP CRAYONS ESQUISSE'!A:I,9,FALSE),0)+IFERROR(VLOOKUP(RECAP!A76,'PROMO CAP CRAYONS PASTEL'!A:I,9,FALSE),0)</f>
        <v>0</v>
      </c>
    </row>
    <row r="77" spans="1:2">
      <c r="A77" s="368" t="s">
        <v>214</v>
      </c>
      <c r="B77" s="242">
        <f>IFERROR(VLOOKUP(A77,'PROMOS PRODUITS'!A:O,15,FALSE),0)+IFERROR(VLOOKUP(RECAP!A77,'PROMO LX BASICS ACRYLIQUE 118ML'!B:I,9,FALSE),0)+IFERROR(VLOOKUP(RECAP!A77,'PROMO LX HEAVY BODY 59 ML'!A:I,9,FALSE),0)+IFERROR(VLOOKUP(RECAP!A77,'PROMO LX ADDITIFS ACRYLIQUES'!A:I,9,FALSE),0)+IFERROR(VLOOKUP(RECAP!A77,'PROMO LB ACRYLIQUE FINE'!A:I,9,FALSE),0)+IFERROR(VLOOKUP(RECAP!A77,'PROMO LB HUILE FINE 40 ML'!A:I,9,FALSE),0)+IFERROR(VLOOKUP(RECAP!A77,'PROMO WN PROMARKER'!A:I,9,FALSE),0)+IFERROR(VLOOKUP(RECAP!A77,'PROMO CAP CRAYONS ESQUISSE'!A:I,9,FALSE),0)+IFERROR(VLOOKUP(RECAP!A77,'PROMO CAP CRAYONS PASTEL'!A:I,9,FALSE),0)</f>
        <v>0</v>
      </c>
    </row>
    <row r="78" spans="1:2">
      <c r="A78" s="368" t="s">
        <v>216</v>
      </c>
      <c r="B78" s="242">
        <f>IFERROR(VLOOKUP(A78,'PROMOS PRODUITS'!A:O,15,FALSE),0)+IFERROR(VLOOKUP(RECAP!A78,'PROMO LX BASICS ACRYLIQUE 118ML'!B:I,9,FALSE),0)+IFERROR(VLOOKUP(RECAP!A78,'PROMO LX HEAVY BODY 59 ML'!A:I,9,FALSE),0)+IFERROR(VLOOKUP(RECAP!A78,'PROMO LX ADDITIFS ACRYLIQUES'!A:I,9,FALSE),0)+IFERROR(VLOOKUP(RECAP!A78,'PROMO LB ACRYLIQUE FINE'!A:I,9,FALSE),0)+IFERROR(VLOOKUP(RECAP!A78,'PROMO LB HUILE FINE 40 ML'!A:I,9,FALSE),0)+IFERROR(VLOOKUP(RECAP!A78,'PROMO WN PROMARKER'!A:I,9,FALSE),0)+IFERROR(VLOOKUP(RECAP!A78,'PROMO CAP CRAYONS ESQUISSE'!A:I,9,FALSE),0)+IFERROR(VLOOKUP(RECAP!A78,'PROMO CAP CRAYONS PASTEL'!A:I,9,FALSE),0)</f>
        <v>0</v>
      </c>
    </row>
    <row r="79" spans="1:2">
      <c r="A79" s="368" t="s">
        <v>218</v>
      </c>
      <c r="B79" s="242">
        <f>IFERROR(VLOOKUP(A79,'PROMOS PRODUITS'!A:O,15,FALSE),0)+IFERROR(VLOOKUP(RECAP!A79,'PROMO LX BASICS ACRYLIQUE 118ML'!B:I,9,FALSE),0)+IFERROR(VLOOKUP(RECAP!A79,'PROMO LX HEAVY BODY 59 ML'!A:I,9,FALSE),0)+IFERROR(VLOOKUP(RECAP!A79,'PROMO LX ADDITIFS ACRYLIQUES'!A:I,9,FALSE),0)+IFERROR(VLOOKUP(RECAP!A79,'PROMO LB ACRYLIQUE FINE'!A:I,9,FALSE),0)+IFERROR(VLOOKUP(RECAP!A79,'PROMO LB HUILE FINE 40 ML'!A:I,9,FALSE),0)+IFERROR(VLOOKUP(RECAP!A79,'PROMO WN PROMARKER'!A:I,9,FALSE),0)+IFERROR(VLOOKUP(RECAP!A79,'PROMO CAP CRAYONS ESQUISSE'!A:I,9,FALSE),0)+IFERROR(VLOOKUP(RECAP!A79,'PROMO CAP CRAYONS PASTEL'!A:I,9,FALSE),0)</f>
        <v>0</v>
      </c>
    </row>
    <row r="80" spans="1:2">
      <c r="A80" s="368" t="s">
        <v>220</v>
      </c>
      <c r="B80" s="242">
        <f>IFERROR(VLOOKUP(A80,'PROMOS PRODUITS'!A:O,15,FALSE),0)+IFERROR(VLOOKUP(RECAP!A80,'PROMO LX BASICS ACRYLIQUE 118ML'!B:I,9,FALSE),0)+IFERROR(VLOOKUP(RECAP!A80,'PROMO LX HEAVY BODY 59 ML'!A:I,9,FALSE),0)+IFERROR(VLOOKUP(RECAP!A80,'PROMO LX ADDITIFS ACRYLIQUES'!A:I,9,FALSE),0)+IFERROR(VLOOKUP(RECAP!A80,'PROMO LB ACRYLIQUE FINE'!A:I,9,FALSE),0)+IFERROR(VLOOKUP(RECAP!A80,'PROMO LB HUILE FINE 40 ML'!A:I,9,FALSE),0)+IFERROR(VLOOKUP(RECAP!A80,'PROMO WN PROMARKER'!A:I,9,FALSE),0)+IFERROR(VLOOKUP(RECAP!A80,'PROMO CAP CRAYONS ESQUISSE'!A:I,9,FALSE),0)+IFERROR(VLOOKUP(RECAP!A80,'PROMO CAP CRAYONS PASTEL'!A:I,9,FALSE),0)</f>
        <v>0</v>
      </c>
    </row>
    <row r="81" spans="1:2">
      <c r="A81" s="368" t="s">
        <v>222</v>
      </c>
      <c r="B81" s="242">
        <f>IFERROR(VLOOKUP(A81,'PROMOS PRODUITS'!A:O,15,FALSE),0)+IFERROR(VLOOKUP(RECAP!A81,'PROMO LX BASICS ACRYLIQUE 118ML'!B:I,9,FALSE),0)+IFERROR(VLOOKUP(RECAP!A81,'PROMO LX HEAVY BODY 59 ML'!A:I,9,FALSE),0)+IFERROR(VLOOKUP(RECAP!A81,'PROMO LX ADDITIFS ACRYLIQUES'!A:I,9,FALSE),0)+IFERROR(VLOOKUP(RECAP!A81,'PROMO LB ACRYLIQUE FINE'!A:I,9,FALSE),0)+IFERROR(VLOOKUP(RECAP!A81,'PROMO LB HUILE FINE 40 ML'!A:I,9,FALSE),0)+IFERROR(VLOOKUP(RECAP!A81,'PROMO WN PROMARKER'!A:I,9,FALSE),0)+IFERROR(VLOOKUP(RECAP!A81,'PROMO CAP CRAYONS ESQUISSE'!A:I,9,FALSE),0)+IFERROR(VLOOKUP(RECAP!A81,'PROMO CAP CRAYONS PASTEL'!A:I,9,FALSE),0)</f>
        <v>0</v>
      </c>
    </row>
    <row r="82" spans="1:2">
      <c r="A82" s="368" t="s">
        <v>224</v>
      </c>
      <c r="B82" s="242">
        <f>IFERROR(VLOOKUP(A82,'PROMOS PRODUITS'!A:O,15,FALSE),0)+IFERROR(VLOOKUP(RECAP!A82,'PROMO LX BASICS ACRYLIQUE 118ML'!B:I,9,FALSE),0)+IFERROR(VLOOKUP(RECAP!A82,'PROMO LX HEAVY BODY 59 ML'!A:I,9,FALSE),0)+IFERROR(VLOOKUP(RECAP!A82,'PROMO LX ADDITIFS ACRYLIQUES'!A:I,9,FALSE),0)+IFERROR(VLOOKUP(RECAP!A82,'PROMO LB ACRYLIQUE FINE'!A:I,9,FALSE),0)+IFERROR(VLOOKUP(RECAP!A82,'PROMO LB HUILE FINE 40 ML'!A:I,9,FALSE),0)+IFERROR(VLOOKUP(RECAP!A82,'PROMO WN PROMARKER'!A:I,9,FALSE),0)+IFERROR(VLOOKUP(RECAP!A82,'PROMO CAP CRAYONS ESQUISSE'!A:I,9,FALSE),0)+IFERROR(VLOOKUP(RECAP!A82,'PROMO CAP CRAYONS PASTEL'!A:I,9,FALSE),0)</f>
        <v>0</v>
      </c>
    </row>
    <row r="83" spans="1:2">
      <c r="A83" s="368" t="s">
        <v>226</v>
      </c>
      <c r="B83" s="242">
        <f>IFERROR(VLOOKUP(A83,'PROMOS PRODUITS'!A:O,15,FALSE),0)+IFERROR(VLOOKUP(RECAP!A83,'PROMO LX BASICS ACRYLIQUE 118ML'!B:I,9,FALSE),0)+IFERROR(VLOOKUP(RECAP!A83,'PROMO LX HEAVY BODY 59 ML'!A:I,9,FALSE),0)+IFERROR(VLOOKUP(RECAP!A83,'PROMO LX ADDITIFS ACRYLIQUES'!A:I,9,FALSE),0)+IFERROR(VLOOKUP(RECAP!A83,'PROMO LB ACRYLIQUE FINE'!A:I,9,FALSE),0)+IFERROR(VLOOKUP(RECAP!A83,'PROMO LB HUILE FINE 40 ML'!A:I,9,FALSE),0)+IFERROR(VLOOKUP(RECAP!A83,'PROMO WN PROMARKER'!A:I,9,FALSE),0)+IFERROR(VLOOKUP(RECAP!A83,'PROMO CAP CRAYONS ESQUISSE'!A:I,9,FALSE),0)+IFERROR(VLOOKUP(RECAP!A83,'PROMO CAP CRAYONS PASTEL'!A:I,9,FALSE),0)</f>
        <v>0</v>
      </c>
    </row>
    <row r="84" spans="1:2">
      <c r="A84" s="368" t="s">
        <v>228</v>
      </c>
      <c r="B84" s="242">
        <f>IFERROR(VLOOKUP(A84,'PROMOS PRODUITS'!A:O,15,FALSE),0)+IFERROR(VLOOKUP(RECAP!A84,'PROMO LX BASICS ACRYLIQUE 118ML'!B:I,9,FALSE),0)+IFERROR(VLOOKUP(RECAP!A84,'PROMO LX HEAVY BODY 59 ML'!A:I,9,FALSE),0)+IFERROR(VLOOKUP(RECAP!A84,'PROMO LX ADDITIFS ACRYLIQUES'!A:I,9,FALSE),0)+IFERROR(VLOOKUP(RECAP!A84,'PROMO LB ACRYLIQUE FINE'!A:I,9,FALSE),0)+IFERROR(VLOOKUP(RECAP!A84,'PROMO LB HUILE FINE 40 ML'!A:I,9,FALSE),0)+IFERROR(VLOOKUP(RECAP!A84,'PROMO WN PROMARKER'!A:I,9,FALSE),0)+IFERROR(VLOOKUP(RECAP!A84,'PROMO CAP CRAYONS ESQUISSE'!A:I,9,FALSE),0)+IFERROR(VLOOKUP(RECAP!A84,'PROMO CAP CRAYONS PASTEL'!A:I,9,FALSE),0)</f>
        <v>0</v>
      </c>
    </row>
    <row r="85" spans="1:2">
      <c r="A85" s="368" t="s">
        <v>230</v>
      </c>
      <c r="B85" s="242">
        <f>IFERROR(VLOOKUP(A85,'PROMOS PRODUITS'!A:O,15,FALSE),0)+IFERROR(VLOOKUP(RECAP!A85,'PROMO LX BASICS ACRYLIQUE 118ML'!B:I,9,FALSE),0)+IFERROR(VLOOKUP(RECAP!A85,'PROMO LX HEAVY BODY 59 ML'!A:I,9,FALSE),0)+IFERROR(VLOOKUP(RECAP!A85,'PROMO LX ADDITIFS ACRYLIQUES'!A:I,9,FALSE),0)+IFERROR(VLOOKUP(RECAP!A85,'PROMO LB ACRYLIQUE FINE'!A:I,9,FALSE),0)+IFERROR(VLOOKUP(RECAP!A85,'PROMO LB HUILE FINE 40 ML'!A:I,9,FALSE),0)+IFERROR(VLOOKUP(RECAP!A85,'PROMO WN PROMARKER'!A:I,9,FALSE),0)+IFERROR(VLOOKUP(RECAP!A85,'PROMO CAP CRAYONS ESQUISSE'!A:I,9,FALSE),0)+IFERROR(VLOOKUP(RECAP!A85,'PROMO CAP CRAYONS PASTEL'!A:I,9,FALSE),0)</f>
        <v>0</v>
      </c>
    </row>
    <row r="86" spans="1:2">
      <c r="A86" s="368" t="s">
        <v>232</v>
      </c>
      <c r="B86" s="242">
        <f>IFERROR(VLOOKUP(A86,'PROMOS PRODUITS'!A:O,15,FALSE),0)+IFERROR(VLOOKUP(RECAP!A86,'PROMO LX BASICS ACRYLIQUE 118ML'!B:I,9,FALSE),0)+IFERROR(VLOOKUP(RECAP!A86,'PROMO LX HEAVY BODY 59 ML'!A:I,9,FALSE),0)+IFERROR(VLOOKUP(RECAP!A86,'PROMO LX ADDITIFS ACRYLIQUES'!A:I,9,FALSE),0)+IFERROR(VLOOKUP(RECAP!A86,'PROMO LB ACRYLIQUE FINE'!A:I,9,FALSE),0)+IFERROR(VLOOKUP(RECAP!A86,'PROMO LB HUILE FINE 40 ML'!A:I,9,FALSE),0)+IFERROR(VLOOKUP(RECAP!A86,'PROMO WN PROMARKER'!A:I,9,FALSE),0)+IFERROR(VLOOKUP(RECAP!A86,'PROMO CAP CRAYONS ESQUISSE'!A:I,9,FALSE),0)+IFERROR(VLOOKUP(RECAP!A86,'PROMO CAP CRAYONS PASTEL'!A:I,9,FALSE),0)</f>
        <v>0</v>
      </c>
    </row>
    <row r="87" spans="1:2">
      <c r="A87" s="368" t="s">
        <v>234</v>
      </c>
      <c r="B87" s="242">
        <f>IFERROR(VLOOKUP(A87,'PROMOS PRODUITS'!A:O,15,FALSE),0)+IFERROR(VLOOKUP(RECAP!A87,'PROMO LX BASICS ACRYLIQUE 118ML'!B:I,9,FALSE),0)+IFERROR(VLOOKUP(RECAP!A87,'PROMO LX HEAVY BODY 59 ML'!A:I,9,FALSE),0)+IFERROR(VLOOKUP(RECAP!A87,'PROMO LX ADDITIFS ACRYLIQUES'!A:I,9,FALSE),0)+IFERROR(VLOOKUP(RECAP!A87,'PROMO LB ACRYLIQUE FINE'!A:I,9,FALSE),0)+IFERROR(VLOOKUP(RECAP!A87,'PROMO LB HUILE FINE 40 ML'!A:I,9,FALSE),0)+IFERROR(VLOOKUP(RECAP!A87,'PROMO WN PROMARKER'!A:I,9,FALSE),0)+IFERROR(VLOOKUP(RECAP!A87,'PROMO CAP CRAYONS ESQUISSE'!A:I,9,FALSE),0)+IFERROR(VLOOKUP(RECAP!A87,'PROMO CAP CRAYONS PASTEL'!A:I,9,FALSE),0)</f>
        <v>0</v>
      </c>
    </row>
    <row r="88" spans="1:2">
      <c r="A88" s="368" t="s">
        <v>236</v>
      </c>
      <c r="B88" s="242">
        <f>IFERROR(VLOOKUP(A88,'PROMOS PRODUITS'!A:O,15,FALSE),0)+IFERROR(VLOOKUP(RECAP!A88,'PROMO LX BASICS ACRYLIQUE 118ML'!B:I,9,FALSE),0)+IFERROR(VLOOKUP(RECAP!A88,'PROMO LX HEAVY BODY 59 ML'!A:I,9,FALSE),0)+IFERROR(VLOOKUP(RECAP!A88,'PROMO LX ADDITIFS ACRYLIQUES'!A:I,9,FALSE),0)+IFERROR(VLOOKUP(RECAP!A88,'PROMO LB ACRYLIQUE FINE'!A:I,9,FALSE),0)+IFERROR(VLOOKUP(RECAP!A88,'PROMO LB HUILE FINE 40 ML'!A:I,9,FALSE),0)+IFERROR(VLOOKUP(RECAP!A88,'PROMO WN PROMARKER'!A:I,9,FALSE),0)+IFERROR(VLOOKUP(RECAP!A88,'PROMO CAP CRAYONS ESQUISSE'!A:I,9,FALSE),0)+IFERROR(VLOOKUP(RECAP!A88,'PROMO CAP CRAYONS PASTEL'!A:I,9,FALSE),0)</f>
        <v>0</v>
      </c>
    </row>
    <row r="89" spans="1:2">
      <c r="A89" s="368" t="s">
        <v>238</v>
      </c>
      <c r="B89" s="242">
        <f>IFERROR(VLOOKUP(A89,'PROMOS PRODUITS'!A:O,15,FALSE),0)+IFERROR(VLOOKUP(RECAP!A89,'PROMO LX BASICS ACRYLIQUE 118ML'!B:I,9,FALSE),0)+IFERROR(VLOOKUP(RECAP!A89,'PROMO LX HEAVY BODY 59 ML'!A:I,9,FALSE),0)+IFERROR(VLOOKUP(RECAP!A89,'PROMO LX ADDITIFS ACRYLIQUES'!A:I,9,FALSE),0)+IFERROR(VLOOKUP(RECAP!A89,'PROMO LB ACRYLIQUE FINE'!A:I,9,FALSE),0)+IFERROR(VLOOKUP(RECAP!A89,'PROMO LB HUILE FINE 40 ML'!A:I,9,FALSE),0)+IFERROR(VLOOKUP(RECAP!A89,'PROMO WN PROMARKER'!A:I,9,FALSE),0)+IFERROR(VLOOKUP(RECAP!A89,'PROMO CAP CRAYONS ESQUISSE'!A:I,9,FALSE),0)+IFERROR(VLOOKUP(RECAP!A89,'PROMO CAP CRAYONS PASTEL'!A:I,9,FALSE),0)</f>
        <v>0</v>
      </c>
    </row>
    <row r="90" spans="1:2">
      <c r="A90" s="368" t="s">
        <v>240</v>
      </c>
      <c r="B90" s="242">
        <f>IFERROR(VLOOKUP(A90,'PROMOS PRODUITS'!A:O,15,FALSE),0)+IFERROR(VLOOKUP(RECAP!A90,'PROMO LX BASICS ACRYLIQUE 118ML'!B:I,9,FALSE),0)+IFERROR(VLOOKUP(RECAP!A90,'PROMO LX HEAVY BODY 59 ML'!A:I,9,FALSE),0)+IFERROR(VLOOKUP(RECAP!A90,'PROMO LX ADDITIFS ACRYLIQUES'!A:I,9,FALSE),0)+IFERROR(VLOOKUP(RECAP!A90,'PROMO LB ACRYLIQUE FINE'!A:I,9,FALSE),0)+IFERROR(VLOOKUP(RECAP!A90,'PROMO LB HUILE FINE 40 ML'!A:I,9,FALSE),0)+IFERROR(VLOOKUP(RECAP!A90,'PROMO WN PROMARKER'!A:I,9,FALSE),0)+IFERROR(VLOOKUP(RECAP!A90,'PROMO CAP CRAYONS ESQUISSE'!A:I,9,FALSE),0)+IFERROR(VLOOKUP(RECAP!A90,'PROMO CAP CRAYONS PASTEL'!A:I,9,FALSE),0)</f>
        <v>0</v>
      </c>
    </row>
    <row r="91" spans="1:2">
      <c r="A91" s="368" t="s">
        <v>242</v>
      </c>
      <c r="B91" s="242">
        <f>IFERROR(VLOOKUP(A91,'PROMOS PRODUITS'!A:O,15,FALSE),0)+IFERROR(VLOOKUP(RECAP!A91,'PROMO LX BASICS ACRYLIQUE 118ML'!B:I,9,FALSE),0)+IFERROR(VLOOKUP(RECAP!A91,'PROMO LX HEAVY BODY 59 ML'!A:I,9,FALSE),0)+IFERROR(VLOOKUP(RECAP!A91,'PROMO LX ADDITIFS ACRYLIQUES'!A:I,9,FALSE),0)+IFERROR(VLOOKUP(RECAP!A91,'PROMO LB ACRYLIQUE FINE'!A:I,9,FALSE),0)+IFERROR(VLOOKUP(RECAP!A91,'PROMO LB HUILE FINE 40 ML'!A:I,9,FALSE),0)+IFERROR(VLOOKUP(RECAP!A91,'PROMO WN PROMARKER'!A:I,9,FALSE),0)+IFERROR(VLOOKUP(RECAP!A91,'PROMO CAP CRAYONS ESQUISSE'!A:I,9,FALSE),0)+IFERROR(VLOOKUP(RECAP!A91,'PROMO CAP CRAYONS PASTEL'!A:I,9,FALSE),0)</f>
        <v>0</v>
      </c>
    </row>
    <row r="92" spans="1:2">
      <c r="A92" s="369" t="s">
        <v>244</v>
      </c>
      <c r="B92" s="242">
        <f>IFERROR(VLOOKUP(A92,'PROMOS PRODUITS'!A:O,15,FALSE),0)+IFERROR(VLOOKUP(RECAP!A92,'PROMO LX BASICS ACRYLIQUE 118ML'!B:I,9,FALSE),0)+IFERROR(VLOOKUP(RECAP!A92,'PROMO LX HEAVY BODY 59 ML'!A:I,9,FALSE),0)+IFERROR(VLOOKUP(RECAP!A92,'PROMO LX ADDITIFS ACRYLIQUES'!A:I,9,FALSE),0)+IFERROR(VLOOKUP(RECAP!A92,'PROMO LB ACRYLIQUE FINE'!A:I,9,FALSE),0)+IFERROR(VLOOKUP(RECAP!A92,'PROMO LB HUILE FINE 40 ML'!A:I,9,FALSE),0)+IFERROR(VLOOKUP(RECAP!A92,'PROMO WN PROMARKER'!A:I,9,FALSE),0)+IFERROR(VLOOKUP(RECAP!A92,'PROMO CAP CRAYONS ESQUISSE'!A:I,9,FALSE),0)+IFERROR(VLOOKUP(RECAP!A92,'PROMO CAP CRAYONS PASTEL'!A:I,9,FALSE),0)</f>
        <v>0</v>
      </c>
    </row>
    <row r="93" spans="1:2">
      <c r="A93" s="369" t="s">
        <v>246</v>
      </c>
      <c r="B93" s="242">
        <f>IFERROR(VLOOKUP(A93,'PROMOS PRODUITS'!A:O,15,FALSE),0)+IFERROR(VLOOKUP(RECAP!A93,'PROMO LX BASICS ACRYLIQUE 118ML'!B:I,9,FALSE),0)+IFERROR(VLOOKUP(RECAP!A93,'PROMO LX HEAVY BODY 59 ML'!A:I,9,FALSE),0)+IFERROR(VLOOKUP(RECAP!A93,'PROMO LX ADDITIFS ACRYLIQUES'!A:I,9,FALSE),0)+IFERROR(VLOOKUP(RECAP!A93,'PROMO LB ACRYLIQUE FINE'!A:I,9,FALSE),0)+IFERROR(VLOOKUP(RECAP!A93,'PROMO LB HUILE FINE 40 ML'!A:I,9,FALSE),0)+IFERROR(VLOOKUP(RECAP!A93,'PROMO WN PROMARKER'!A:I,9,FALSE),0)+IFERROR(VLOOKUP(RECAP!A93,'PROMO CAP CRAYONS ESQUISSE'!A:I,9,FALSE),0)+IFERROR(VLOOKUP(RECAP!A93,'PROMO CAP CRAYONS PASTEL'!A:I,9,FALSE),0)</f>
        <v>0</v>
      </c>
    </row>
    <row r="94" spans="1:2">
      <c r="A94" s="369" t="s">
        <v>248</v>
      </c>
      <c r="B94" s="242">
        <f>IFERROR(VLOOKUP(A94,'PROMOS PRODUITS'!A:O,15,FALSE),0)+IFERROR(VLOOKUP(RECAP!A94,'PROMO LX BASICS ACRYLIQUE 118ML'!B:I,9,FALSE),0)+IFERROR(VLOOKUP(RECAP!A94,'PROMO LX HEAVY BODY 59 ML'!A:I,9,FALSE),0)+IFERROR(VLOOKUP(RECAP!A94,'PROMO LX ADDITIFS ACRYLIQUES'!A:I,9,FALSE),0)+IFERROR(VLOOKUP(RECAP!A94,'PROMO LB ACRYLIQUE FINE'!A:I,9,FALSE),0)+IFERROR(VLOOKUP(RECAP!A94,'PROMO LB HUILE FINE 40 ML'!A:I,9,FALSE),0)+IFERROR(VLOOKUP(RECAP!A94,'PROMO WN PROMARKER'!A:I,9,FALSE),0)+IFERROR(VLOOKUP(RECAP!A94,'PROMO CAP CRAYONS ESQUISSE'!A:I,9,FALSE),0)+IFERROR(VLOOKUP(RECAP!A94,'PROMO CAP CRAYONS PASTEL'!A:I,9,FALSE),0)</f>
        <v>0</v>
      </c>
    </row>
    <row r="95" spans="1:2">
      <c r="A95" s="369" t="s">
        <v>250</v>
      </c>
      <c r="B95" s="242">
        <f>IFERROR(VLOOKUP(A95,'PROMOS PRODUITS'!A:O,15,FALSE),0)+IFERROR(VLOOKUP(RECAP!A95,'PROMO LX BASICS ACRYLIQUE 118ML'!B:I,9,FALSE),0)+IFERROR(VLOOKUP(RECAP!A95,'PROMO LX HEAVY BODY 59 ML'!A:I,9,FALSE),0)+IFERROR(VLOOKUP(RECAP!A95,'PROMO LX ADDITIFS ACRYLIQUES'!A:I,9,FALSE),0)+IFERROR(VLOOKUP(RECAP!A95,'PROMO LB ACRYLIQUE FINE'!A:I,9,FALSE),0)+IFERROR(VLOOKUP(RECAP!A95,'PROMO LB HUILE FINE 40 ML'!A:I,9,FALSE),0)+IFERROR(VLOOKUP(RECAP!A95,'PROMO WN PROMARKER'!A:I,9,FALSE),0)+IFERROR(VLOOKUP(RECAP!A95,'PROMO CAP CRAYONS ESQUISSE'!A:I,9,FALSE),0)+IFERROR(VLOOKUP(RECAP!A95,'PROMO CAP CRAYONS PASTEL'!A:I,9,FALSE),0)</f>
        <v>0</v>
      </c>
    </row>
    <row r="96" spans="1:2">
      <c r="A96" s="369" t="s">
        <v>252</v>
      </c>
      <c r="B96" s="242">
        <f>IFERROR(VLOOKUP(A96,'PROMOS PRODUITS'!A:O,15,FALSE),0)+IFERROR(VLOOKUP(RECAP!A96,'PROMO LX BASICS ACRYLIQUE 118ML'!B:I,9,FALSE),0)+IFERROR(VLOOKUP(RECAP!A96,'PROMO LX HEAVY BODY 59 ML'!A:I,9,FALSE),0)+IFERROR(VLOOKUP(RECAP!A96,'PROMO LX ADDITIFS ACRYLIQUES'!A:I,9,FALSE),0)+IFERROR(VLOOKUP(RECAP!A96,'PROMO LB ACRYLIQUE FINE'!A:I,9,FALSE),0)+IFERROR(VLOOKUP(RECAP!A96,'PROMO LB HUILE FINE 40 ML'!A:I,9,FALSE),0)+IFERROR(VLOOKUP(RECAP!A96,'PROMO WN PROMARKER'!A:I,9,FALSE),0)+IFERROR(VLOOKUP(RECAP!A96,'PROMO CAP CRAYONS ESQUISSE'!A:I,9,FALSE),0)+IFERROR(VLOOKUP(RECAP!A96,'PROMO CAP CRAYONS PASTEL'!A:I,9,FALSE),0)</f>
        <v>0</v>
      </c>
    </row>
    <row r="97" spans="1:2">
      <c r="A97" s="369" t="s">
        <v>254</v>
      </c>
      <c r="B97" s="242">
        <f>IFERROR(VLOOKUP(A97,'PROMOS PRODUITS'!A:O,15,FALSE),0)+IFERROR(VLOOKUP(RECAP!A97,'PROMO LX BASICS ACRYLIQUE 118ML'!B:I,9,FALSE),0)+IFERROR(VLOOKUP(RECAP!A97,'PROMO LX HEAVY BODY 59 ML'!A:I,9,FALSE),0)+IFERROR(VLOOKUP(RECAP!A97,'PROMO LX ADDITIFS ACRYLIQUES'!A:I,9,FALSE),0)+IFERROR(VLOOKUP(RECAP!A97,'PROMO LB ACRYLIQUE FINE'!A:I,9,FALSE),0)+IFERROR(VLOOKUP(RECAP!A97,'PROMO LB HUILE FINE 40 ML'!A:I,9,FALSE),0)+IFERROR(VLOOKUP(RECAP!A97,'PROMO WN PROMARKER'!A:I,9,FALSE),0)+IFERROR(VLOOKUP(RECAP!A97,'PROMO CAP CRAYONS ESQUISSE'!A:I,9,FALSE),0)+IFERROR(VLOOKUP(RECAP!A97,'PROMO CAP CRAYONS PASTEL'!A:I,9,FALSE),0)</f>
        <v>0</v>
      </c>
    </row>
    <row r="98" spans="1:2">
      <c r="A98" s="369" t="s">
        <v>256</v>
      </c>
      <c r="B98" s="242">
        <f>IFERROR(VLOOKUP(A98,'PROMOS PRODUITS'!A:O,15,FALSE),0)+IFERROR(VLOOKUP(RECAP!A98,'PROMO LX BASICS ACRYLIQUE 118ML'!B:I,9,FALSE),0)+IFERROR(VLOOKUP(RECAP!A98,'PROMO LX HEAVY BODY 59 ML'!A:I,9,FALSE),0)+IFERROR(VLOOKUP(RECAP!A98,'PROMO LX ADDITIFS ACRYLIQUES'!A:I,9,FALSE),0)+IFERROR(VLOOKUP(RECAP!A98,'PROMO LB ACRYLIQUE FINE'!A:I,9,FALSE),0)+IFERROR(VLOOKUP(RECAP!A98,'PROMO LB HUILE FINE 40 ML'!A:I,9,FALSE),0)+IFERROR(VLOOKUP(RECAP!A98,'PROMO WN PROMARKER'!A:I,9,FALSE),0)+IFERROR(VLOOKUP(RECAP!A98,'PROMO CAP CRAYONS ESQUISSE'!A:I,9,FALSE),0)+IFERROR(VLOOKUP(RECAP!A98,'PROMO CAP CRAYONS PASTEL'!A:I,9,FALSE),0)</f>
        <v>0</v>
      </c>
    </row>
    <row r="99" spans="1:2">
      <c r="A99" s="369" t="s">
        <v>258</v>
      </c>
      <c r="B99" s="242">
        <f>IFERROR(VLOOKUP(A99,'PROMOS PRODUITS'!A:O,15,FALSE),0)+IFERROR(VLOOKUP(RECAP!A99,'PROMO LX BASICS ACRYLIQUE 118ML'!B:I,9,FALSE),0)+IFERROR(VLOOKUP(RECAP!A99,'PROMO LX HEAVY BODY 59 ML'!A:I,9,FALSE),0)+IFERROR(VLOOKUP(RECAP!A99,'PROMO LX ADDITIFS ACRYLIQUES'!A:I,9,FALSE),0)+IFERROR(VLOOKUP(RECAP!A99,'PROMO LB ACRYLIQUE FINE'!A:I,9,FALSE),0)+IFERROR(VLOOKUP(RECAP!A99,'PROMO LB HUILE FINE 40 ML'!A:I,9,FALSE),0)+IFERROR(VLOOKUP(RECAP!A99,'PROMO WN PROMARKER'!A:I,9,FALSE),0)+IFERROR(VLOOKUP(RECAP!A99,'PROMO CAP CRAYONS ESQUISSE'!A:I,9,FALSE),0)+IFERROR(VLOOKUP(RECAP!A99,'PROMO CAP CRAYONS PASTEL'!A:I,9,FALSE),0)</f>
        <v>0</v>
      </c>
    </row>
    <row r="100" spans="1:2">
      <c r="A100" s="370" t="s">
        <v>266</v>
      </c>
      <c r="B100" s="242">
        <f>IFERROR(VLOOKUP(A100,'PROMOS PRODUITS'!A:O,15,FALSE),0)+IFERROR(VLOOKUP(RECAP!A100,'PROMO LX BASICS ACRYLIQUE 118ML'!B:I,9,FALSE),0)+IFERROR(VLOOKUP(RECAP!A100,'PROMO LX HEAVY BODY 59 ML'!A:I,9,FALSE),0)+IFERROR(VLOOKUP(RECAP!A100,'PROMO LX ADDITIFS ACRYLIQUES'!A:I,9,FALSE),0)+IFERROR(VLOOKUP(RECAP!A100,'PROMO LB ACRYLIQUE FINE'!A:I,9,FALSE),0)+IFERROR(VLOOKUP(RECAP!A100,'PROMO LB HUILE FINE 40 ML'!A:I,9,FALSE),0)+IFERROR(VLOOKUP(RECAP!A100,'PROMO WN PROMARKER'!A:I,9,FALSE),0)+IFERROR(VLOOKUP(RECAP!A100,'PROMO CAP CRAYONS ESQUISSE'!A:I,9,FALSE),0)+IFERROR(VLOOKUP(RECAP!A100,'PROMO CAP CRAYONS PASTEL'!A:I,9,FALSE),0)</f>
        <v>0</v>
      </c>
    </row>
    <row r="101" spans="1:2">
      <c r="A101" s="370" t="s">
        <v>269</v>
      </c>
      <c r="B101" s="242">
        <f>IFERROR(VLOOKUP(A101,'PROMOS PRODUITS'!A:O,15,FALSE),0)+IFERROR(VLOOKUP(RECAP!A101,'PROMO LX BASICS ACRYLIQUE 118ML'!B:I,9,FALSE),0)+IFERROR(VLOOKUP(RECAP!A101,'PROMO LX HEAVY BODY 59 ML'!A:I,9,FALSE),0)+IFERROR(VLOOKUP(RECAP!A101,'PROMO LX ADDITIFS ACRYLIQUES'!A:I,9,FALSE),0)+IFERROR(VLOOKUP(RECAP!A101,'PROMO LB ACRYLIQUE FINE'!A:I,9,FALSE),0)+IFERROR(VLOOKUP(RECAP!A101,'PROMO LB HUILE FINE 40 ML'!A:I,9,FALSE),0)+IFERROR(VLOOKUP(RECAP!A101,'PROMO WN PROMARKER'!A:I,9,FALSE),0)+IFERROR(VLOOKUP(RECAP!A101,'PROMO CAP CRAYONS ESQUISSE'!A:I,9,FALSE),0)+IFERROR(VLOOKUP(RECAP!A101,'PROMO CAP CRAYONS PASTEL'!A:I,9,FALSE),0)</f>
        <v>0</v>
      </c>
    </row>
    <row r="102" spans="1:2">
      <c r="A102" s="370" t="s">
        <v>272</v>
      </c>
      <c r="B102" s="242">
        <f>IFERROR(VLOOKUP(A102,'PROMOS PRODUITS'!A:O,15,FALSE),0)+IFERROR(VLOOKUP(RECAP!A102,'PROMO LX BASICS ACRYLIQUE 118ML'!B:I,9,FALSE),0)+IFERROR(VLOOKUP(RECAP!A102,'PROMO LX HEAVY BODY 59 ML'!A:I,9,FALSE),0)+IFERROR(VLOOKUP(RECAP!A102,'PROMO LX ADDITIFS ACRYLIQUES'!A:I,9,FALSE),0)+IFERROR(VLOOKUP(RECAP!A102,'PROMO LB ACRYLIQUE FINE'!A:I,9,FALSE),0)+IFERROR(VLOOKUP(RECAP!A102,'PROMO LB HUILE FINE 40 ML'!A:I,9,FALSE),0)+IFERROR(VLOOKUP(RECAP!A102,'PROMO WN PROMARKER'!A:I,9,FALSE),0)+IFERROR(VLOOKUP(RECAP!A102,'PROMO CAP CRAYONS ESQUISSE'!A:I,9,FALSE),0)+IFERROR(VLOOKUP(RECAP!A102,'PROMO CAP CRAYONS PASTEL'!A:I,9,FALSE),0)</f>
        <v>0</v>
      </c>
    </row>
    <row r="103" spans="1:2">
      <c r="A103" s="370" t="s">
        <v>275</v>
      </c>
      <c r="B103" s="242">
        <f>IFERROR(VLOOKUP(A103,'PROMOS PRODUITS'!A:O,15,FALSE),0)+IFERROR(VLOOKUP(RECAP!A103,'PROMO LX BASICS ACRYLIQUE 118ML'!B:I,9,FALSE),0)+IFERROR(VLOOKUP(RECAP!A103,'PROMO LX HEAVY BODY 59 ML'!A:I,9,FALSE),0)+IFERROR(VLOOKUP(RECAP!A103,'PROMO LX ADDITIFS ACRYLIQUES'!A:I,9,FALSE),0)+IFERROR(VLOOKUP(RECAP!A103,'PROMO LB ACRYLIQUE FINE'!A:I,9,FALSE),0)+IFERROR(VLOOKUP(RECAP!A103,'PROMO LB HUILE FINE 40 ML'!A:I,9,FALSE),0)+IFERROR(VLOOKUP(RECAP!A103,'PROMO WN PROMARKER'!A:I,9,FALSE),0)+IFERROR(VLOOKUP(RECAP!A103,'PROMO CAP CRAYONS ESQUISSE'!A:I,9,FALSE),0)+IFERROR(VLOOKUP(RECAP!A103,'PROMO CAP CRAYONS PASTEL'!A:I,9,FALSE),0)</f>
        <v>0</v>
      </c>
    </row>
    <row r="104" spans="1:2">
      <c r="A104" s="370" t="s">
        <v>278</v>
      </c>
      <c r="B104" s="242">
        <f>IFERROR(VLOOKUP(A104,'PROMOS PRODUITS'!A:O,15,FALSE),0)+IFERROR(VLOOKUP(RECAP!A104,'PROMO LX BASICS ACRYLIQUE 118ML'!B:I,9,FALSE),0)+IFERROR(VLOOKUP(RECAP!A104,'PROMO LX HEAVY BODY 59 ML'!A:I,9,FALSE),0)+IFERROR(VLOOKUP(RECAP!A104,'PROMO LX ADDITIFS ACRYLIQUES'!A:I,9,FALSE),0)+IFERROR(VLOOKUP(RECAP!A104,'PROMO LB ACRYLIQUE FINE'!A:I,9,FALSE),0)+IFERROR(VLOOKUP(RECAP!A104,'PROMO LB HUILE FINE 40 ML'!A:I,9,FALSE),0)+IFERROR(VLOOKUP(RECAP!A104,'PROMO WN PROMARKER'!A:I,9,FALSE),0)+IFERROR(VLOOKUP(RECAP!A104,'PROMO CAP CRAYONS ESQUISSE'!A:I,9,FALSE),0)+IFERROR(VLOOKUP(RECAP!A104,'PROMO CAP CRAYONS PASTEL'!A:I,9,FALSE),0)</f>
        <v>0</v>
      </c>
    </row>
    <row r="105" spans="1:2">
      <c r="A105" s="370" t="s">
        <v>281</v>
      </c>
      <c r="B105" s="242">
        <f>IFERROR(VLOOKUP(A105,'PROMOS PRODUITS'!A:O,15,FALSE),0)+IFERROR(VLOOKUP(RECAP!A105,'PROMO LX BASICS ACRYLIQUE 118ML'!B:I,9,FALSE),0)+IFERROR(VLOOKUP(RECAP!A105,'PROMO LX HEAVY BODY 59 ML'!A:I,9,FALSE),0)+IFERROR(VLOOKUP(RECAP!A105,'PROMO LX ADDITIFS ACRYLIQUES'!A:I,9,FALSE),0)+IFERROR(VLOOKUP(RECAP!A105,'PROMO LB ACRYLIQUE FINE'!A:I,9,FALSE),0)+IFERROR(VLOOKUP(RECAP!A105,'PROMO LB HUILE FINE 40 ML'!A:I,9,FALSE),0)+IFERROR(VLOOKUP(RECAP!A105,'PROMO WN PROMARKER'!A:I,9,FALSE),0)+IFERROR(VLOOKUP(RECAP!A105,'PROMO CAP CRAYONS ESQUISSE'!A:I,9,FALSE),0)+IFERROR(VLOOKUP(RECAP!A105,'PROMO CAP CRAYONS PASTEL'!A:I,9,FALSE),0)</f>
        <v>0</v>
      </c>
    </row>
    <row r="106" spans="1:2">
      <c r="A106" s="370" t="s">
        <v>284</v>
      </c>
      <c r="B106" s="242">
        <f>IFERROR(VLOOKUP(A106,'PROMOS PRODUITS'!A:O,15,FALSE),0)+IFERROR(VLOOKUP(RECAP!A106,'PROMO LX BASICS ACRYLIQUE 118ML'!B:I,9,FALSE),0)+IFERROR(VLOOKUP(RECAP!A106,'PROMO LX HEAVY BODY 59 ML'!A:I,9,FALSE),0)+IFERROR(VLOOKUP(RECAP!A106,'PROMO LX ADDITIFS ACRYLIQUES'!A:I,9,FALSE),0)+IFERROR(VLOOKUP(RECAP!A106,'PROMO LB ACRYLIQUE FINE'!A:I,9,FALSE),0)+IFERROR(VLOOKUP(RECAP!A106,'PROMO LB HUILE FINE 40 ML'!A:I,9,FALSE),0)+IFERROR(VLOOKUP(RECAP!A106,'PROMO WN PROMARKER'!A:I,9,FALSE),0)+IFERROR(VLOOKUP(RECAP!A106,'PROMO CAP CRAYONS ESQUISSE'!A:I,9,FALSE),0)+IFERROR(VLOOKUP(RECAP!A106,'PROMO CAP CRAYONS PASTEL'!A:I,9,FALSE),0)</f>
        <v>0</v>
      </c>
    </row>
    <row r="107" spans="1:2">
      <c r="A107" s="370" t="s">
        <v>287</v>
      </c>
      <c r="B107" s="242">
        <f>IFERROR(VLOOKUP(A107,'PROMOS PRODUITS'!A:O,15,FALSE),0)+IFERROR(VLOOKUP(RECAP!A107,'PROMO LX BASICS ACRYLIQUE 118ML'!B:I,9,FALSE),0)+IFERROR(VLOOKUP(RECAP!A107,'PROMO LX HEAVY BODY 59 ML'!A:I,9,FALSE),0)+IFERROR(VLOOKUP(RECAP!A107,'PROMO LX ADDITIFS ACRYLIQUES'!A:I,9,FALSE),0)+IFERROR(VLOOKUP(RECAP!A107,'PROMO LB ACRYLIQUE FINE'!A:I,9,FALSE),0)+IFERROR(VLOOKUP(RECAP!A107,'PROMO LB HUILE FINE 40 ML'!A:I,9,FALSE),0)+IFERROR(VLOOKUP(RECAP!A107,'PROMO WN PROMARKER'!A:I,9,FALSE),0)+IFERROR(VLOOKUP(RECAP!A107,'PROMO CAP CRAYONS ESQUISSE'!A:I,9,FALSE),0)+IFERROR(VLOOKUP(RECAP!A107,'PROMO CAP CRAYONS PASTEL'!A:I,9,FALSE),0)</f>
        <v>0</v>
      </c>
    </row>
    <row r="108" spans="1:2">
      <c r="A108" s="370" t="s">
        <v>290</v>
      </c>
      <c r="B108" s="242">
        <f>IFERROR(VLOOKUP(A108,'PROMOS PRODUITS'!A:O,15,FALSE),0)+IFERROR(VLOOKUP(RECAP!A108,'PROMO LX BASICS ACRYLIQUE 118ML'!B:I,9,FALSE),0)+IFERROR(VLOOKUP(RECAP!A108,'PROMO LX HEAVY BODY 59 ML'!A:I,9,FALSE),0)+IFERROR(VLOOKUP(RECAP!A108,'PROMO LX ADDITIFS ACRYLIQUES'!A:I,9,FALSE),0)+IFERROR(VLOOKUP(RECAP!A108,'PROMO LB ACRYLIQUE FINE'!A:I,9,FALSE),0)+IFERROR(VLOOKUP(RECAP!A108,'PROMO LB HUILE FINE 40 ML'!A:I,9,FALSE),0)+IFERROR(VLOOKUP(RECAP!A108,'PROMO WN PROMARKER'!A:I,9,FALSE),0)+IFERROR(VLOOKUP(RECAP!A108,'PROMO CAP CRAYONS ESQUISSE'!A:I,9,FALSE),0)+IFERROR(VLOOKUP(RECAP!A108,'PROMO CAP CRAYONS PASTEL'!A:I,9,FALSE),0)</f>
        <v>0</v>
      </c>
    </row>
    <row r="109" spans="1:2">
      <c r="A109" s="370" t="s">
        <v>293</v>
      </c>
      <c r="B109" s="242">
        <f>IFERROR(VLOOKUP(A109,'PROMOS PRODUITS'!A:O,15,FALSE),0)+IFERROR(VLOOKUP(RECAP!A109,'PROMO LX BASICS ACRYLIQUE 118ML'!B:I,9,FALSE),0)+IFERROR(VLOOKUP(RECAP!A109,'PROMO LX HEAVY BODY 59 ML'!A:I,9,FALSE),0)+IFERROR(VLOOKUP(RECAP!A109,'PROMO LX ADDITIFS ACRYLIQUES'!A:I,9,FALSE),0)+IFERROR(VLOOKUP(RECAP!A109,'PROMO LB ACRYLIQUE FINE'!A:I,9,FALSE),0)+IFERROR(VLOOKUP(RECAP!A109,'PROMO LB HUILE FINE 40 ML'!A:I,9,FALSE),0)+IFERROR(VLOOKUP(RECAP!A109,'PROMO WN PROMARKER'!A:I,9,FALSE),0)+IFERROR(VLOOKUP(RECAP!A109,'PROMO CAP CRAYONS ESQUISSE'!A:I,9,FALSE),0)+IFERROR(VLOOKUP(RECAP!A109,'PROMO CAP CRAYONS PASTEL'!A:I,9,FALSE),0)</f>
        <v>0</v>
      </c>
    </row>
    <row r="110" spans="1:2">
      <c r="A110" s="370" t="s">
        <v>296</v>
      </c>
      <c r="B110" s="242">
        <f>IFERROR(VLOOKUP(A110,'PROMOS PRODUITS'!A:O,15,FALSE),0)+IFERROR(VLOOKUP(RECAP!A110,'PROMO LX BASICS ACRYLIQUE 118ML'!B:I,9,FALSE),0)+IFERROR(VLOOKUP(RECAP!A110,'PROMO LX HEAVY BODY 59 ML'!A:I,9,FALSE),0)+IFERROR(VLOOKUP(RECAP!A110,'PROMO LX ADDITIFS ACRYLIQUES'!A:I,9,FALSE),0)+IFERROR(VLOOKUP(RECAP!A110,'PROMO LB ACRYLIQUE FINE'!A:I,9,FALSE),0)+IFERROR(VLOOKUP(RECAP!A110,'PROMO LB HUILE FINE 40 ML'!A:I,9,FALSE),0)+IFERROR(VLOOKUP(RECAP!A110,'PROMO WN PROMARKER'!A:I,9,FALSE),0)+IFERROR(VLOOKUP(RECAP!A110,'PROMO CAP CRAYONS ESQUISSE'!A:I,9,FALSE),0)+IFERROR(VLOOKUP(RECAP!A110,'PROMO CAP CRAYONS PASTEL'!A:I,9,FALSE),0)</f>
        <v>0</v>
      </c>
    </row>
    <row r="111" spans="1:2">
      <c r="A111" s="370" t="s">
        <v>299</v>
      </c>
      <c r="B111" s="242">
        <f>IFERROR(VLOOKUP(A111,'PROMOS PRODUITS'!A:O,15,FALSE),0)+IFERROR(VLOOKUP(RECAP!A111,'PROMO LX BASICS ACRYLIQUE 118ML'!B:I,9,FALSE),0)+IFERROR(VLOOKUP(RECAP!A111,'PROMO LX HEAVY BODY 59 ML'!A:I,9,FALSE),0)+IFERROR(VLOOKUP(RECAP!A111,'PROMO LX ADDITIFS ACRYLIQUES'!A:I,9,FALSE),0)+IFERROR(VLOOKUP(RECAP!A111,'PROMO LB ACRYLIQUE FINE'!A:I,9,FALSE),0)+IFERROR(VLOOKUP(RECAP!A111,'PROMO LB HUILE FINE 40 ML'!A:I,9,FALSE),0)+IFERROR(VLOOKUP(RECAP!A111,'PROMO WN PROMARKER'!A:I,9,FALSE),0)+IFERROR(VLOOKUP(RECAP!A111,'PROMO CAP CRAYONS ESQUISSE'!A:I,9,FALSE),0)+IFERROR(VLOOKUP(RECAP!A111,'PROMO CAP CRAYONS PASTEL'!A:I,9,FALSE),0)</f>
        <v>0</v>
      </c>
    </row>
    <row r="112" spans="1:2">
      <c r="A112" s="370" t="s">
        <v>302</v>
      </c>
      <c r="B112" s="242">
        <f>IFERROR(VLOOKUP(A112,'PROMOS PRODUITS'!A:O,15,FALSE),0)+IFERROR(VLOOKUP(RECAP!A112,'PROMO LX BASICS ACRYLIQUE 118ML'!B:I,9,FALSE),0)+IFERROR(VLOOKUP(RECAP!A112,'PROMO LX HEAVY BODY 59 ML'!A:I,9,FALSE),0)+IFERROR(VLOOKUP(RECAP!A112,'PROMO LX ADDITIFS ACRYLIQUES'!A:I,9,FALSE),0)+IFERROR(VLOOKUP(RECAP!A112,'PROMO LB ACRYLIQUE FINE'!A:I,9,FALSE),0)+IFERROR(VLOOKUP(RECAP!A112,'PROMO LB HUILE FINE 40 ML'!A:I,9,FALSE),0)+IFERROR(VLOOKUP(RECAP!A112,'PROMO WN PROMARKER'!A:I,9,FALSE),0)+IFERROR(VLOOKUP(RECAP!A112,'PROMO CAP CRAYONS ESQUISSE'!A:I,9,FALSE),0)+IFERROR(VLOOKUP(RECAP!A112,'PROMO CAP CRAYONS PASTEL'!A:I,9,FALSE),0)</f>
        <v>0</v>
      </c>
    </row>
    <row r="113" spans="1:2">
      <c r="A113" s="370" t="s">
        <v>305</v>
      </c>
      <c r="B113" s="242">
        <f>IFERROR(VLOOKUP(A113,'PROMOS PRODUITS'!A:O,15,FALSE),0)+IFERROR(VLOOKUP(RECAP!A113,'PROMO LX BASICS ACRYLIQUE 118ML'!B:I,9,FALSE),0)+IFERROR(VLOOKUP(RECAP!A113,'PROMO LX HEAVY BODY 59 ML'!A:I,9,FALSE),0)+IFERROR(VLOOKUP(RECAP!A113,'PROMO LX ADDITIFS ACRYLIQUES'!A:I,9,FALSE),0)+IFERROR(VLOOKUP(RECAP!A113,'PROMO LB ACRYLIQUE FINE'!A:I,9,FALSE),0)+IFERROR(VLOOKUP(RECAP!A113,'PROMO LB HUILE FINE 40 ML'!A:I,9,FALSE),0)+IFERROR(VLOOKUP(RECAP!A113,'PROMO WN PROMARKER'!A:I,9,FALSE),0)+IFERROR(VLOOKUP(RECAP!A113,'PROMO CAP CRAYONS ESQUISSE'!A:I,9,FALSE),0)+IFERROR(VLOOKUP(RECAP!A113,'PROMO CAP CRAYONS PASTEL'!A:I,9,FALSE),0)</f>
        <v>0</v>
      </c>
    </row>
    <row r="114" spans="1:2">
      <c r="A114" s="370" t="s">
        <v>308</v>
      </c>
      <c r="B114" s="242">
        <f>IFERROR(VLOOKUP(A114,'PROMOS PRODUITS'!A:O,15,FALSE),0)+IFERROR(VLOOKUP(RECAP!A114,'PROMO LX BASICS ACRYLIQUE 118ML'!B:I,9,FALSE),0)+IFERROR(VLOOKUP(RECAP!A114,'PROMO LX HEAVY BODY 59 ML'!A:I,9,FALSE),0)+IFERROR(VLOOKUP(RECAP!A114,'PROMO LX ADDITIFS ACRYLIQUES'!A:I,9,FALSE),0)+IFERROR(VLOOKUP(RECAP!A114,'PROMO LB ACRYLIQUE FINE'!A:I,9,FALSE),0)+IFERROR(VLOOKUP(RECAP!A114,'PROMO LB HUILE FINE 40 ML'!A:I,9,FALSE),0)+IFERROR(VLOOKUP(RECAP!A114,'PROMO WN PROMARKER'!A:I,9,FALSE),0)+IFERROR(VLOOKUP(RECAP!A114,'PROMO CAP CRAYONS ESQUISSE'!A:I,9,FALSE),0)+IFERROR(VLOOKUP(RECAP!A114,'PROMO CAP CRAYONS PASTEL'!A:I,9,FALSE),0)</f>
        <v>0</v>
      </c>
    </row>
    <row r="115" spans="1:2">
      <c r="A115" s="370" t="s">
        <v>311</v>
      </c>
      <c r="B115" s="242">
        <f>IFERROR(VLOOKUP(A115,'PROMOS PRODUITS'!A:O,15,FALSE),0)+IFERROR(VLOOKUP(RECAP!A115,'PROMO LX BASICS ACRYLIQUE 118ML'!B:I,9,FALSE),0)+IFERROR(VLOOKUP(RECAP!A115,'PROMO LX HEAVY BODY 59 ML'!A:I,9,FALSE),0)+IFERROR(VLOOKUP(RECAP!A115,'PROMO LX ADDITIFS ACRYLIQUES'!A:I,9,FALSE),0)+IFERROR(VLOOKUP(RECAP!A115,'PROMO LB ACRYLIQUE FINE'!A:I,9,FALSE),0)+IFERROR(VLOOKUP(RECAP!A115,'PROMO LB HUILE FINE 40 ML'!A:I,9,FALSE),0)+IFERROR(VLOOKUP(RECAP!A115,'PROMO WN PROMARKER'!A:I,9,FALSE),0)+IFERROR(VLOOKUP(RECAP!A115,'PROMO CAP CRAYONS ESQUISSE'!A:I,9,FALSE),0)+IFERROR(VLOOKUP(RECAP!A115,'PROMO CAP CRAYONS PASTEL'!A:I,9,FALSE),0)</f>
        <v>0</v>
      </c>
    </row>
    <row r="116" spans="1:2">
      <c r="A116" s="370" t="s">
        <v>314</v>
      </c>
      <c r="B116" s="242">
        <f>IFERROR(VLOOKUP(A116,'PROMOS PRODUITS'!A:O,15,FALSE),0)+IFERROR(VLOOKUP(RECAP!A116,'PROMO LX BASICS ACRYLIQUE 118ML'!B:I,9,FALSE),0)+IFERROR(VLOOKUP(RECAP!A116,'PROMO LX HEAVY BODY 59 ML'!A:I,9,FALSE),0)+IFERROR(VLOOKUP(RECAP!A116,'PROMO LX ADDITIFS ACRYLIQUES'!A:I,9,FALSE),0)+IFERROR(VLOOKUP(RECAP!A116,'PROMO LB ACRYLIQUE FINE'!A:I,9,FALSE),0)+IFERROR(VLOOKUP(RECAP!A116,'PROMO LB HUILE FINE 40 ML'!A:I,9,FALSE),0)+IFERROR(VLOOKUP(RECAP!A116,'PROMO WN PROMARKER'!A:I,9,FALSE),0)+IFERROR(VLOOKUP(RECAP!A116,'PROMO CAP CRAYONS ESQUISSE'!A:I,9,FALSE),0)+IFERROR(VLOOKUP(RECAP!A116,'PROMO CAP CRAYONS PASTEL'!A:I,9,FALSE),0)</f>
        <v>0</v>
      </c>
    </row>
    <row r="117" spans="1:2">
      <c r="A117" s="370" t="s">
        <v>317</v>
      </c>
      <c r="B117" s="242">
        <f>IFERROR(VLOOKUP(A117,'PROMOS PRODUITS'!A:O,15,FALSE),0)+IFERROR(VLOOKUP(RECAP!A117,'PROMO LX BASICS ACRYLIQUE 118ML'!B:I,9,FALSE),0)+IFERROR(VLOOKUP(RECAP!A117,'PROMO LX HEAVY BODY 59 ML'!A:I,9,FALSE),0)+IFERROR(VLOOKUP(RECAP!A117,'PROMO LX ADDITIFS ACRYLIQUES'!A:I,9,FALSE),0)+IFERROR(VLOOKUP(RECAP!A117,'PROMO LB ACRYLIQUE FINE'!A:I,9,FALSE),0)+IFERROR(VLOOKUP(RECAP!A117,'PROMO LB HUILE FINE 40 ML'!A:I,9,FALSE),0)+IFERROR(VLOOKUP(RECAP!A117,'PROMO WN PROMARKER'!A:I,9,FALSE),0)+IFERROR(VLOOKUP(RECAP!A117,'PROMO CAP CRAYONS ESQUISSE'!A:I,9,FALSE),0)+IFERROR(VLOOKUP(RECAP!A117,'PROMO CAP CRAYONS PASTEL'!A:I,9,FALSE),0)</f>
        <v>0</v>
      </c>
    </row>
    <row r="118" spans="1:2">
      <c r="A118" s="370" t="s">
        <v>320</v>
      </c>
      <c r="B118" s="242">
        <f>IFERROR(VLOOKUP(A118,'PROMOS PRODUITS'!A:O,15,FALSE),0)+IFERROR(VLOOKUP(RECAP!A118,'PROMO LX BASICS ACRYLIQUE 118ML'!B:I,9,FALSE),0)+IFERROR(VLOOKUP(RECAP!A118,'PROMO LX HEAVY BODY 59 ML'!A:I,9,FALSE),0)+IFERROR(VLOOKUP(RECAP!A118,'PROMO LX ADDITIFS ACRYLIQUES'!A:I,9,FALSE),0)+IFERROR(VLOOKUP(RECAP!A118,'PROMO LB ACRYLIQUE FINE'!A:I,9,FALSE),0)+IFERROR(VLOOKUP(RECAP!A118,'PROMO LB HUILE FINE 40 ML'!A:I,9,FALSE),0)+IFERROR(VLOOKUP(RECAP!A118,'PROMO WN PROMARKER'!A:I,9,FALSE),0)+IFERROR(VLOOKUP(RECAP!A118,'PROMO CAP CRAYONS ESQUISSE'!A:I,9,FALSE),0)+IFERROR(VLOOKUP(RECAP!A118,'PROMO CAP CRAYONS PASTEL'!A:I,9,FALSE),0)</f>
        <v>0</v>
      </c>
    </row>
    <row r="119" spans="1:2">
      <c r="A119" s="370" t="s">
        <v>323</v>
      </c>
      <c r="B119" s="242">
        <f>IFERROR(VLOOKUP(A119,'PROMOS PRODUITS'!A:O,15,FALSE),0)+IFERROR(VLOOKUP(RECAP!A119,'PROMO LX BASICS ACRYLIQUE 118ML'!B:I,9,FALSE),0)+IFERROR(VLOOKUP(RECAP!A119,'PROMO LX HEAVY BODY 59 ML'!A:I,9,FALSE),0)+IFERROR(VLOOKUP(RECAP!A119,'PROMO LX ADDITIFS ACRYLIQUES'!A:I,9,FALSE),0)+IFERROR(VLOOKUP(RECAP!A119,'PROMO LB ACRYLIQUE FINE'!A:I,9,FALSE),0)+IFERROR(VLOOKUP(RECAP!A119,'PROMO LB HUILE FINE 40 ML'!A:I,9,FALSE),0)+IFERROR(VLOOKUP(RECAP!A119,'PROMO WN PROMARKER'!A:I,9,FALSE),0)+IFERROR(VLOOKUP(RECAP!A119,'PROMO CAP CRAYONS ESQUISSE'!A:I,9,FALSE),0)+IFERROR(VLOOKUP(RECAP!A119,'PROMO CAP CRAYONS PASTEL'!A:I,9,FALSE),0)</f>
        <v>0</v>
      </c>
    </row>
    <row r="120" spans="1:2">
      <c r="A120" s="370" t="s">
        <v>326</v>
      </c>
      <c r="B120" s="242">
        <f>IFERROR(VLOOKUP(A120,'PROMOS PRODUITS'!A:O,15,FALSE),0)+IFERROR(VLOOKUP(RECAP!A120,'PROMO LX BASICS ACRYLIQUE 118ML'!B:I,9,FALSE),0)+IFERROR(VLOOKUP(RECAP!A120,'PROMO LX HEAVY BODY 59 ML'!A:I,9,FALSE),0)+IFERROR(VLOOKUP(RECAP!A120,'PROMO LX ADDITIFS ACRYLIQUES'!A:I,9,FALSE),0)+IFERROR(VLOOKUP(RECAP!A120,'PROMO LB ACRYLIQUE FINE'!A:I,9,FALSE),0)+IFERROR(VLOOKUP(RECAP!A120,'PROMO LB HUILE FINE 40 ML'!A:I,9,FALSE),0)+IFERROR(VLOOKUP(RECAP!A120,'PROMO WN PROMARKER'!A:I,9,FALSE),0)+IFERROR(VLOOKUP(RECAP!A120,'PROMO CAP CRAYONS ESQUISSE'!A:I,9,FALSE),0)+IFERROR(VLOOKUP(RECAP!A120,'PROMO CAP CRAYONS PASTEL'!A:I,9,FALSE),0)</f>
        <v>0</v>
      </c>
    </row>
    <row r="121" spans="1:2">
      <c r="A121" s="370" t="s">
        <v>329</v>
      </c>
      <c r="B121" s="242">
        <f>IFERROR(VLOOKUP(A121,'PROMOS PRODUITS'!A:O,15,FALSE),0)+IFERROR(VLOOKUP(RECAP!A121,'PROMO LX BASICS ACRYLIQUE 118ML'!B:I,9,FALSE),0)+IFERROR(VLOOKUP(RECAP!A121,'PROMO LX HEAVY BODY 59 ML'!A:I,9,FALSE),0)+IFERROR(VLOOKUP(RECAP!A121,'PROMO LX ADDITIFS ACRYLIQUES'!A:I,9,FALSE),0)+IFERROR(VLOOKUP(RECAP!A121,'PROMO LB ACRYLIQUE FINE'!A:I,9,FALSE),0)+IFERROR(VLOOKUP(RECAP!A121,'PROMO LB HUILE FINE 40 ML'!A:I,9,FALSE),0)+IFERROR(VLOOKUP(RECAP!A121,'PROMO WN PROMARKER'!A:I,9,FALSE),0)+IFERROR(VLOOKUP(RECAP!A121,'PROMO CAP CRAYONS ESQUISSE'!A:I,9,FALSE),0)+IFERROR(VLOOKUP(RECAP!A121,'PROMO CAP CRAYONS PASTEL'!A:I,9,FALSE),0)</f>
        <v>0</v>
      </c>
    </row>
    <row r="122" spans="1:2">
      <c r="A122" s="370" t="s">
        <v>332</v>
      </c>
      <c r="B122" s="242">
        <f>IFERROR(VLOOKUP(A122,'PROMOS PRODUITS'!A:O,15,FALSE),0)+IFERROR(VLOOKUP(RECAP!A122,'PROMO LX BASICS ACRYLIQUE 118ML'!B:I,9,FALSE),0)+IFERROR(VLOOKUP(RECAP!A122,'PROMO LX HEAVY BODY 59 ML'!A:I,9,FALSE),0)+IFERROR(VLOOKUP(RECAP!A122,'PROMO LX ADDITIFS ACRYLIQUES'!A:I,9,FALSE),0)+IFERROR(VLOOKUP(RECAP!A122,'PROMO LB ACRYLIQUE FINE'!A:I,9,FALSE),0)+IFERROR(VLOOKUP(RECAP!A122,'PROMO LB HUILE FINE 40 ML'!A:I,9,FALSE),0)+IFERROR(VLOOKUP(RECAP!A122,'PROMO WN PROMARKER'!A:I,9,FALSE),0)+IFERROR(VLOOKUP(RECAP!A122,'PROMO CAP CRAYONS ESQUISSE'!A:I,9,FALSE),0)+IFERROR(VLOOKUP(RECAP!A122,'PROMO CAP CRAYONS PASTEL'!A:I,9,FALSE),0)</f>
        <v>0</v>
      </c>
    </row>
    <row r="123" spans="1:2">
      <c r="A123" s="370" t="s">
        <v>335</v>
      </c>
      <c r="B123" s="242">
        <f>IFERROR(VLOOKUP(A123,'PROMOS PRODUITS'!A:O,15,FALSE),0)+IFERROR(VLOOKUP(RECAP!A123,'PROMO LX BASICS ACRYLIQUE 118ML'!B:I,9,FALSE),0)+IFERROR(VLOOKUP(RECAP!A123,'PROMO LX HEAVY BODY 59 ML'!A:I,9,FALSE),0)+IFERROR(VLOOKUP(RECAP!A123,'PROMO LX ADDITIFS ACRYLIQUES'!A:I,9,FALSE),0)+IFERROR(VLOOKUP(RECAP!A123,'PROMO LB ACRYLIQUE FINE'!A:I,9,FALSE),0)+IFERROR(VLOOKUP(RECAP!A123,'PROMO LB HUILE FINE 40 ML'!A:I,9,FALSE),0)+IFERROR(VLOOKUP(RECAP!A123,'PROMO WN PROMARKER'!A:I,9,FALSE),0)+IFERROR(VLOOKUP(RECAP!A123,'PROMO CAP CRAYONS ESQUISSE'!A:I,9,FALSE),0)+IFERROR(VLOOKUP(RECAP!A123,'PROMO CAP CRAYONS PASTEL'!A:I,9,FALSE),0)</f>
        <v>0</v>
      </c>
    </row>
    <row r="124" spans="1:2">
      <c r="A124" s="370" t="s">
        <v>338</v>
      </c>
      <c r="B124" s="242">
        <f>IFERROR(VLOOKUP(A124,'PROMOS PRODUITS'!A:O,15,FALSE),0)+IFERROR(VLOOKUP(RECAP!A124,'PROMO LX BASICS ACRYLIQUE 118ML'!B:I,9,FALSE),0)+IFERROR(VLOOKUP(RECAP!A124,'PROMO LX HEAVY BODY 59 ML'!A:I,9,FALSE),0)+IFERROR(VLOOKUP(RECAP!A124,'PROMO LX ADDITIFS ACRYLIQUES'!A:I,9,FALSE),0)+IFERROR(VLOOKUP(RECAP!A124,'PROMO LB ACRYLIQUE FINE'!A:I,9,FALSE),0)+IFERROR(VLOOKUP(RECAP!A124,'PROMO LB HUILE FINE 40 ML'!A:I,9,FALSE),0)+IFERROR(VLOOKUP(RECAP!A124,'PROMO WN PROMARKER'!A:I,9,FALSE),0)+IFERROR(VLOOKUP(RECAP!A124,'PROMO CAP CRAYONS ESQUISSE'!A:I,9,FALSE),0)+IFERROR(VLOOKUP(RECAP!A124,'PROMO CAP CRAYONS PASTEL'!A:I,9,FALSE),0)</f>
        <v>0</v>
      </c>
    </row>
    <row r="125" spans="1:2">
      <c r="A125" s="370" t="s">
        <v>341</v>
      </c>
      <c r="B125" s="242">
        <f>IFERROR(VLOOKUP(A125,'PROMOS PRODUITS'!A:O,15,FALSE),0)+IFERROR(VLOOKUP(RECAP!A125,'PROMO LX BASICS ACRYLIQUE 118ML'!B:I,9,FALSE),0)+IFERROR(VLOOKUP(RECAP!A125,'PROMO LX HEAVY BODY 59 ML'!A:I,9,FALSE),0)+IFERROR(VLOOKUP(RECAP!A125,'PROMO LX ADDITIFS ACRYLIQUES'!A:I,9,FALSE),0)+IFERROR(VLOOKUP(RECAP!A125,'PROMO LB ACRYLIQUE FINE'!A:I,9,FALSE),0)+IFERROR(VLOOKUP(RECAP!A125,'PROMO LB HUILE FINE 40 ML'!A:I,9,FALSE),0)+IFERROR(VLOOKUP(RECAP!A125,'PROMO WN PROMARKER'!A:I,9,FALSE),0)+IFERROR(VLOOKUP(RECAP!A125,'PROMO CAP CRAYONS ESQUISSE'!A:I,9,FALSE),0)+IFERROR(VLOOKUP(RECAP!A125,'PROMO CAP CRAYONS PASTEL'!A:I,9,FALSE),0)</f>
        <v>0</v>
      </c>
    </row>
    <row r="126" spans="1:2">
      <c r="A126" s="370" t="s">
        <v>344</v>
      </c>
      <c r="B126" s="242">
        <f>IFERROR(VLOOKUP(A126,'PROMOS PRODUITS'!A:O,15,FALSE),0)+IFERROR(VLOOKUP(RECAP!A126,'PROMO LX BASICS ACRYLIQUE 118ML'!B:I,9,FALSE),0)+IFERROR(VLOOKUP(RECAP!A126,'PROMO LX HEAVY BODY 59 ML'!A:I,9,FALSE),0)+IFERROR(VLOOKUP(RECAP!A126,'PROMO LX ADDITIFS ACRYLIQUES'!A:I,9,FALSE),0)+IFERROR(VLOOKUP(RECAP!A126,'PROMO LB ACRYLIQUE FINE'!A:I,9,FALSE),0)+IFERROR(VLOOKUP(RECAP!A126,'PROMO LB HUILE FINE 40 ML'!A:I,9,FALSE),0)+IFERROR(VLOOKUP(RECAP!A126,'PROMO WN PROMARKER'!A:I,9,FALSE),0)+IFERROR(VLOOKUP(RECAP!A126,'PROMO CAP CRAYONS ESQUISSE'!A:I,9,FALSE),0)+IFERROR(VLOOKUP(RECAP!A126,'PROMO CAP CRAYONS PASTEL'!A:I,9,FALSE),0)</f>
        <v>0</v>
      </c>
    </row>
    <row r="127" spans="1:2">
      <c r="A127" s="370" t="s">
        <v>347</v>
      </c>
      <c r="B127" s="242">
        <f>IFERROR(VLOOKUP(A127,'PROMOS PRODUITS'!A:O,15,FALSE),0)+IFERROR(VLOOKUP(RECAP!A127,'PROMO LX BASICS ACRYLIQUE 118ML'!B:I,9,FALSE),0)+IFERROR(VLOOKUP(RECAP!A127,'PROMO LX HEAVY BODY 59 ML'!A:I,9,FALSE),0)+IFERROR(VLOOKUP(RECAP!A127,'PROMO LX ADDITIFS ACRYLIQUES'!A:I,9,FALSE),0)+IFERROR(VLOOKUP(RECAP!A127,'PROMO LB ACRYLIQUE FINE'!A:I,9,FALSE),0)+IFERROR(VLOOKUP(RECAP!A127,'PROMO LB HUILE FINE 40 ML'!A:I,9,FALSE),0)+IFERROR(VLOOKUP(RECAP!A127,'PROMO WN PROMARKER'!A:I,9,FALSE),0)+IFERROR(VLOOKUP(RECAP!A127,'PROMO CAP CRAYONS ESQUISSE'!A:I,9,FALSE),0)+IFERROR(VLOOKUP(RECAP!A127,'PROMO CAP CRAYONS PASTEL'!A:I,9,FALSE),0)</f>
        <v>0</v>
      </c>
    </row>
    <row r="128" spans="1:2">
      <c r="A128" s="370" t="s">
        <v>350</v>
      </c>
      <c r="B128" s="242">
        <f>IFERROR(VLOOKUP(A128,'PROMOS PRODUITS'!A:O,15,FALSE),0)+IFERROR(VLOOKUP(RECAP!A128,'PROMO LX BASICS ACRYLIQUE 118ML'!B:I,9,FALSE),0)+IFERROR(VLOOKUP(RECAP!A128,'PROMO LX HEAVY BODY 59 ML'!A:I,9,FALSE),0)+IFERROR(VLOOKUP(RECAP!A128,'PROMO LX ADDITIFS ACRYLIQUES'!A:I,9,FALSE),0)+IFERROR(VLOOKUP(RECAP!A128,'PROMO LB ACRYLIQUE FINE'!A:I,9,FALSE),0)+IFERROR(VLOOKUP(RECAP!A128,'PROMO LB HUILE FINE 40 ML'!A:I,9,FALSE),0)+IFERROR(VLOOKUP(RECAP!A128,'PROMO WN PROMARKER'!A:I,9,FALSE),0)+IFERROR(VLOOKUP(RECAP!A128,'PROMO CAP CRAYONS ESQUISSE'!A:I,9,FALSE),0)+IFERROR(VLOOKUP(RECAP!A128,'PROMO CAP CRAYONS PASTEL'!A:I,9,FALSE),0)</f>
        <v>0</v>
      </c>
    </row>
    <row r="129" spans="1:2">
      <c r="A129" s="370" t="s">
        <v>353</v>
      </c>
      <c r="B129" s="242">
        <f>IFERROR(VLOOKUP(A129,'PROMOS PRODUITS'!A:O,15,FALSE),0)+IFERROR(VLOOKUP(RECAP!A129,'PROMO LX BASICS ACRYLIQUE 118ML'!B:I,9,FALSE),0)+IFERROR(VLOOKUP(RECAP!A129,'PROMO LX HEAVY BODY 59 ML'!A:I,9,FALSE),0)+IFERROR(VLOOKUP(RECAP!A129,'PROMO LX ADDITIFS ACRYLIQUES'!A:I,9,FALSE),0)+IFERROR(VLOOKUP(RECAP!A129,'PROMO LB ACRYLIQUE FINE'!A:I,9,FALSE),0)+IFERROR(VLOOKUP(RECAP!A129,'PROMO LB HUILE FINE 40 ML'!A:I,9,FALSE),0)+IFERROR(VLOOKUP(RECAP!A129,'PROMO WN PROMARKER'!A:I,9,FALSE),0)+IFERROR(VLOOKUP(RECAP!A129,'PROMO CAP CRAYONS ESQUISSE'!A:I,9,FALSE),0)+IFERROR(VLOOKUP(RECAP!A129,'PROMO CAP CRAYONS PASTEL'!A:I,9,FALSE),0)</f>
        <v>0</v>
      </c>
    </row>
    <row r="130" spans="1:2">
      <c r="A130" s="370" t="s">
        <v>356</v>
      </c>
      <c r="B130" s="242">
        <f>IFERROR(VLOOKUP(A130,'PROMOS PRODUITS'!A:O,15,FALSE),0)+IFERROR(VLOOKUP(RECAP!A130,'PROMO LX BASICS ACRYLIQUE 118ML'!B:I,9,FALSE),0)+IFERROR(VLOOKUP(RECAP!A130,'PROMO LX HEAVY BODY 59 ML'!A:I,9,FALSE),0)+IFERROR(VLOOKUP(RECAP!A130,'PROMO LX ADDITIFS ACRYLIQUES'!A:I,9,FALSE),0)+IFERROR(VLOOKUP(RECAP!A130,'PROMO LB ACRYLIQUE FINE'!A:I,9,FALSE),0)+IFERROR(VLOOKUP(RECAP!A130,'PROMO LB HUILE FINE 40 ML'!A:I,9,FALSE),0)+IFERROR(VLOOKUP(RECAP!A130,'PROMO WN PROMARKER'!A:I,9,FALSE),0)+IFERROR(VLOOKUP(RECAP!A130,'PROMO CAP CRAYONS ESQUISSE'!A:I,9,FALSE),0)+IFERROR(VLOOKUP(RECAP!A130,'PROMO CAP CRAYONS PASTEL'!A:I,9,FALSE),0)</f>
        <v>0</v>
      </c>
    </row>
    <row r="131" spans="1:2">
      <c r="A131" s="370" t="s">
        <v>359</v>
      </c>
      <c r="B131" s="242">
        <f>IFERROR(VLOOKUP(A131,'PROMOS PRODUITS'!A:O,15,FALSE),0)+IFERROR(VLOOKUP(RECAP!A131,'PROMO LX BASICS ACRYLIQUE 118ML'!B:I,9,FALSE),0)+IFERROR(VLOOKUP(RECAP!A131,'PROMO LX HEAVY BODY 59 ML'!A:I,9,FALSE),0)+IFERROR(VLOOKUP(RECAP!A131,'PROMO LX ADDITIFS ACRYLIQUES'!A:I,9,FALSE),0)+IFERROR(VLOOKUP(RECAP!A131,'PROMO LB ACRYLIQUE FINE'!A:I,9,FALSE),0)+IFERROR(VLOOKUP(RECAP!A131,'PROMO LB HUILE FINE 40 ML'!A:I,9,FALSE),0)+IFERROR(VLOOKUP(RECAP!A131,'PROMO WN PROMARKER'!A:I,9,FALSE),0)+IFERROR(VLOOKUP(RECAP!A131,'PROMO CAP CRAYONS ESQUISSE'!A:I,9,FALSE),0)+IFERROR(VLOOKUP(RECAP!A131,'PROMO CAP CRAYONS PASTEL'!A:I,9,FALSE),0)</f>
        <v>0</v>
      </c>
    </row>
    <row r="132" spans="1:2">
      <c r="A132" s="370" t="s">
        <v>362</v>
      </c>
      <c r="B132" s="242">
        <f>IFERROR(VLOOKUP(A132,'PROMOS PRODUITS'!A:O,15,FALSE),0)+IFERROR(VLOOKUP(RECAP!A132,'PROMO LX BASICS ACRYLIQUE 118ML'!B:I,9,FALSE),0)+IFERROR(VLOOKUP(RECAP!A132,'PROMO LX HEAVY BODY 59 ML'!A:I,9,FALSE),0)+IFERROR(VLOOKUP(RECAP!A132,'PROMO LX ADDITIFS ACRYLIQUES'!A:I,9,FALSE),0)+IFERROR(VLOOKUP(RECAP!A132,'PROMO LB ACRYLIQUE FINE'!A:I,9,FALSE),0)+IFERROR(VLOOKUP(RECAP!A132,'PROMO LB HUILE FINE 40 ML'!A:I,9,FALSE),0)+IFERROR(VLOOKUP(RECAP!A132,'PROMO WN PROMARKER'!A:I,9,FALSE),0)+IFERROR(VLOOKUP(RECAP!A132,'PROMO CAP CRAYONS ESQUISSE'!A:I,9,FALSE),0)+IFERROR(VLOOKUP(RECAP!A132,'PROMO CAP CRAYONS PASTEL'!A:I,9,FALSE),0)</f>
        <v>0</v>
      </c>
    </row>
    <row r="133" spans="1:2">
      <c r="A133" s="370" t="s">
        <v>365</v>
      </c>
      <c r="B133" s="242">
        <f>IFERROR(VLOOKUP(A133,'PROMOS PRODUITS'!A:O,15,FALSE),0)+IFERROR(VLOOKUP(RECAP!A133,'PROMO LX BASICS ACRYLIQUE 118ML'!B:I,9,FALSE),0)+IFERROR(VLOOKUP(RECAP!A133,'PROMO LX HEAVY BODY 59 ML'!A:I,9,FALSE),0)+IFERROR(VLOOKUP(RECAP!A133,'PROMO LX ADDITIFS ACRYLIQUES'!A:I,9,FALSE),0)+IFERROR(VLOOKUP(RECAP!A133,'PROMO LB ACRYLIQUE FINE'!A:I,9,FALSE),0)+IFERROR(VLOOKUP(RECAP!A133,'PROMO LB HUILE FINE 40 ML'!A:I,9,FALSE),0)+IFERROR(VLOOKUP(RECAP!A133,'PROMO WN PROMARKER'!A:I,9,FALSE),0)+IFERROR(VLOOKUP(RECAP!A133,'PROMO CAP CRAYONS ESQUISSE'!A:I,9,FALSE),0)+IFERROR(VLOOKUP(RECAP!A133,'PROMO CAP CRAYONS PASTEL'!A:I,9,FALSE),0)</f>
        <v>0</v>
      </c>
    </row>
    <row r="134" spans="1:2">
      <c r="A134" s="370" t="s">
        <v>368</v>
      </c>
      <c r="B134" s="242">
        <f>IFERROR(VLOOKUP(A134,'PROMOS PRODUITS'!A:O,15,FALSE),0)+IFERROR(VLOOKUP(RECAP!A134,'PROMO LX BASICS ACRYLIQUE 118ML'!B:I,9,FALSE),0)+IFERROR(VLOOKUP(RECAP!A134,'PROMO LX HEAVY BODY 59 ML'!A:I,9,FALSE),0)+IFERROR(VLOOKUP(RECAP!A134,'PROMO LX ADDITIFS ACRYLIQUES'!A:I,9,FALSE),0)+IFERROR(VLOOKUP(RECAP!A134,'PROMO LB ACRYLIQUE FINE'!A:I,9,FALSE),0)+IFERROR(VLOOKUP(RECAP!A134,'PROMO LB HUILE FINE 40 ML'!A:I,9,FALSE),0)+IFERROR(VLOOKUP(RECAP!A134,'PROMO WN PROMARKER'!A:I,9,FALSE),0)+IFERROR(VLOOKUP(RECAP!A134,'PROMO CAP CRAYONS ESQUISSE'!A:I,9,FALSE),0)+IFERROR(VLOOKUP(RECAP!A134,'PROMO CAP CRAYONS PASTEL'!A:I,9,FALSE),0)</f>
        <v>0</v>
      </c>
    </row>
    <row r="135" spans="1:2">
      <c r="A135" s="370" t="s">
        <v>371</v>
      </c>
      <c r="B135" s="242">
        <f>IFERROR(VLOOKUP(A135,'PROMOS PRODUITS'!A:O,15,FALSE),0)+IFERROR(VLOOKUP(RECAP!A135,'PROMO LX BASICS ACRYLIQUE 118ML'!B:I,9,FALSE),0)+IFERROR(VLOOKUP(RECAP!A135,'PROMO LX HEAVY BODY 59 ML'!A:I,9,FALSE),0)+IFERROR(VLOOKUP(RECAP!A135,'PROMO LX ADDITIFS ACRYLIQUES'!A:I,9,FALSE),0)+IFERROR(VLOOKUP(RECAP!A135,'PROMO LB ACRYLIQUE FINE'!A:I,9,FALSE),0)+IFERROR(VLOOKUP(RECAP!A135,'PROMO LB HUILE FINE 40 ML'!A:I,9,FALSE),0)+IFERROR(VLOOKUP(RECAP!A135,'PROMO WN PROMARKER'!A:I,9,FALSE),0)+IFERROR(VLOOKUP(RECAP!A135,'PROMO CAP CRAYONS ESQUISSE'!A:I,9,FALSE),0)+IFERROR(VLOOKUP(RECAP!A135,'PROMO CAP CRAYONS PASTEL'!A:I,9,FALSE),0)</f>
        <v>0</v>
      </c>
    </row>
    <row r="136" spans="1:2">
      <c r="A136" s="370" t="s">
        <v>374</v>
      </c>
      <c r="B136" s="242">
        <f>IFERROR(VLOOKUP(A136,'PROMOS PRODUITS'!A:O,15,FALSE),0)+IFERROR(VLOOKUP(RECAP!A136,'PROMO LX BASICS ACRYLIQUE 118ML'!B:I,9,FALSE),0)+IFERROR(VLOOKUP(RECAP!A136,'PROMO LX HEAVY BODY 59 ML'!A:I,9,FALSE),0)+IFERROR(VLOOKUP(RECAP!A136,'PROMO LX ADDITIFS ACRYLIQUES'!A:I,9,FALSE),0)+IFERROR(VLOOKUP(RECAP!A136,'PROMO LB ACRYLIQUE FINE'!A:I,9,FALSE),0)+IFERROR(VLOOKUP(RECAP!A136,'PROMO LB HUILE FINE 40 ML'!A:I,9,FALSE),0)+IFERROR(VLOOKUP(RECAP!A136,'PROMO WN PROMARKER'!A:I,9,FALSE),0)+IFERROR(VLOOKUP(RECAP!A136,'PROMO CAP CRAYONS ESQUISSE'!A:I,9,FALSE),0)+IFERROR(VLOOKUP(RECAP!A136,'PROMO CAP CRAYONS PASTEL'!A:I,9,FALSE),0)</f>
        <v>0</v>
      </c>
    </row>
    <row r="137" spans="1:2">
      <c r="A137" s="370" t="s">
        <v>377</v>
      </c>
      <c r="B137" s="242">
        <f>IFERROR(VLOOKUP(A137,'PROMOS PRODUITS'!A:O,15,FALSE),0)+IFERROR(VLOOKUP(RECAP!A137,'PROMO LX BASICS ACRYLIQUE 118ML'!B:I,9,FALSE),0)+IFERROR(VLOOKUP(RECAP!A137,'PROMO LX HEAVY BODY 59 ML'!A:I,9,FALSE),0)+IFERROR(VLOOKUP(RECAP!A137,'PROMO LX ADDITIFS ACRYLIQUES'!A:I,9,FALSE),0)+IFERROR(VLOOKUP(RECAP!A137,'PROMO LB ACRYLIQUE FINE'!A:I,9,FALSE),0)+IFERROR(VLOOKUP(RECAP!A137,'PROMO LB HUILE FINE 40 ML'!A:I,9,FALSE),0)+IFERROR(VLOOKUP(RECAP!A137,'PROMO WN PROMARKER'!A:I,9,FALSE),0)+IFERROR(VLOOKUP(RECAP!A137,'PROMO CAP CRAYONS ESQUISSE'!A:I,9,FALSE),0)+IFERROR(VLOOKUP(RECAP!A137,'PROMO CAP CRAYONS PASTEL'!A:I,9,FALSE),0)</f>
        <v>0</v>
      </c>
    </row>
    <row r="138" spans="1:2">
      <c r="A138" s="370" t="s">
        <v>380</v>
      </c>
      <c r="B138" s="242">
        <f>IFERROR(VLOOKUP(A138,'PROMOS PRODUITS'!A:O,15,FALSE),0)+IFERROR(VLOOKUP(RECAP!A138,'PROMO LX BASICS ACRYLIQUE 118ML'!B:I,9,FALSE),0)+IFERROR(VLOOKUP(RECAP!A138,'PROMO LX HEAVY BODY 59 ML'!A:I,9,FALSE),0)+IFERROR(VLOOKUP(RECAP!A138,'PROMO LX ADDITIFS ACRYLIQUES'!A:I,9,FALSE),0)+IFERROR(VLOOKUP(RECAP!A138,'PROMO LB ACRYLIQUE FINE'!A:I,9,FALSE),0)+IFERROR(VLOOKUP(RECAP!A138,'PROMO LB HUILE FINE 40 ML'!A:I,9,FALSE),0)+IFERROR(VLOOKUP(RECAP!A138,'PROMO WN PROMARKER'!A:I,9,FALSE),0)+IFERROR(VLOOKUP(RECAP!A138,'PROMO CAP CRAYONS ESQUISSE'!A:I,9,FALSE),0)+IFERROR(VLOOKUP(RECAP!A138,'PROMO CAP CRAYONS PASTEL'!A:I,9,FALSE),0)</f>
        <v>0</v>
      </c>
    </row>
    <row r="139" spans="1:2">
      <c r="A139" s="370" t="s">
        <v>383</v>
      </c>
      <c r="B139" s="242">
        <f>IFERROR(VLOOKUP(A139,'PROMOS PRODUITS'!A:O,15,FALSE),0)+IFERROR(VLOOKUP(RECAP!A139,'PROMO LX BASICS ACRYLIQUE 118ML'!B:I,9,FALSE),0)+IFERROR(VLOOKUP(RECAP!A139,'PROMO LX HEAVY BODY 59 ML'!A:I,9,FALSE),0)+IFERROR(VLOOKUP(RECAP!A139,'PROMO LX ADDITIFS ACRYLIQUES'!A:I,9,FALSE),0)+IFERROR(VLOOKUP(RECAP!A139,'PROMO LB ACRYLIQUE FINE'!A:I,9,FALSE),0)+IFERROR(VLOOKUP(RECAP!A139,'PROMO LB HUILE FINE 40 ML'!A:I,9,FALSE),0)+IFERROR(VLOOKUP(RECAP!A139,'PROMO WN PROMARKER'!A:I,9,FALSE),0)+IFERROR(VLOOKUP(RECAP!A139,'PROMO CAP CRAYONS ESQUISSE'!A:I,9,FALSE),0)+IFERROR(VLOOKUP(RECAP!A139,'PROMO CAP CRAYONS PASTEL'!A:I,9,FALSE),0)</f>
        <v>0</v>
      </c>
    </row>
    <row r="140" spans="1:2">
      <c r="A140" s="370" t="s">
        <v>386</v>
      </c>
      <c r="B140" s="242">
        <f>IFERROR(VLOOKUP(A140,'PROMOS PRODUITS'!A:O,15,FALSE),0)+IFERROR(VLOOKUP(RECAP!A140,'PROMO LX BASICS ACRYLIQUE 118ML'!B:I,9,FALSE),0)+IFERROR(VLOOKUP(RECAP!A140,'PROMO LX HEAVY BODY 59 ML'!A:I,9,FALSE),0)+IFERROR(VLOOKUP(RECAP!A140,'PROMO LX ADDITIFS ACRYLIQUES'!A:I,9,FALSE),0)+IFERROR(VLOOKUP(RECAP!A140,'PROMO LB ACRYLIQUE FINE'!A:I,9,FALSE),0)+IFERROR(VLOOKUP(RECAP!A140,'PROMO LB HUILE FINE 40 ML'!A:I,9,FALSE),0)+IFERROR(VLOOKUP(RECAP!A140,'PROMO WN PROMARKER'!A:I,9,FALSE),0)+IFERROR(VLOOKUP(RECAP!A140,'PROMO CAP CRAYONS ESQUISSE'!A:I,9,FALSE),0)+IFERROR(VLOOKUP(RECAP!A140,'PROMO CAP CRAYONS PASTEL'!A:I,9,FALSE),0)</f>
        <v>0</v>
      </c>
    </row>
    <row r="141" spans="1:2">
      <c r="A141" s="370" t="s">
        <v>389</v>
      </c>
      <c r="B141" s="242">
        <f>IFERROR(VLOOKUP(A141,'PROMOS PRODUITS'!A:O,15,FALSE),0)+IFERROR(VLOOKUP(RECAP!A141,'PROMO LX BASICS ACRYLIQUE 118ML'!B:I,9,FALSE),0)+IFERROR(VLOOKUP(RECAP!A141,'PROMO LX HEAVY BODY 59 ML'!A:I,9,FALSE),0)+IFERROR(VLOOKUP(RECAP!A141,'PROMO LX ADDITIFS ACRYLIQUES'!A:I,9,FALSE),0)+IFERROR(VLOOKUP(RECAP!A141,'PROMO LB ACRYLIQUE FINE'!A:I,9,FALSE),0)+IFERROR(VLOOKUP(RECAP!A141,'PROMO LB HUILE FINE 40 ML'!A:I,9,FALSE),0)+IFERROR(VLOOKUP(RECAP!A141,'PROMO WN PROMARKER'!A:I,9,FALSE),0)+IFERROR(VLOOKUP(RECAP!A141,'PROMO CAP CRAYONS ESQUISSE'!A:I,9,FALSE),0)+IFERROR(VLOOKUP(RECAP!A141,'PROMO CAP CRAYONS PASTEL'!A:I,9,FALSE),0)</f>
        <v>0</v>
      </c>
    </row>
    <row r="142" spans="1:2">
      <c r="A142" s="370" t="s">
        <v>392</v>
      </c>
      <c r="B142" s="242">
        <f>IFERROR(VLOOKUP(A142,'PROMOS PRODUITS'!A:O,15,FALSE),0)+IFERROR(VLOOKUP(RECAP!A142,'PROMO LX BASICS ACRYLIQUE 118ML'!B:I,9,FALSE),0)+IFERROR(VLOOKUP(RECAP!A142,'PROMO LX HEAVY BODY 59 ML'!A:I,9,FALSE),0)+IFERROR(VLOOKUP(RECAP!A142,'PROMO LX ADDITIFS ACRYLIQUES'!A:I,9,FALSE),0)+IFERROR(VLOOKUP(RECAP!A142,'PROMO LB ACRYLIQUE FINE'!A:I,9,FALSE),0)+IFERROR(VLOOKUP(RECAP!A142,'PROMO LB HUILE FINE 40 ML'!A:I,9,FALSE),0)+IFERROR(VLOOKUP(RECAP!A142,'PROMO WN PROMARKER'!A:I,9,FALSE),0)+IFERROR(VLOOKUP(RECAP!A142,'PROMO CAP CRAYONS ESQUISSE'!A:I,9,FALSE),0)+IFERROR(VLOOKUP(RECAP!A142,'PROMO CAP CRAYONS PASTEL'!A:I,9,FALSE),0)</f>
        <v>0</v>
      </c>
    </row>
    <row r="143" spans="1:2">
      <c r="A143" s="370" t="s">
        <v>395</v>
      </c>
      <c r="B143" s="242">
        <f>IFERROR(VLOOKUP(A143,'PROMOS PRODUITS'!A:O,15,FALSE),0)+IFERROR(VLOOKUP(RECAP!A143,'PROMO LX BASICS ACRYLIQUE 118ML'!B:I,9,FALSE),0)+IFERROR(VLOOKUP(RECAP!A143,'PROMO LX HEAVY BODY 59 ML'!A:I,9,FALSE),0)+IFERROR(VLOOKUP(RECAP!A143,'PROMO LX ADDITIFS ACRYLIQUES'!A:I,9,FALSE),0)+IFERROR(VLOOKUP(RECAP!A143,'PROMO LB ACRYLIQUE FINE'!A:I,9,FALSE),0)+IFERROR(VLOOKUP(RECAP!A143,'PROMO LB HUILE FINE 40 ML'!A:I,9,FALSE),0)+IFERROR(VLOOKUP(RECAP!A143,'PROMO WN PROMARKER'!A:I,9,FALSE),0)+IFERROR(VLOOKUP(RECAP!A143,'PROMO CAP CRAYONS ESQUISSE'!A:I,9,FALSE),0)+IFERROR(VLOOKUP(RECAP!A143,'PROMO CAP CRAYONS PASTEL'!A:I,9,FALSE),0)</f>
        <v>0</v>
      </c>
    </row>
    <row r="144" spans="1:2">
      <c r="A144" s="370" t="s">
        <v>398</v>
      </c>
      <c r="B144" s="242">
        <f>IFERROR(VLOOKUP(A144,'PROMOS PRODUITS'!A:O,15,FALSE),0)+IFERROR(VLOOKUP(RECAP!A144,'PROMO LX BASICS ACRYLIQUE 118ML'!B:I,9,FALSE),0)+IFERROR(VLOOKUP(RECAP!A144,'PROMO LX HEAVY BODY 59 ML'!A:I,9,FALSE),0)+IFERROR(VLOOKUP(RECAP!A144,'PROMO LX ADDITIFS ACRYLIQUES'!A:I,9,FALSE),0)+IFERROR(VLOOKUP(RECAP!A144,'PROMO LB ACRYLIQUE FINE'!A:I,9,FALSE),0)+IFERROR(VLOOKUP(RECAP!A144,'PROMO LB HUILE FINE 40 ML'!A:I,9,FALSE),0)+IFERROR(VLOOKUP(RECAP!A144,'PROMO WN PROMARKER'!A:I,9,FALSE),0)+IFERROR(VLOOKUP(RECAP!A144,'PROMO CAP CRAYONS ESQUISSE'!A:I,9,FALSE),0)+IFERROR(VLOOKUP(RECAP!A144,'PROMO CAP CRAYONS PASTEL'!A:I,9,FALSE),0)</f>
        <v>0</v>
      </c>
    </row>
    <row r="145" spans="1:2">
      <c r="A145" s="370" t="s">
        <v>401</v>
      </c>
      <c r="B145" s="242">
        <f>IFERROR(VLOOKUP(A145,'PROMOS PRODUITS'!A:O,15,FALSE),0)+IFERROR(VLOOKUP(RECAP!A145,'PROMO LX BASICS ACRYLIQUE 118ML'!B:I,9,FALSE),0)+IFERROR(VLOOKUP(RECAP!A145,'PROMO LX HEAVY BODY 59 ML'!A:I,9,FALSE),0)+IFERROR(VLOOKUP(RECAP!A145,'PROMO LX ADDITIFS ACRYLIQUES'!A:I,9,FALSE),0)+IFERROR(VLOOKUP(RECAP!A145,'PROMO LB ACRYLIQUE FINE'!A:I,9,FALSE),0)+IFERROR(VLOOKUP(RECAP!A145,'PROMO LB HUILE FINE 40 ML'!A:I,9,FALSE),0)+IFERROR(VLOOKUP(RECAP!A145,'PROMO WN PROMARKER'!A:I,9,FALSE),0)+IFERROR(VLOOKUP(RECAP!A145,'PROMO CAP CRAYONS ESQUISSE'!A:I,9,FALSE),0)+IFERROR(VLOOKUP(RECAP!A145,'PROMO CAP CRAYONS PASTEL'!A:I,9,FALSE),0)</f>
        <v>0</v>
      </c>
    </row>
    <row r="146" spans="1:2">
      <c r="A146" s="370" t="s">
        <v>404</v>
      </c>
      <c r="B146" s="242">
        <f>IFERROR(VLOOKUP(A146,'PROMOS PRODUITS'!A:O,15,FALSE),0)+IFERROR(VLOOKUP(RECAP!A146,'PROMO LX BASICS ACRYLIQUE 118ML'!B:I,9,FALSE),0)+IFERROR(VLOOKUP(RECAP!A146,'PROMO LX HEAVY BODY 59 ML'!A:I,9,FALSE),0)+IFERROR(VLOOKUP(RECAP!A146,'PROMO LX ADDITIFS ACRYLIQUES'!A:I,9,FALSE),0)+IFERROR(VLOOKUP(RECAP!A146,'PROMO LB ACRYLIQUE FINE'!A:I,9,FALSE),0)+IFERROR(VLOOKUP(RECAP!A146,'PROMO LB HUILE FINE 40 ML'!A:I,9,FALSE),0)+IFERROR(VLOOKUP(RECAP!A146,'PROMO WN PROMARKER'!A:I,9,FALSE),0)+IFERROR(VLOOKUP(RECAP!A146,'PROMO CAP CRAYONS ESQUISSE'!A:I,9,FALSE),0)+IFERROR(VLOOKUP(RECAP!A146,'PROMO CAP CRAYONS PASTEL'!A:I,9,FALSE),0)</f>
        <v>0</v>
      </c>
    </row>
    <row r="147" spans="1:2">
      <c r="A147" s="370" t="s">
        <v>407</v>
      </c>
      <c r="B147" s="242">
        <f>IFERROR(VLOOKUP(A147,'PROMOS PRODUITS'!A:O,15,FALSE),0)+IFERROR(VLOOKUP(RECAP!A147,'PROMO LX BASICS ACRYLIQUE 118ML'!B:I,9,FALSE),0)+IFERROR(VLOOKUP(RECAP!A147,'PROMO LX HEAVY BODY 59 ML'!A:I,9,FALSE),0)+IFERROR(VLOOKUP(RECAP!A147,'PROMO LX ADDITIFS ACRYLIQUES'!A:I,9,FALSE),0)+IFERROR(VLOOKUP(RECAP!A147,'PROMO LB ACRYLIQUE FINE'!A:I,9,FALSE),0)+IFERROR(VLOOKUP(RECAP!A147,'PROMO LB HUILE FINE 40 ML'!A:I,9,FALSE),0)+IFERROR(VLOOKUP(RECAP!A147,'PROMO WN PROMARKER'!A:I,9,FALSE),0)+IFERROR(VLOOKUP(RECAP!A147,'PROMO CAP CRAYONS ESQUISSE'!A:I,9,FALSE),0)+IFERROR(VLOOKUP(RECAP!A147,'PROMO CAP CRAYONS PASTEL'!A:I,9,FALSE),0)</f>
        <v>0</v>
      </c>
    </row>
    <row r="148" spans="1:2">
      <c r="A148" s="370" t="s">
        <v>410</v>
      </c>
      <c r="B148" s="242">
        <f>IFERROR(VLOOKUP(A148,'PROMOS PRODUITS'!A:O,15,FALSE),0)+IFERROR(VLOOKUP(RECAP!A148,'PROMO LX BASICS ACRYLIQUE 118ML'!B:I,9,FALSE),0)+IFERROR(VLOOKUP(RECAP!A148,'PROMO LX HEAVY BODY 59 ML'!A:I,9,FALSE),0)+IFERROR(VLOOKUP(RECAP!A148,'PROMO LX ADDITIFS ACRYLIQUES'!A:I,9,FALSE),0)+IFERROR(VLOOKUP(RECAP!A148,'PROMO LB ACRYLIQUE FINE'!A:I,9,FALSE),0)+IFERROR(VLOOKUP(RECAP!A148,'PROMO LB HUILE FINE 40 ML'!A:I,9,FALSE),0)+IFERROR(VLOOKUP(RECAP!A148,'PROMO WN PROMARKER'!A:I,9,FALSE),0)+IFERROR(VLOOKUP(RECAP!A148,'PROMO CAP CRAYONS ESQUISSE'!A:I,9,FALSE),0)+IFERROR(VLOOKUP(RECAP!A148,'PROMO CAP CRAYONS PASTEL'!A:I,9,FALSE),0)</f>
        <v>0</v>
      </c>
    </row>
    <row r="149" spans="1:2">
      <c r="A149" s="370" t="s">
        <v>413</v>
      </c>
      <c r="B149" s="242">
        <f>IFERROR(VLOOKUP(A149,'PROMOS PRODUITS'!A:O,15,FALSE),0)+IFERROR(VLOOKUP(RECAP!A149,'PROMO LX BASICS ACRYLIQUE 118ML'!B:I,9,FALSE),0)+IFERROR(VLOOKUP(RECAP!A149,'PROMO LX HEAVY BODY 59 ML'!A:I,9,FALSE),0)+IFERROR(VLOOKUP(RECAP!A149,'PROMO LX ADDITIFS ACRYLIQUES'!A:I,9,FALSE),0)+IFERROR(VLOOKUP(RECAP!A149,'PROMO LB ACRYLIQUE FINE'!A:I,9,FALSE),0)+IFERROR(VLOOKUP(RECAP!A149,'PROMO LB HUILE FINE 40 ML'!A:I,9,FALSE),0)+IFERROR(VLOOKUP(RECAP!A149,'PROMO WN PROMARKER'!A:I,9,FALSE),0)+IFERROR(VLOOKUP(RECAP!A149,'PROMO CAP CRAYONS ESQUISSE'!A:I,9,FALSE),0)+IFERROR(VLOOKUP(RECAP!A149,'PROMO CAP CRAYONS PASTEL'!A:I,9,FALSE),0)</f>
        <v>0</v>
      </c>
    </row>
    <row r="150" spans="1:2">
      <c r="A150" s="370" t="s">
        <v>416</v>
      </c>
      <c r="B150" s="242">
        <f>IFERROR(VLOOKUP(A150,'PROMOS PRODUITS'!A:O,15,FALSE),0)+IFERROR(VLOOKUP(RECAP!A150,'PROMO LX BASICS ACRYLIQUE 118ML'!B:I,9,FALSE),0)+IFERROR(VLOOKUP(RECAP!A150,'PROMO LX HEAVY BODY 59 ML'!A:I,9,FALSE),0)+IFERROR(VLOOKUP(RECAP!A150,'PROMO LX ADDITIFS ACRYLIQUES'!A:I,9,FALSE),0)+IFERROR(VLOOKUP(RECAP!A150,'PROMO LB ACRYLIQUE FINE'!A:I,9,FALSE),0)+IFERROR(VLOOKUP(RECAP!A150,'PROMO LB HUILE FINE 40 ML'!A:I,9,FALSE),0)+IFERROR(VLOOKUP(RECAP!A150,'PROMO WN PROMARKER'!A:I,9,FALSE),0)+IFERROR(VLOOKUP(RECAP!A150,'PROMO CAP CRAYONS ESQUISSE'!A:I,9,FALSE),0)+IFERROR(VLOOKUP(RECAP!A150,'PROMO CAP CRAYONS PASTEL'!A:I,9,FALSE),0)</f>
        <v>0</v>
      </c>
    </row>
    <row r="151" spans="1:2">
      <c r="A151" s="370" t="s">
        <v>419</v>
      </c>
      <c r="B151" s="242">
        <f>IFERROR(VLOOKUP(A151,'PROMOS PRODUITS'!A:O,15,FALSE),0)+IFERROR(VLOOKUP(RECAP!A151,'PROMO LX BASICS ACRYLIQUE 118ML'!B:I,9,FALSE),0)+IFERROR(VLOOKUP(RECAP!A151,'PROMO LX HEAVY BODY 59 ML'!A:I,9,FALSE),0)+IFERROR(VLOOKUP(RECAP!A151,'PROMO LX ADDITIFS ACRYLIQUES'!A:I,9,FALSE),0)+IFERROR(VLOOKUP(RECAP!A151,'PROMO LB ACRYLIQUE FINE'!A:I,9,FALSE),0)+IFERROR(VLOOKUP(RECAP!A151,'PROMO LB HUILE FINE 40 ML'!A:I,9,FALSE),0)+IFERROR(VLOOKUP(RECAP!A151,'PROMO WN PROMARKER'!A:I,9,FALSE),0)+IFERROR(VLOOKUP(RECAP!A151,'PROMO CAP CRAYONS ESQUISSE'!A:I,9,FALSE),0)+IFERROR(VLOOKUP(RECAP!A151,'PROMO CAP CRAYONS PASTEL'!A:I,9,FALSE),0)</f>
        <v>0</v>
      </c>
    </row>
    <row r="152" spans="1:2">
      <c r="A152" s="370" t="s">
        <v>422</v>
      </c>
      <c r="B152" s="242">
        <f>IFERROR(VLOOKUP(A152,'PROMOS PRODUITS'!A:O,15,FALSE),0)+IFERROR(VLOOKUP(RECAP!A152,'PROMO LX BASICS ACRYLIQUE 118ML'!B:I,9,FALSE),0)+IFERROR(VLOOKUP(RECAP!A152,'PROMO LX HEAVY BODY 59 ML'!A:I,9,FALSE),0)+IFERROR(VLOOKUP(RECAP!A152,'PROMO LX ADDITIFS ACRYLIQUES'!A:I,9,FALSE),0)+IFERROR(VLOOKUP(RECAP!A152,'PROMO LB ACRYLIQUE FINE'!A:I,9,FALSE),0)+IFERROR(VLOOKUP(RECAP!A152,'PROMO LB HUILE FINE 40 ML'!A:I,9,FALSE),0)+IFERROR(VLOOKUP(RECAP!A152,'PROMO WN PROMARKER'!A:I,9,FALSE),0)+IFERROR(VLOOKUP(RECAP!A152,'PROMO CAP CRAYONS ESQUISSE'!A:I,9,FALSE),0)+IFERROR(VLOOKUP(RECAP!A152,'PROMO CAP CRAYONS PASTEL'!A:I,9,FALSE),0)</f>
        <v>0</v>
      </c>
    </row>
    <row r="153" spans="1:2">
      <c r="A153" s="370" t="s">
        <v>425</v>
      </c>
      <c r="B153" s="242">
        <f>IFERROR(VLOOKUP(A153,'PROMOS PRODUITS'!A:O,15,FALSE),0)+IFERROR(VLOOKUP(RECAP!A153,'PROMO LX BASICS ACRYLIQUE 118ML'!B:I,9,FALSE),0)+IFERROR(VLOOKUP(RECAP!A153,'PROMO LX HEAVY BODY 59 ML'!A:I,9,FALSE),0)+IFERROR(VLOOKUP(RECAP!A153,'PROMO LX ADDITIFS ACRYLIQUES'!A:I,9,FALSE),0)+IFERROR(VLOOKUP(RECAP!A153,'PROMO LB ACRYLIQUE FINE'!A:I,9,FALSE),0)+IFERROR(VLOOKUP(RECAP!A153,'PROMO LB HUILE FINE 40 ML'!A:I,9,FALSE),0)+IFERROR(VLOOKUP(RECAP!A153,'PROMO WN PROMARKER'!A:I,9,FALSE),0)+IFERROR(VLOOKUP(RECAP!A153,'PROMO CAP CRAYONS ESQUISSE'!A:I,9,FALSE),0)+IFERROR(VLOOKUP(RECAP!A153,'PROMO CAP CRAYONS PASTEL'!A:I,9,FALSE),0)</f>
        <v>0</v>
      </c>
    </row>
    <row r="154" spans="1:2">
      <c r="A154" s="370" t="s">
        <v>428</v>
      </c>
      <c r="B154" s="242">
        <f>IFERROR(VLOOKUP(A154,'PROMOS PRODUITS'!A:O,15,FALSE),0)+IFERROR(VLOOKUP(RECAP!A154,'PROMO LX BASICS ACRYLIQUE 118ML'!B:I,9,FALSE),0)+IFERROR(VLOOKUP(RECAP!A154,'PROMO LX HEAVY BODY 59 ML'!A:I,9,FALSE),0)+IFERROR(VLOOKUP(RECAP!A154,'PROMO LX ADDITIFS ACRYLIQUES'!A:I,9,FALSE),0)+IFERROR(VLOOKUP(RECAP!A154,'PROMO LB ACRYLIQUE FINE'!A:I,9,FALSE),0)+IFERROR(VLOOKUP(RECAP!A154,'PROMO LB HUILE FINE 40 ML'!A:I,9,FALSE),0)+IFERROR(VLOOKUP(RECAP!A154,'PROMO WN PROMARKER'!A:I,9,FALSE),0)+IFERROR(VLOOKUP(RECAP!A154,'PROMO CAP CRAYONS ESQUISSE'!A:I,9,FALSE),0)+IFERROR(VLOOKUP(RECAP!A154,'PROMO CAP CRAYONS PASTEL'!A:I,9,FALSE),0)</f>
        <v>0</v>
      </c>
    </row>
    <row r="155" spans="1:2">
      <c r="A155" s="370" t="s">
        <v>431</v>
      </c>
      <c r="B155" s="242">
        <f>IFERROR(VLOOKUP(A155,'PROMOS PRODUITS'!A:O,15,FALSE),0)+IFERROR(VLOOKUP(RECAP!A155,'PROMO LX BASICS ACRYLIQUE 118ML'!B:I,9,FALSE),0)+IFERROR(VLOOKUP(RECAP!A155,'PROMO LX HEAVY BODY 59 ML'!A:I,9,FALSE),0)+IFERROR(VLOOKUP(RECAP!A155,'PROMO LX ADDITIFS ACRYLIQUES'!A:I,9,FALSE),0)+IFERROR(VLOOKUP(RECAP!A155,'PROMO LB ACRYLIQUE FINE'!A:I,9,FALSE),0)+IFERROR(VLOOKUP(RECAP!A155,'PROMO LB HUILE FINE 40 ML'!A:I,9,FALSE),0)+IFERROR(VLOOKUP(RECAP!A155,'PROMO WN PROMARKER'!A:I,9,FALSE),0)+IFERROR(VLOOKUP(RECAP!A155,'PROMO CAP CRAYONS ESQUISSE'!A:I,9,FALSE),0)+IFERROR(VLOOKUP(RECAP!A155,'PROMO CAP CRAYONS PASTEL'!A:I,9,FALSE),0)</f>
        <v>0</v>
      </c>
    </row>
    <row r="156" spans="1:2">
      <c r="A156" s="370" t="s">
        <v>434</v>
      </c>
      <c r="B156" s="242">
        <f>IFERROR(VLOOKUP(A156,'PROMOS PRODUITS'!A:O,15,FALSE),0)+IFERROR(VLOOKUP(RECAP!A156,'PROMO LX BASICS ACRYLIQUE 118ML'!B:I,9,FALSE),0)+IFERROR(VLOOKUP(RECAP!A156,'PROMO LX HEAVY BODY 59 ML'!A:I,9,FALSE),0)+IFERROR(VLOOKUP(RECAP!A156,'PROMO LX ADDITIFS ACRYLIQUES'!A:I,9,FALSE),0)+IFERROR(VLOOKUP(RECAP!A156,'PROMO LB ACRYLIQUE FINE'!A:I,9,FALSE),0)+IFERROR(VLOOKUP(RECAP!A156,'PROMO LB HUILE FINE 40 ML'!A:I,9,FALSE),0)+IFERROR(VLOOKUP(RECAP!A156,'PROMO WN PROMARKER'!A:I,9,FALSE),0)+IFERROR(VLOOKUP(RECAP!A156,'PROMO CAP CRAYONS ESQUISSE'!A:I,9,FALSE),0)+IFERROR(VLOOKUP(RECAP!A156,'PROMO CAP CRAYONS PASTEL'!A:I,9,FALSE),0)</f>
        <v>0</v>
      </c>
    </row>
    <row r="157" spans="1:2">
      <c r="A157" s="370" t="s">
        <v>437</v>
      </c>
      <c r="B157" s="242">
        <f>IFERROR(VLOOKUP(A157,'PROMOS PRODUITS'!A:O,15,FALSE),0)+IFERROR(VLOOKUP(RECAP!A157,'PROMO LX BASICS ACRYLIQUE 118ML'!B:I,9,FALSE),0)+IFERROR(VLOOKUP(RECAP!A157,'PROMO LX HEAVY BODY 59 ML'!A:I,9,FALSE),0)+IFERROR(VLOOKUP(RECAP!A157,'PROMO LX ADDITIFS ACRYLIQUES'!A:I,9,FALSE),0)+IFERROR(VLOOKUP(RECAP!A157,'PROMO LB ACRYLIQUE FINE'!A:I,9,FALSE),0)+IFERROR(VLOOKUP(RECAP!A157,'PROMO LB HUILE FINE 40 ML'!A:I,9,FALSE),0)+IFERROR(VLOOKUP(RECAP!A157,'PROMO WN PROMARKER'!A:I,9,FALSE),0)+IFERROR(VLOOKUP(RECAP!A157,'PROMO CAP CRAYONS ESQUISSE'!A:I,9,FALSE),0)+IFERROR(VLOOKUP(RECAP!A157,'PROMO CAP CRAYONS PASTEL'!A:I,9,FALSE),0)</f>
        <v>0</v>
      </c>
    </row>
    <row r="158" spans="1:2">
      <c r="A158" s="370" t="s">
        <v>440</v>
      </c>
      <c r="B158" s="242">
        <f>IFERROR(VLOOKUP(A158,'PROMOS PRODUITS'!A:O,15,FALSE),0)+IFERROR(VLOOKUP(RECAP!A158,'PROMO LX BASICS ACRYLIQUE 118ML'!B:I,9,FALSE),0)+IFERROR(VLOOKUP(RECAP!A158,'PROMO LX HEAVY BODY 59 ML'!A:I,9,FALSE),0)+IFERROR(VLOOKUP(RECAP!A158,'PROMO LX ADDITIFS ACRYLIQUES'!A:I,9,FALSE),0)+IFERROR(VLOOKUP(RECAP!A158,'PROMO LB ACRYLIQUE FINE'!A:I,9,FALSE),0)+IFERROR(VLOOKUP(RECAP!A158,'PROMO LB HUILE FINE 40 ML'!A:I,9,FALSE),0)+IFERROR(VLOOKUP(RECAP!A158,'PROMO WN PROMARKER'!A:I,9,FALSE),0)+IFERROR(VLOOKUP(RECAP!A158,'PROMO CAP CRAYONS ESQUISSE'!A:I,9,FALSE),0)+IFERROR(VLOOKUP(RECAP!A158,'PROMO CAP CRAYONS PASTEL'!A:I,9,FALSE),0)</f>
        <v>0</v>
      </c>
    </row>
    <row r="159" spans="1:2">
      <c r="A159" s="370" t="s">
        <v>443</v>
      </c>
      <c r="B159" s="242">
        <f>IFERROR(VLOOKUP(A159,'PROMOS PRODUITS'!A:O,15,FALSE),0)+IFERROR(VLOOKUP(RECAP!A159,'PROMO LX BASICS ACRYLIQUE 118ML'!B:I,9,FALSE),0)+IFERROR(VLOOKUP(RECAP!A159,'PROMO LX HEAVY BODY 59 ML'!A:I,9,FALSE),0)+IFERROR(VLOOKUP(RECAP!A159,'PROMO LX ADDITIFS ACRYLIQUES'!A:I,9,FALSE),0)+IFERROR(VLOOKUP(RECAP!A159,'PROMO LB ACRYLIQUE FINE'!A:I,9,FALSE),0)+IFERROR(VLOOKUP(RECAP!A159,'PROMO LB HUILE FINE 40 ML'!A:I,9,FALSE),0)+IFERROR(VLOOKUP(RECAP!A159,'PROMO WN PROMARKER'!A:I,9,FALSE),0)+IFERROR(VLOOKUP(RECAP!A159,'PROMO CAP CRAYONS ESQUISSE'!A:I,9,FALSE),0)+IFERROR(VLOOKUP(RECAP!A159,'PROMO CAP CRAYONS PASTEL'!A:I,9,FALSE),0)</f>
        <v>0</v>
      </c>
    </row>
    <row r="160" spans="1:2">
      <c r="A160" s="370" t="s">
        <v>446</v>
      </c>
      <c r="B160" s="242">
        <f>IFERROR(VLOOKUP(A160,'PROMOS PRODUITS'!A:O,15,FALSE),0)+IFERROR(VLOOKUP(RECAP!A160,'PROMO LX BASICS ACRYLIQUE 118ML'!B:I,9,FALSE),0)+IFERROR(VLOOKUP(RECAP!A160,'PROMO LX HEAVY BODY 59 ML'!A:I,9,FALSE),0)+IFERROR(VLOOKUP(RECAP!A160,'PROMO LX ADDITIFS ACRYLIQUES'!A:I,9,FALSE),0)+IFERROR(VLOOKUP(RECAP!A160,'PROMO LB ACRYLIQUE FINE'!A:I,9,FALSE),0)+IFERROR(VLOOKUP(RECAP!A160,'PROMO LB HUILE FINE 40 ML'!A:I,9,FALSE),0)+IFERROR(VLOOKUP(RECAP!A160,'PROMO WN PROMARKER'!A:I,9,FALSE),0)+IFERROR(VLOOKUP(RECAP!A160,'PROMO CAP CRAYONS ESQUISSE'!A:I,9,FALSE),0)+IFERROR(VLOOKUP(RECAP!A160,'PROMO CAP CRAYONS PASTEL'!A:I,9,FALSE),0)</f>
        <v>0</v>
      </c>
    </row>
    <row r="161" spans="1:2">
      <c r="A161" s="370" t="s">
        <v>449</v>
      </c>
      <c r="B161" s="242">
        <f>IFERROR(VLOOKUP(A161,'PROMOS PRODUITS'!A:O,15,FALSE),0)+IFERROR(VLOOKUP(RECAP!A161,'PROMO LX BASICS ACRYLIQUE 118ML'!B:I,9,FALSE),0)+IFERROR(VLOOKUP(RECAP!A161,'PROMO LX HEAVY BODY 59 ML'!A:I,9,FALSE),0)+IFERROR(VLOOKUP(RECAP!A161,'PROMO LX ADDITIFS ACRYLIQUES'!A:I,9,FALSE),0)+IFERROR(VLOOKUP(RECAP!A161,'PROMO LB ACRYLIQUE FINE'!A:I,9,FALSE),0)+IFERROR(VLOOKUP(RECAP!A161,'PROMO LB HUILE FINE 40 ML'!A:I,9,FALSE),0)+IFERROR(VLOOKUP(RECAP!A161,'PROMO WN PROMARKER'!A:I,9,FALSE),0)+IFERROR(VLOOKUP(RECAP!A161,'PROMO CAP CRAYONS ESQUISSE'!A:I,9,FALSE),0)+IFERROR(VLOOKUP(RECAP!A161,'PROMO CAP CRAYONS PASTEL'!A:I,9,FALSE),0)</f>
        <v>0</v>
      </c>
    </row>
    <row r="162" spans="1:2">
      <c r="A162" s="370" t="s">
        <v>452</v>
      </c>
      <c r="B162" s="242">
        <f>IFERROR(VLOOKUP(A162,'PROMOS PRODUITS'!A:O,15,FALSE),0)+IFERROR(VLOOKUP(RECAP!A162,'PROMO LX BASICS ACRYLIQUE 118ML'!B:I,9,FALSE),0)+IFERROR(VLOOKUP(RECAP!A162,'PROMO LX HEAVY BODY 59 ML'!A:I,9,FALSE),0)+IFERROR(VLOOKUP(RECAP!A162,'PROMO LX ADDITIFS ACRYLIQUES'!A:I,9,FALSE),0)+IFERROR(VLOOKUP(RECAP!A162,'PROMO LB ACRYLIQUE FINE'!A:I,9,FALSE),0)+IFERROR(VLOOKUP(RECAP!A162,'PROMO LB HUILE FINE 40 ML'!A:I,9,FALSE),0)+IFERROR(VLOOKUP(RECAP!A162,'PROMO WN PROMARKER'!A:I,9,FALSE),0)+IFERROR(VLOOKUP(RECAP!A162,'PROMO CAP CRAYONS ESQUISSE'!A:I,9,FALSE),0)+IFERROR(VLOOKUP(RECAP!A162,'PROMO CAP CRAYONS PASTEL'!A:I,9,FALSE),0)</f>
        <v>0</v>
      </c>
    </row>
    <row r="163" spans="1:2">
      <c r="A163" s="370" t="s">
        <v>455</v>
      </c>
      <c r="B163" s="242">
        <f>IFERROR(VLOOKUP(A163,'PROMOS PRODUITS'!A:O,15,FALSE),0)+IFERROR(VLOOKUP(RECAP!A163,'PROMO LX BASICS ACRYLIQUE 118ML'!B:I,9,FALSE),0)+IFERROR(VLOOKUP(RECAP!A163,'PROMO LX HEAVY BODY 59 ML'!A:I,9,FALSE),0)+IFERROR(VLOOKUP(RECAP!A163,'PROMO LX ADDITIFS ACRYLIQUES'!A:I,9,FALSE),0)+IFERROR(VLOOKUP(RECAP!A163,'PROMO LB ACRYLIQUE FINE'!A:I,9,FALSE),0)+IFERROR(VLOOKUP(RECAP!A163,'PROMO LB HUILE FINE 40 ML'!A:I,9,FALSE),0)+IFERROR(VLOOKUP(RECAP!A163,'PROMO WN PROMARKER'!A:I,9,FALSE),0)+IFERROR(VLOOKUP(RECAP!A163,'PROMO CAP CRAYONS ESQUISSE'!A:I,9,FALSE),0)+IFERROR(VLOOKUP(RECAP!A163,'PROMO CAP CRAYONS PASTEL'!A:I,9,FALSE),0)</f>
        <v>0</v>
      </c>
    </row>
    <row r="164" spans="1:2">
      <c r="A164" s="370" t="s">
        <v>458</v>
      </c>
      <c r="B164" s="242">
        <f>IFERROR(VLOOKUP(A164,'PROMOS PRODUITS'!A:O,15,FALSE),0)+IFERROR(VLOOKUP(RECAP!A164,'PROMO LX BASICS ACRYLIQUE 118ML'!B:I,9,FALSE),0)+IFERROR(VLOOKUP(RECAP!A164,'PROMO LX HEAVY BODY 59 ML'!A:I,9,FALSE),0)+IFERROR(VLOOKUP(RECAP!A164,'PROMO LX ADDITIFS ACRYLIQUES'!A:I,9,FALSE),0)+IFERROR(VLOOKUP(RECAP!A164,'PROMO LB ACRYLIQUE FINE'!A:I,9,FALSE),0)+IFERROR(VLOOKUP(RECAP!A164,'PROMO LB HUILE FINE 40 ML'!A:I,9,FALSE),0)+IFERROR(VLOOKUP(RECAP!A164,'PROMO WN PROMARKER'!A:I,9,FALSE),0)+IFERROR(VLOOKUP(RECAP!A164,'PROMO CAP CRAYONS ESQUISSE'!A:I,9,FALSE),0)+IFERROR(VLOOKUP(RECAP!A164,'PROMO CAP CRAYONS PASTEL'!A:I,9,FALSE),0)</f>
        <v>0</v>
      </c>
    </row>
    <row r="165" spans="1:2">
      <c r="A165" s="370" t="s">
        <v>461</v>
      </c>
      <c r="B165" s="242">
        <f>IFERROR(VLOOKUP(A165,'PROMOS PRODUITS'!A:O,15,FALSE),0)+IFERROR(VLOOKUP(RECAP!A165,'PROMO LX BASICS ACRYLIQUE 118ML'!B:I,9,FALSE),0)+IFERROR(VLOOKUP(RECAP!A165,'PROMO LX HEAVY BODY 59 ML'!A:I,9,FALSE),0)+IFERROR(VLOOKUP(RECAP!A165,'PROMO LX ADDITIFS ACRYLIQUES'!A:I,9,FALSE),0)+IFERROR(VLOOKUP(RECAP!A165,'PROMO LB ACRYLIQUE FINE'!A:I,9,FALSE),0)+IFERROR(VLOOKUP(RECAP!A165,'PROMO LB HUILE FINE 40 ML'!A:I,9,FALSE),0)+IFERROR(VLOOKUP(RECAP!A165,'PROMO WN PROMARKER'!A:I,9,FALSE),0)+IFERROR(VLOOKUP(RECAP!A165,'PROMO CAP CRAYONS ESQUISSE'!A:I,9,FALSE),0)+IFERROR(VLOOKUP(RECAP!A165,'PROMO CAP CRAYONS PASTEL'!A:I,9,FALSE),0)</f>
        <v>0</v>
      </c>
    </row>
    <row r="166" spans="1:2">
      <c r="A166" s="370" t="s">
        <v>464</v>
      </c>
      <c r="B166" s="242">
        <f>IFERROR(VLOOKUP(A166,'PROMOS PRODUITS'!A:O,15,FALSE),0)+IFERROR(VLOOKUP(RECAP!A166,'PROMO LX BASICS ACRYLIQUE 118ML'!B:I,9,FALSE),0)+IFERROR(VLOOKUP(RECAP!A166,'PROMO LX HEAVY BODY 59 ML'!A:I,9,FALSE),0)+IFERROR(VLOOKUP(RECAP!A166,'PROMO LX ADDITIFS ACRYLIQUES'!A:I,9,FALSE),0)+IFERROR(VLOOKUP(RECAP!A166,'PROMO LB ACRYLIQUE FINE'!A:I,9,FALSE),0)+IFERROR(VLOOKUP(RECAP!A166,'PROMO LB HUILE FINE 40 ML'!A:I,9,FALSE),0)+IFERROR(VLOOKUP(RECAP!A166,'PROMO WN PROMARKER'!A:I,9,FALSE),0)+IFERROR(VLOOKUP(RECAP!A166,'PROMO CAP CRAYONS ESQUISSE'!A:I,9,FALSE),0)+IFERROR(VLOOKUP(RECAP!A166,'PROMO CAP CRAYONS PASTEL'!A:I,9,FALSE),0)</f>
        <v>0</v>
      </c>
    </row>
    <row r="167" spans="1:2">
      <c r="A167" s="370" t="s">
        <v>467</v>
      </c>
      <c r="B167" s="242">
        <f>IFERROR(VLOOKUP(A167,'PROMOS PRODUITS'!A:O,15,FALSE),0)+IFERROR(VLOOKUP(RECAP!A167,'PROMO LX BASICS ACRYLIQUE 118ML'!B:I,9,FALSE),0)+IFERROR(VLOOKUP(RECAP!A167,'PROMO LX HEAVY BODY 59 ML'!A:I,9,FALSE),0)+IFERROR(VLOOKUP(RECAP!A167,'PROMO LX ADDITIFS ACRYLIQUES'!A:I,9,FALSE),0)+IFERROR(VLOOKUP(RECAP!A167,'PROMO LB ACRYLIQUE FINE'!A:I,9,FALSE),0)+IFERROR(VLOOKUP(RECAP!A167,'PROMO LB HUILE FINE 40 ML'!A:I,9,FALSE),0)+IFERROR(VLOOKUP(RECAP!A167,'PROMO WN PROMARKER'!A:I,9,FALSE),0)+IFERROR(VLOOKUP(RECAP!A167,'PROMO CAP CRAYONS ESQUISSE'!A:I,9,FALSE),0)+IFERROR(VLOOKUP(RECAP!A167,'PROMO CAP CRAYONS PASTEL'!A:I,9,FALSE),0)</f>
        <v>0</v>
      </c>
    </row>
    <row r="168" spans="1:2">
      <c r="A168" s="370" t="s">
        <v>470</v>
      </c>
      <c r="B168" s="242">
        <f>IFERROR(VLOOKUP(A168,'PROMOS PRODUITS'!A:O,15,FALSE),0)+IFERROR(VLOOKUP(RECAP!A168,'PROMO LX BASICS ACRYLIQUE 118ML'!B:I,9,FALSE),0)+IFERROR(VLOOKUP(RECAP!A168,'PROMO LX HEAVY BODY 59 ML'!A:I,9,FALSE),0)+IFERROR(VLOOKUP(RECAP!A168,'PROMO LX ADDITIFS ACRYLIQUES'!A:I,9,FALSE),0)+IFERROR(VLOOKUP(RECAP!A168,'PROMO LB ACRYLIQUE FINE'!A:I,9,FALSE),0)+IFERROR(VLOOKUP(RECAP!A168,'PROMO LB HUILE FINE 40 ML'!A:I,9,FALSE),0)+IFERROR(VLOOKUP(RECAP!A168,'PROMO WN PROMARKER'!A:I,9,FALSE),0)+IFERROR(VLOOKUP(RECAP!A168,'PROMO CAP CRAYONS ESQUISSE'!A:I,9,FALSE),0)+IFERROR(VLOOKUP(RECAP!A168,'PROMO CAP CRAYONS PASTEL'!A:I,9,FALSE),0)</f>
        <v>0</v>
      </c>
    </row>
    <row r="169" spans="1:2">
      <c r="A169" s="370" t="s">
        <v>473</v>
      </c>
      <c r="B169" s="242">
        <f>IFERROR(VLOOKUP(A169,'PROMOS PRODUITS'!A:O,15,FALSE),0)+IFERROR(VLOOKUP(RECAP!A169,'PROMO LX BASICS ACRYLIQUE 118ML'!B:I,9,FALSE),0)+IFERROR(VLOOKUP(RECAP!A169,'PROMO LX HEAVY BODY 59 ML'!A:I,9,FALSE),0)+IFERROR(VLOOKUP(RECAP!A169,'PROMO LX ADDITIFS ACRYLIQUES'!A:I,9,FALSE),0)+IFERROR(VLOOKUP(RECAP!A169,'PROMO LB ACRYLIQUE FINE'!A:I,9,FALSE),0)+IFERROR(VLOOKUP(RECAP!A169,'PROMO LB HUILE FINE 40 ML'!A:I,9,FALSE),0)+IFERROR(VLOOKUP(RECAP!A169,'PROMO WN PROMARKER'!A:I,9,FALSE),0)+IFERROR(VLOOKUP(RECAP!A169,'PROMO CAP CRAYONS ESQUISSE'!A:I,9,FALSE),0)+IFERROR(VLOOKUP(RECAP!A169,'PROMO CAP CRAYONS PASTEL'!A:I,9,FALSE),0)</f>
        <v>0</v>
      </c>
    </row>
    <row r="170" spans="1:2">
      <c r="A170" s="370" t="s">
        <v>476</v>
      </c>
      <c r="B170" s="242">
        <f>IFERROR(VLOOKUP(A170,'PROMOS PRODUITS'!A:O,15,FALSE),0)+IFERROR(VLOOKUP(RECAP!A170,'PROMO LX BASICS ACRYLIQUE 118ML'!B:I,9,FALSE),0)+IFERROR(VLOOKUP(RECAP!A170,'PROMO LX HEAVY BODY 59 ML'!A:I,9,FALSE),0)+IFERROR(VLOOKUP(RECAP!A170,'PROMO LX ADDITIFS ACRYLIQUES'!A:I,9,FALSE),0)+IFERROR(VLOOKUP(RECAP!A170,'PROMO LB ACRYLIQUE FINE'!A:I,9,FALSE),0)+IFERROR(VLOOKUP(RECAP!A170,'PROMO LB HUILE FINE 40 ML'!A:I,9,FALSE),0)+IFERROR(VLOOKUP(RECAP!A170,'PROMO WN PROMARKER'!A:I,9,FALSE),0)+IFERROR(VLOOKUP(RECAP!A170,'PROMO CAP CRAYONS ESQUISSE'!A:I,9,FALSE),0)+IFERROR(VLOOKUP(RECAP!A170,'PROMO CAP CRAYONS PASTEL'!A:I,9,FALSE),0)</f>
        <v>0</v>
      </c>
    </row>
    <row r="171" spans="1:2">
      <c r="A171" s="370" t="s">
        <v>479</v>
      </c>
      <c r="B171" s="242">
        <f>IFERROR(VLOOKUP(A171,'PROMOS PRODUITS'!A:O,15,FALSE),0)+IFERROR(VLOOKUP(RECAP!A171,'PROMO LX BASICS ACRYLIQUE 118ML'!B:I,9,FALSE),0)+IFERROR(VLOOKUP(RECAP!A171,'PROMO LX HEAVY BODY 59 ML'!A:I,9,FALSE),0)+IFERROR(VLOOKUP(RECAP!A171,'PROMO LX ADDITIFS ACRYLIQUES'!A:I,9,FALSE),0)+IFERROR(VLOOKUP(RECAP!A171,'PROMO LB ACRYLIQUE FINE'!A:I,9,FALSE),0)+IFERROR(VLOOKUP(RECAP!A171,'PROMO LB HUILE FINE 40 ML'!A:I,9,FALSE),0)+IFERROR(VLOOKUP(RECAP!A171,'PROMO WN PROMARKER'!A:I,9,FALSE),0)+IFERROR(VLOOKUP(RECAP!A171,'PROMO CAP CRAYONS ESQUISSE'!A:I,9,FALSE),0)+IFERROR(VLOOKUP(RECAP!A171,'PROMO CAP CRAYONS PASTEL'!A:I,9,FALSE),0)</f>
        <v>0</v>
      </c>
    </row>
    <row r="172" spans="1:2">
      <c r="A172" s="370" t="s">
        <v>482</v>
      </c>
      <c r="B172" s="242">
        <f>IFERROR(VLOOKUP(A172,'PROMOS PRODUITS'!A:O,15,FALSE),0)+IFERROR(VLOOKUP(RECAP!A172,'PROMO LX BASICS ACRYLIQUE 118ML'!B:I,9,FALSE),0)+IFERROR(VLOOKUP(RECAP!A172,'PROMO LX HEAVY BODY 59 ML'!A:I,9,FALSE),0)+IFERROR(VLOOKUP(RECAP!A172,'PROMO LX ADDITIFS ACRYLIQUES'!A:I,9,FALSE),0)+IFERROR(VLOOKUP(RECAP!A172,'PROMO LB ACRYLIQUE FINE'!A:I,9,FALSE),0)+IFERROR(VLOOKUP(RECAP!A172,'PROMO LB HUILE FINE 40 ML'!A:I,9,FALSE),0)+IFERROR(VLOOKUP(RECAP!A172,'PROMO WN PROMARKER'!A:I,9,FALSE),0)+IFERROR(VLOOKUP(RECAP!A172,'PROMO CAP CRAYONS ESQUISSE'!A:I,9,FALSE),0)+IFERROR(VLOOKUP(RECAP!A172,'PROMO CAP CRAYONS PASTEL'!A:I,9,FALSE),0)</f>
        <v>0</v>
      </c>
    </row>
    <row r="173" spans="1:2">
      <c r="A173" s="370" t="s">
        <v>485</v>
      </c>
      <c r="B173" s="242">
        <f>IFERROR(VLOOKUP(A173,'PROMOS PRODUITS'!A:O,15,FALSE),0)+IFERROR(VLOOKUP(RECAP!A173,'PROMO LX BASICS ACRYLIQUE 118ML'!B:I,9,FALSE),0)+IFERROR(VLOOKUP(RECAP!A173,'PROMO LX HEAVY BODY 59 ML'!A:I,9,FALSE),0)+IFERROR(VLOOKUP(RECAP!A173,'PROMO LX ADDITIFS ACRYLIQUES'!A:I,9,FALSE),0)+IFERROR(VLOOKUP(RECAP!A173,'PROMO LB ACRYLIQUE FINE'!A:I,9,FALSE),0)+IFERROR(VLOOKUP(RECAP!A173,'PROMO LB HUILE FINE 40 ML'!A:I,9,FALSE),0)+IFERROR(VLOOKUP(RECAP!A173,'PROMO WN PROMARKER'!A:I,9,FALSE),0)+IFERROR(VLOOKUP(RECAP!A173,'PROMO CAP CRAYONS ESQUISSE'!A:I,9,FALSE),0)+IFERROR(VLOOKUP(RECAP!A173,'PROMO CAP CRAYONS PASTEL'!A:I,9,FALSE),0)</f>
        <v>0</v>
      </c>
    </row>
    <row r="174" spans="1:2">
      <c r="A174" s="370" t="s">
        <v>488</v>
      </c>
      <c r="B174" s="242">
        <f>IFERROR(VLOOKUP(A174,'PROMOS PRODUITS'!A:O,15,FALSE),0)+IFERROR(VLOOKUP(RECAP!A174,'PROMO LX BASICS ACRYLIQUE 118ML'!B:I,9,FALSE),0)+IFERROR(VLOOKUP(RECAP!A174,'PROMO LX HEAVY BODY 59 ML'!A:I,9,FALSE),0)+IFERROR(VLOOKUP(RECAP!A174,'PROMO LX ADDITIFS ACRYLIQUES'!A:I,9,FALSE),0)+IFERROR(VLOOKUP(RECAP!A174,'PROMO LB ACRYLIQUE FINE'!A:I,9,FALSE),0)+IFERROR(VLOOKUP(RECAP!A174,'PROMO LB HUILE FINE 40 ML'!A:I,9,FALSE),0)+IFERROR(VLOOKUP(RECAP!A174,'PROMO WN PROMARKER'!A:I,9,FALSE),0)+IFERROR(VLOOKUP(RECAP!A174,'PROMO CAP CRAYONS ESQUISSE'!A:I,9,FALSE),0)+IFERROR(VLOOKUP(RECAP!A174,'PROMO CAP CRAYONS PASTEL'!A:I,9,FALSE),0)</f>
        <v>0</v>
      </c>
    </row>
    <row r="175" spans="1:2">
      <c r="A175" s="370" t="s">
        <v>491</v>
      </c>
      <c r="B175" s="242">
        <f>IFERROR(VLOOKUP(A175,'PROMOS PRODUITS'!A:O,15,FALSE),0)+IFERROR(VLOOKUP(RECAP!A175,'PROMO LX BASICS ACRYLIQUE 118ML'!B:I,9,FALSE),0)+IFERROR(VLOOKUP(RECAP!A175,'PROMO LX HEAVY BODY 59 ML'!A:I,9,FALSE),0)+IFERROR(VLOOKUP(RECAP!A175,'PROMO LX ADDITIFS ACRYLIQUES'!A:I,9,FALSE),0)+IFERROR(VLOOKUP(RECAP!A175,'PROMO LB ACRYLIQUE FINE'!A:I,9,FALSE),0)+IFERROR(VLOOKUP(RECAP!A175,'PROMO LB HUILE FINE 40 ML'!A:I,9,FALSE),0)+IFERROR(VLOOKUP(RECAP!A175,'PROMO WN PROMARKER'!A:I,9,FALSE),0)+IFERROR(VLOOKUP(RECAP!A175,'PROMO CAP CRAYONS ESQUISSE'!A:I,9,FALSE),0)+IFERROR(VLOOKUP(RECAP!A175,'PROMO CAP CRAYONS PASTEL'!A:I,9,FALSE),0)</f>
        <v>0</v>
      </c>
    </row>
    <row r="176" spans="1:2">
      <c r="A176" s="370" t="s">
        <v>494</v>
      </c>
      <c r="B176" s="242">
        <f>IFERROR(VLOOKUP(A176,'PROMOS PRODUITS'!A:O,15,FALSE),0)+IFERROR(VLOOKUP(RECAP!A176,'PROMO LX BASICS ACRYLIQUE 118ML'!B:I,9,FALSE),0)+IFERROR(VLOOKUP(RECAP!A176,'PROMO LX HEAVY BODY 59 ML'!A:I,9,FALSE),0)+IFERROR(VLOOKUP(RECAP!A176,'PROMO LX ADDITIFS ACRYLIQUES'!A:I,9,FALSE),0)+IFERROR(VLOOKUP(RECAP!A176,'PROMO LB ACRYLIQUE FINE'!A:I,9,FALSE),0)+IFERROR(VLOOKUP(RECAP!A176,'PROMO LB HUILE FINE 40 ML'!A:I,9,FALSE),0)+IFERROR(VLOOKUP(RECAP!A176,'PROMO WN PROMARKER'!A:I,9,FALSE),0)+IFERROR(VLOOKUP(RECAP!A176,'PROMO CAP CRAYONS ESQUISSE'!A:I,9,FALSE),0)+IFERROR(VLOOKUP(RECAP!A176,'PROMO CAP CRAYONS PASTEL'!A:I,9,FALSE),0)</f>
        <v>0</v>
      </c>
    </row>
    <row r="177" spans="1:2">
      <c r="A177" s="370" t="s">
        <v>497</v>
      </c>
      <c r="B177" s="242">
        <f>IFERROR(VLOOKUP(A177,'PROMOS PRODUITS'!A:O,15,FALSE),0)+IFERROR(VLOOKUP(RECAP!A177,'PROMO LX BASICS ACRYLIQUE 118ML'!B:I,9,FALSE),0)+IFERROR(VLOOKUP(RECAP!A177,'PROMO LX HEAVY BODY 59 ML'!A:I,9,FALSE),0)+IFERROR(VLOOKUP(RECAP!A177,'PROMO LX ADDITIFS ACRYLIQUES'!A:I,9,FALSE),0)+IFERROR(VLOOKUP(RECAP!A177,'PROMO LB ACRYLIQUE FINE'!A:I,9,FALSE),0)+IFERROR(VLOOKUP(RECAP!A177,'PROMO LB HUILE FINE 40 ML'!A:I,9,FALSE),0)+IFERROR(VLOOKUP(RECAP!A177,'PROMO WN PROMARKER'!A:I,9,FALSE),0)+IFERROR(VLOOKUP(RECAP!A177,'PROMO CAP CRAYONS ESQUISSE'!A:I,9,FALSE),0)+IFERROR(VLOOKUP(RECAP!A177,'PROMO CAP CRAYONS PASTEL'!A:I,9,FALSE),0)</f>
        <v>0</v>
      </c>
    </row>
    <row r="178" spans="1:2">
      <c r="A178" s="370" t="s">
        <v>500</v>
      </c>
      <c r="B178" s="242">
        <f>IFERROR(VLOOKUP(A178,'PROMOS PRODUITS'!A:O,15,FALSE),0)+IFERROR(VLOOKUP(RECAP!A178,'PROMO LX BASICS ACRYLIQUE 118ML'!B:I,9,FALSE),0)+IFERROR(VLOOKUP(RECAP!A178,'PROMO LX HEAVY BODY 59 ML'!A:I,9,FALSE),0)+IFERROR(VLOOKUP(RECAP!A178,'PROMO LX ADDITIFS ACRYLIQUES'!A:I,9,FALSE),0)+IFERROR(VLOOKUP(RECAP!A178,'PROMO LB ACRYLIQUE FINE'!A:I,9,FALSE),0)+IFERROR(VLOOKUP(RECAP!A178,'PROMO LB HUILE FINE 40 ML'!A:I,9,FALSE),0)+IFERROR(VLOOKUP(RECAP!A178,'PROMO WN PROMARKER'!A:I,9,FALSE),0)+IFERROR(VLOOKUP(RECAP!A178,'PROMO CAP CRAYONS ESQUISSE'!A:I,9,FALSE),0)+IFERROR(VLOOKUP(RECAP!A178,'PROMO CAP CRAYONS PASTEL'!A:I,9,FALSE),0)</f>
        <v>0</v>
      </c>
    </row>
    <row r="179" spans="1:2">
      <c r="A179" s="370" t="s">
        <v>503</v>
      </c>
      <c r="B179" s="242">
        <f>IFERROR(VLOOKUP(A179,'PROMOS PRODUITS'!A:O,15,FALSE),0)+IFERROR(VLOOKUP(RECAP!A179,'PROMO LX BASICS ACRYLIQUE 118ML'!B:I,9,FALSE),0)+IFERROR(VLOOKUP(RECAP!A179,'PROMO LX HEAVY BODY 59 ML'!A:I,9,FALSE),0)+IFERROR(VLOOKUP(RECAP!A179,'PROMO LX ADDITIFS ACRYLIQUES'!A:I,9,FALSE),0)+IFERROR(VLOOKUP(RECAP!A179,'PROMO LB ACRYLIQUE FINE'!A:I,9,FALSE),0)+IFERROR(VLOOKUP(RECAP!A179,'PROMO LB HUILE FINE 40 ML'!A:I,9,FALSE),0)+IFERROR(VLOOKUP(RECAP!A179,'PROMO WN PROMARKER'!A:I,9,FALSE),0)+IFERROR(VLOOKUP(RECAP!A179,'PROMO CAP CRAYONS ESQUISSE'!A:I,9,FALSE),0)+IFERROR(VLOOKUP(RECAP!A179,'PROMO CAP CRAYONS PASTEL'!A:I,9,FALSE),0)</f>
        <v>0</v>
      </c>
    </row>
    <row r="180" spans="1:2">
      <c r="A180" s="370" t="s">
        <v>506</v>
      </c>
      <c r="B180" s="242">
        <f>IFERROR(VLOOKUP(A180,'PROMOS PRODUITS'!A:O,15,FALSE),0)+IFERROR(VLOOKUP(RECAP!A180,'PROMO LX BASICS ACRYLIQUE 118ML'!B:I,9,FALSE),0)+IFERROR(VLOOKUP(RECAP!A180,'PROMO LX HEAVY BODY 59 ML'!A:I,9,FALSE),0)+IFERROR(VLOOKUP(RECAP!A180,'PROMO LX ADDITIFS ACRYLIQUES'!A:I,9,FALSE),0)+IFERROR(VLOOKUP(RECAP!A180,'PROMO LB ACRYLIQUE FINE'!A:I,9,FALSE),0)+IFERROR(VLOOKUP(RECAP!A180,'PROMO LB HUILE FINE 40 ML'!A:I,9,FALSE),0)+IFERROR(VLOOKUP(RECAP!A180,'PROMO WN PROMARKER'!A:I,9,FALSE),0)+IFERROR(VLOOKUP(RECAP!A180,'PROMO CAP CRAYONS ESQUISSE'!A:I,9,FALSE),0)+IFERROR(VLOOKUP(RECAP!A180,'PROMO CAP CRAYONS PASTEL'!A:I,9,FALSE),0)</f>
        <v>0</v>
      </c>
    </row>
    <row r="181" spans="1:2">
      <c r="A181" s="370" t="s">
        <v>509</v>
      </c>
      <c r="B181" s="242">
        <f>IFERROR(VLOOKUP(A181,'PROMOS PRODUITS'!A:O,15,FALSE),0)+IFERROR(VLOOKUP(RECAP!A181,'PROMO LX BASICS ACRYLIQUE 118ML'!B:I,9,FALSE),0)+IFERROR(VLOOKUP(RECAP!A181,'PROMO LX HEAVY BODY 59 ML'!A:I,9,FALSE),0)+IFERROR(VLOOKUP(RECAP!A181,'PROMO LX ADDITIFS ACRYLIQUES'!A:I,9,FALSE),0)+IFERROR(VLOOKUP(RECAP!A181,'PROMO LB ACRYLIQUE FINE'!A:I,9,FALSE),0)+IFERROR(VLOOKUP(RECAP!A181,'PROMO LB HUILE FINE 40 ML'!A:I,9,FALSE),0)+IFERROR(VLOOKUP(RECAP!A181,'PROMO WN PROMARKER'!A:I,9,FALSE),0)+IFERROR(VLOOKUP(RECAP!A181,'PROMO CAP CRAYONS ESQUISSE'!A:I,9,FALSE),0)+IFERROR(VLOOKUP(RECAP!A181,'PROMO CAP CRAYONS PASTEL'!A:I,9,FALSE),0)</f>
        <v>0</v>
      </c>
    </row>
    <row r="182" spans="1:2">
      <c r="A182" s="370" t="s">
        <v>512</v>
      </c>
      <c r="B182" s="242">
        <f>IFERROR(VLOOKUP(A182,'PROMOS PRODUITS'!A:O,15,FALSE),0)+IFERROR(VLOOKUP(RECAP!A182,'PROMO LX BASICS ACRYLIQUE 118ML'!B:I,9,FALSE),0)+IFERROR(VLOOKUP(RECAP!A182,'PROMO LX HEAVY BODY 59 ML'!A:I,9,FALSE),0)+IFERROR(VLOOKUP(RECAP!A182,'PROMO LX ADDITIFS ACRYLIQUES'!A:I,9,FALSE),0)+IFERROR(VLOOKUP(RECAP!A182,'PROMO LB ACRYLIQUE FINE'!A:I,9,FALSE),0)+IFERROR(VLOOKUP(RECAP!A182,'PROMO LB HUILE FINE 40 ML'!A:I,9,FALSE),0)+IFERROR(VLOOKUP(RECAP!A182,'PROMO WN PROMARKER'!A:I,9,FALSE),0)+IFERROR(VLOOKUP(RECAP!A182,'PROMO CAP CRAYONS ESQUISSE'!A:I,9,FALSE),0)+IFERROR(VLOOKUP(RECAP!A182,'PROMO CAP CRAYONS PASTEL'!A:I,9,FALSE),0)</f>
        <v>0</v>
      </c>
    </row>
    <row r="183" spans="1:2">
      <c r="A183" s="370" t="s">
        <v>515</v>
      </c>
      <c r="B183" s="242">
        <f>IFERROR(VLOOKUP(A183,'PROMOS PRODUITS'!A:O,15,FALSE),0)+IFERROR(VLOOKUP(RECAP!A183,'PROMO LX BASICS ACRYLIQUE 118ML'!B:I,9,FALSE),0)+IFERROR(VLOOKUP(RECAP!A183,'PROMO LX HEAVY BODY 59 ML'!A:I,9,FALSE),0)+IFERROR(VLOOKUP(RECAP!A183,'PROMO LX ADDITIFS ACRYLIQUES'!A:I,9,FALSE),0)+IFERROR(VLOOKUP(RECAP!A183,'PROMO LB ACRYLIQUE FINE'!A:I,9,FALSE),0)+IFERROR(VLOOKUP(RECAP!A183,'PROMO LB HUILE FINE 40 ML'!A:I,9,FALSE),0)+IFERROR(VLOOKUP(RECAP!A183,'PROMO WN PROMARKER'!A:I,9,FALSE),0)+IFERROR(VLOOKUP(RECAP!A183,'PROMO CAP CRAYONS ESQUISSE'!A:I,9,FALSE),0)+IFERROR(VLOOKUP(RECAP!A183,'PROMO CAP CRAYONS PASTEL'!A:I,9,FALSE),0)</f>
        <v>0</v>
      </c>
    </row>
    <row r="184" spans="1:2">
      <c r="A184" s="370" t="s">
        <v>518</v>
      </c>
      <c r="B184" s="242">
        <f>IFERROR(VLOOKUP(A184,'PROMOS PRODUITS'!A:O,15,FALSE),0)+IFERROR(VLOOKUP(RECAP!A184,'PROMO LX BASICS ACRYLIQUE 118ML'!B:I,9,FALSE),0)+IFERROR(VLOOKUP(RECAP!A184,'PROMO LX HEAVY BODY 59 ML'!A:I,9,FALSE),0)+IFERROR(VLOOKUP(RECAP!A184,'PROMO LX ADDITIFS ACRYLIQUES'!A:I,9,FALSE),0)+IFERROR(VLOOKUP(RECAP!A184,'PROMO LB ACRYLIQUE FINE'!A:I,9,FALSE),0)+IFERROR(VLOOKUP(RECAP!A184,'PROMO LB HUILE FINE 40 ML'!A:I,9,FALSE),0)+IFERROR(VLOOKUP(RECAP!A184,'PROMO WN PROMARKER'!A:I,9,FALSE),0)+IFERROR(VLOOKUP(RECAP!A184,'PROMO CAP CRAYONS ESQUISSE'!A:I,9,FALSE),0)+IFERROR(VLOOKUP(RECAP!A184,'PROMO CAP CRAYONS PASTEL'!A:I,9,FALSE),0)</f>
        <v>0</v>
      </c>
    </row>
    <row r="185" spans="1:2">
      <c r="A185" s="370" t="s">
        <v>521</v>
      </c>
      <c r="B185" s="242">
        <f>IFERROR(VLOOKUP(A185,'PROMOS PRODUITS'!A:O,15,FALSE),0)+IFERROR(VLOOKUP(RECAP!A185,'PROMO LX BASICS ACRYLIQUE 118ML'!B:I,9,FALSE),0)+IFERROR(VLOOKUP(RECAP!A185,'PROMO LX HEAVY BODY 59 ML'!A:I,9,FALSE),0)+IFERROR(VLOOKUP(RECAP!A185,'PROMO LX ADDITIFS ACRYLIQUES'!A:I,9,FALSE),0)+IFERROR(VLOOKUP(RECAP!A185,'PROMO LB ACRYLIQUE FINE'!A:I,9,FALSE),0)+IFERROR(VLOOKUP(RECAP!A185,'PROMO LB HUILE FINE 40 ML'!A:I,9,FALSE),0)+IFERROR(VLOOKUP(RECAP!A185,'PROMO WN PROMARKER'!A:I,9,FALSE),0)+IFERROR(VLOOKUP(RECAP!A185,'PROMO CAP CRAYONS ESQUISSE'!A:I,9,FALSE),0)+IFERROR(VLOOKUP(RECAP!A185,'PROMO CAP CRAYONS PASTEL'!A:I,9,FALSE),0)</f>
        <v>0</v>
      </c>
    </row>
    <row r="186" spans="1:2">
      <c r="A186" s="370" t="s">
        <v>524</v>
      </c>
      <c r="B186" s="242">
        <f>IFERROR(VLOOKUP(A186,'PROMOS PRODUITS'!A:O,15,FALSE),0)+IFERROR(VLOOKUP(RECAP!A186,'PROMO LX BASICS ACRYLIQUE 118ML'!B:I,9,FALSE),0)+IFERROR(VLOOKUP(RECAP!A186,'PROMO LX HEAVY BODY 59 ML'!A:I,9,FALSE),0)+IFERROR(VLOOKUP(RECAP!A186,'PROMO LX ADDITIFS ACRYLIQUES'!A:I,9,FALSE),0)+IFERROR(VLOOKUP(RECAP!A186,'PROMO LB ACRYLIQUE FINE'!A:I,9,FALSE),0)+IFERROR(VLOOKUP(RECAP!A186,'PROMO LB HUILE FINE 40 ML'!A:I,9,FALSE),0)+IFERROR(VLOOKUP(RECAP!A186,'PROMO WN PROMARKER'!A:I,9,FALSE),0)+IFERROR(VLOOKUP(RECAP!A186,'PROMO CAP CRAYONS ESQUISSE'!A:I,9,FALSE),0)+IFERROR(VLOOKUP(RECAP!A186,'PROMO CAP CRAYONS PASTEL'!A:I,9,FALSE),0)</f>
        <v>0</v>
      </c>
    </row>
    <row r="187" spans="1:2">
      <c r="A187" s="370" t="s">
        <v>527</v>
      </c>
      <c r="B187" s="242">
        <f>IFERROR(VLOOKUP(A187,'PROMOS PRODUITS'!A:O,15,FALSE),0)+IFERROR(VLOOKUP(RECAP!A187,'PROMO LX BASICS ACRYLIQUE 118ML'!B:I,9,FALSE),0)+IFERROR(VLOOKUP(RECAP!A187,'PROMO LX HEAVY BODY 59 ML'!A:I,9,FALSE),0)+IFERROR(VLOOKUP(RECAP!A187,'PROMO LX ADDITIFS ACRYLIQUES'!A:I,9,FALSE),0)+IFERROR(VLOOKUP(RECAP!A187,'PROMO LB ACRYLIQUE FINE'!A:I,9,FALSE),0)+IFERROR(VLOOKUP(RECAP!A187,'PROMO LB HUILE FINE 40 ML'!A:I,9,FALSE),0)+IFERROR(VLOOKUP(RECAP!A187,'PROMO WN PROMARKER'!A:I,9,FALSE),0)+IFERROR(VLOOKUP(RECAP!A187,'PROMO CAP CRAYONS ESQUISSE'!A:I,9,FALSE),0)+IFERROR(VLOOKUP(RECAP!A187,'PROMO CAP CRAYONS PASTEL'!A:I,9,FALSE),0)</f>
        <v>0</v>
      </c>
    </row>
    <row r="188" spans="1:2">
      <c r="A188" s="370" t="s">
        <v>530</v>
      </c>
      <c r="B188" s="242">
        <f>IFERROR(VLOOKUP(A188,'PROMOS PRODUITS'!A:O,15,FALSE),0)+IFERROR(VLOOKUP(RECAP!A188,'PROMO LX BASICS ACRYLIQUE 118ML'!B:I,9,FALSE),0)+IFERROR(VLOOKUP(RECAP!A188,'PROMO LX HEAVY BODY 59 ML'!A:I,9,FALSE),0)+IFERROR(VLOOKUP(RECAP!A188,'PROMO LX ADDITIFS ACRYLIQUES'!A:I,9,FALSE),0)+IFERROR(VLOOKUP(RECAP!A188,'PROMO LB ACRYLIQUE FINE'!A:I,9,FALSE),0)+IFERROR(VLOOKUP(RECAP!A188,'PROMO LB HUILE FINE 40 ML'!A:I,9,FALSE),0)+IFERROR(VLOOKUP(RECAP!A188,'PROMO WN PROMARKER'!A:I,9,FALSE),0)+IFERROR(VLOOKUP(RECAP!A188,'PROMO CAP CRAYONS ESQUISSE'!A:I,9,FALSE),0)+IFERROR(VLOOKUP(RECAP!A188,'PROMO CAP CRAYONS PASTEL'!A:I,9,FALSE),0)</f>
        <v>0</v>
      </c>
    </row>
    <row r="189" spans="1:2">
      <c r="A189" s="370" t="s">
        <v>533</v>
      </c>
      <c r="B189" s="242">
        <f>IFERROR(VLOOKUP(A189,'PROMOS PRODUITS'!A:O,15,FALSE),0)+IFERROR(VLOOKUP(RECAP!A189,'PROMO LX BASICS ACRYLIQUE 118ML'!B:I,9,FALSE),0)+IFERROR(VLOOKUP(RECAP!A189,'PROMO LX HEAVY BODY 59 ML'!A:I,9,FALSE),0)+IFERROR(VLOOKUP(RECAP!A189,'PROMO LX ADDITIFS ACRYLIQUES'!A:I,9,FALSE),0)+IFERROR(VLOOKUP(RECAP!A189,'PROMO LB ACRYLIQUE FINE'!A:I,9,FALSE),0)+IFERROR(VLOOKUP(RECAP!A189,'PROMO LB HUILE FINE 40 ML'!A:I,9,FALSE),0)+IFERROR(VLOOKUP(RECAP!A189,'PROMO WN PROMARKER'!A:I,9,FALSE),0)+IFERROR(VLOOKUP(RECAP!A189,'PROMO CAP CRAYONS ESQUISSE'!A:I,9,FALSE),0)+IFERROR(VLOOKUP(RECAP!A189,'PROMO CAP CRAYONS PASTEL'!A:I,9,FALSE),0)</f>
        <v>0</v>
      </c>
    </row>
    <row r="190" spans="1:2">
      <c r="A190" s="370" t="s">
        <v>536</v>
      </c>
      <c r="B190" s="242">
        <f>IFERROR(VLOOKUP(A190,'PROMOS PRODUITS'!A:O,15,FALSE),0)+IFERROR(VLOOKUP(RECAP!A190,'PROMO LX BASICS ACRYLIQUE 118ML'!B:I,9,FALSE),0)+IFERROR(VLOOKUP(RECAP!A190,'PROMO LX HEAVY BODY 59 ML'!A:I,9,FALSE),0)+IFERROR(VLOOKUP(RECAP!A190,'PROMO LX ADDITIFS ACRYLIQUES'!A:I,9,FALSE),0)+IFERROR(VLOOKUP(RECAP!A190,'PROMO LB ACRYLIQUE FINE'!A:I,9,FALSE),0)+IFERROR(VLOOKUP(RECAP!A190,'PROMO LB HUILE FINE 40 ML'!A:I,9,FALSE),0)+IFERROR(VLOOKUP(RECAP!A190,'PROMO WN PROMARKER'!A:I,9,FALSE),0)+IFERROR(VLOOKUP(RECAP!A190,'PROMO CAP CRAYONS ESQUISSE'!A:I,9,FALSE),0)+IFERROR(VLOOKUP(RECAP!A190,'PROMO CAP CRAYONS PASTEL'!A:I,9,FALSE),0)</f>
        <v>0</v>
      </c>
    </row>
    <row r="191" spans="1:2">
      <c r="A191" s="370" t="s">
        <v>539</v>
      </c>
      <c r="B191" s="242">
        <f>IFERROR(VLOOKUP(A191,'PROMOS PRODUITS'!A:O,15,FALSE),0)+IFERROR(VLOOKUP(RECAP!A191,'PROMO LX BASICS ACRYLIQUE 118ML'!B:I,9,FALSE),0)+IFERROR(VLOOKUP(RECAP!A191,'PROMO LX HEAVY BODY 59 ML'!A:I,9,FALSE),0)+IFERROR(VLOOKUP(RECAP!A191,'PROMO LX ADDITIFS ACRYLIQUES'!A:I,9,FALSE),0)+IFERROR(VLOOKUP(RECAP!A191,'PROMO LB ACRYLIQUE FINE'!A:I,9,FALSE),0)+IFERROR(VLOOKUP(RECAP!A191,'PROMO LB HUILE FINE 40 ML'!A:I,9,FALSE),0)+IFERROR(VLOOKUP(RECAP!A191,'PROMO WN PROMARKER'!A:I,9,FALSE),0)+IFERROR(VLOOKUP(RECAP!A191,'PROMO CAP CRAYONS ESQUISSE'!A:I,9,FALSE),0)+IFERROR(VLOOKUP(RECAP!A191,'PROMO CAP CRAYONS PASTEL'!A:I,9,FALSE),0)</f>
        <v>0</v>
      </c>
    </row>
    <row r="192" spans="1:2">
      <c r="A192" s="370" t="s">
        <v>542</v>
      </c>
      <c r="B192" s="242">
        <f>IFERROR(VLOOKUP(A192,'PROMOS PRODUITS'!A:O,15,FALSE),0)+IFERROR(VLOOKUP(RECAP!A192,'PROMO LX BASICS ACRYLIQUE 118ML'!B:I,9,FALSE),0)+IFERROR(VLOOKUP(RECAP!A192,'PROMO LX HEAVY BODY 59 ML'!A:I,9,FALSE),0)+IFERROR(VLOOKUP(RECAP!A192,'PROMO LX ADDITIFS ACRYLIQUES'!A:I,9,FALSE),0)+IFERROR(VLOOKUP(RECAP!A192,'PROMO LB ACRYLIQUE FINE'!A:I,9,FALSE),0)+IFERROR(VLOOKUP(RECAP!A192,'PROMO LB HUILE FINE 40 ML'!A:I,9,FALSE),0)+IFERROR(VLOOKUP(RECAP!A192,'PROMO WN PROMARKER'!A:I,9,FALSE),0)+IFERROR(VLOOKUP(RECAP!A192,'PROMO CAP CRAYONS ESQUISSE'!A:I,9,FALSE),0)+IFERROR(VLOOKUP(RECAP!A192,'PROMO CAP CRAYONS PASTEL'!A:I,9,FALSE),0)</f>
        <v>0</v>
      </c>
    </row>
    <row r="193" spans="1:2">
      <c r="A193" s="370" t="s">
        <v>545</v>
      </c>
      <c r="B193" s="242">
        <f>IFERROR(VLOOKUP(A193,'PROMOS PRODUITS'!A:O,15,FALSE),0)+IFERROR(VLOOKUP(RECAP!A193,'PROMO LX BASICS ACRYLIQUE 118ML'!B:I,9,FALSE),0)+IFERROR(VLOOKUP(RECAP!A193,'PROMO LX HEAVY BODY 59 ML'!A:I,9,FALSE),0)+IFERROR(VLOOKUP(RECAP!A193,'PROMO LX ADDITIFS ACRYLIQUES'!A:I,9,FALSE),0)+IFERROR(VLOOKUP(RECAP!A193,'PROMO LB ACRYLIQUE FINE'!A:I,9,FALSE),0)+IFERROR(VLOOKUP(RECAP!A193,'PROMO LB HUILE FINE 40 ML'!A:I,9,FALSE),0)+IFERROR(VLOOKUP(RECAP!A193,'PROMO WN PROMARKER'!A:I,9,FALSE),0)+IFERROR(VLOOKUP(RECAP!A193,'PROMO CAP CRAYONS ESQUISSE'!A:I,9,FALSE),0)+IFERROR(VLOOKUP(RECAP!A193,'PROMO CAP CRAYONS PASTEL'!A:I,9,FALSE),0)</f>
        <v>0</v>
      </c>
    </row>
    <row r="194" spans="1:2">
      <c r="A194" s="370" t="s">
        <v>548</v>
      </c>
      <c r="B194" s="242">
        <f>IFERROR(VLOOKUP(A194,'PROMOS PRODUITS'!A:O,15,FALSE),0)+IFERROR(VLOOKUP(RECAP!A194,'PROMO LX BASICS ACRYLIQUE 118ML'!B:I,9,FALSE),0)+IFERROR(VLOOKUP(RECAP!A194,'PROMO LX HEAVY BODY 59 ML'!A:I,9,FALSE),0)+IFERROR(VLOOKUP(RECAP!A194,'PROMO LX ADDITIFS ACRYLIQUES'!A:I,9,FALSE),0)+IFERROR(VLOOKUP(RECAP!A194,'PROMO LB ACRYLIQUE FINE'!A:I,9,FALSE),0)+IFERROR(VLOOKUP(RECAP!A194,'PROMO LB HUILE FINE 40 ML'!A:I,9,FALSE),0)+IFERROR(VLOOKUP(RECAP!A194,'PROMO WN PROMARKER'!A:I,9,FALSE),0)+IFERROR(VLOOKUP(RECAP!A194,'PROMO CAP CRAYONS ESQUISSE'!A:I,9,FALSE),0)+IFERROR(VLOOKUP(RECAP!A194,'PROMO CAP CRAYONS PASTEL'!A:I,9,FALSE),0)</f>
        <v>0</v>
      </c>
    </row>
    <row r="195" spans="1:2">
      <c r="A195" s="370" t="s">
        <v>551</v>
      </c>
      <c r="B195" s="242">
        <f>IFERROR(VLOOKUP(A195,'PROMOS PRODUITS'!A:O,15,FALSE),0)+IFERROR(VLOOKUP(RECAP!A195,'PROMO LX BASICS ACRYLIQUE 118ML'!B:I,9,FALSE),0)+IFERROR(VLOOKUP(RECAP!A195,'PROMO LX HEAVY BODY 59 ML'!A:I,9,FALSE),0)+IFERROR(VLOOKUP(RECAP!A195,'PROMO LX ADDITIFS ACRYLIQUES'!A:I,9,FALSE),0)+IFERROR(VLOOKUP(RECAP!A195,'PROMO LB ACRYLIQUE FINE'!A:I,9,FALSE),0)+IFERROR(VLOOKUP(RECAP!A195,'PROMO LB HUILE FINE 40 ML'!A:I,9,FALSE),0)+IFERROR(VLOOKUP(RECAP!A195,'PROMO WN PROMARKER'!A:I,9,FALSE),0)+IFERROR(VLOOKUP(RECAP!A195,'PROMO CAP CRAYONS ESQUISSE'!A:I,9,FALSE),0)+IFERROR(VLOOKUP(RECAP!A195,'PROMO CAP CRAYONS PASTEL'!A:I,9,FALSE),0)</f>
        <v>0</v>
      </c>
    </row>
    <row r="196" spans="1:2">
      <c r="A196" s="370" t="s">
        <v>554</v>
      </c>
      <c r="B196" s="242">
        <f>IFERROR(VLOOKUP(A196,'PROMOS PRODUITS'!A:O,15,FALSE),0)+IFERROR(VLOOKUP(RECAP!A196,'PROMO LX BASICS ACRYLIQUE 118ML'!B:I,9,FALSE),0)+IFERROR(VLOOKUP(RECAP!A196,'PROMO LX HEAVY BODY 59 ML'!A:I,9,FALSE),0)+IFERROR(VLOOKUP(RECAP!A196,'PROMO LX ADDITIFS ACRYLIQUES'!A:I,9,FALSE),0)+IFERROR(VLOOKUP(RECAP!A196,'PROMO LB ACRYLIQUE FINE'!A:I,9,FALSE),0)+IFERROR(VLOOKUP(RECAP!A196,'PROMO LB HUILE FINE 40 ML'!A:I,9,FALSE),0)+IFERROR(VLOOKUP(RECAP!A196,'PROMO WN PROMARKER'!A:I,9,FALSE),0)+IFERROR(VLOOKUP(RECAP!A196,'PROMO CAP CRAYONS ESQUISSE'!A:I,9,FALSE),0)+IFERROR(VLOOKUP(RECAP!A196,'PROMO CAP CRAYONS PASTEL'!A:I,9,FALSE),0)</f>
        <v>0</v>
      </c>
    </row>
    <row r="197" spans="1:2">
      <c r="A197" s="370" t="s">
        <v>557</v>
      </c>
      <c r="B197" s="242">
        <f>IFERROR(VLOOKUP(A197,'PROMOS PRODUITS'!A:O,15,FALSE),0)+IFERROR(VLOOKUP(RECAP!A197,'PROMO LX BASICS ACRYLIQUE 118ML'!B:I,9,FALSE),0)+IFERROR(VLOOKUP(RECAP!A197,'PROMO LX HEAVY BODY 59 ML'!A:I,9,FALSE),0)+IFERROR(VLOOKUP(RECAP!A197,'PROMO LX ADDITIFS ACRYLIQUES'!A:I,9,FALSE),0)+IFERROR(VLOOKUP(RECAP!A197,'PROMO LB ACRYLIQUE FINE'!A:I,9,FALSE),0)+IFERROR(VLOOKUP(RECAP!A197,'PROMO LB HUILE FINE 40 ML'!A:I,9,FALSE),0)+IFERROR(VLOOKUP(RECAP!A197,'PROMO WN PROMARKER'!A:I,9,FALSE),0)+IFERROR(VLOOKUP(RECAP!A197,'PROMO CAP CRAYONS ESQUISSE'!A:I,9,FALSE),0)+IFERROR(VLOOKUP(RECAP!A197,'PROMO CAP CRAYONS PASTEL'!A:I,9,FALSE),0)</f>
        <v>0</v>
      </c>
    </row>
    <row r="198" spans="1:2">
      <c r="A198" s="370" t="s">
        <v>560</v>
      </c>
      <c r="B198" s="242">
        <f>IFERROR(VLOOKUP(A198,'PROMOS PRODUITS'!A:O,15,FALSE),0)+IFERROR(VLOOKUP(RECAP!A198,'PROMO LX BASICS ACRYLIQUE 118ML'!B:I,9,FALSE),0)+IFERROR(VLOOKUP(RECAP!A198,'PROMO LX HEAVY BODY 59 ML'!A:I,9,FALSE),0)+IFERROR(VLOOKUP(RECAP!A198,'PROMO LX ADDITIFS ACRYLIQUES'!A:I,9,FALSE),0)+IFERROR(VLOOKUP(RECAP!A198,'PROMO LB ACRYLIQUE FINE'!A:I,9,FALSE),0)+IFERROR(VLOOKUP(RECAP!A198,'PROMO LB HUILE FINE 40 ML'!A:I,9,FALSE),0)+IFERROR(VLOOKUP(RECAP!A198,'PROMO WN PROMARKER'!A:I,9,FALSE),0)+IFERROR(VLOOKUP(RECAP!A198,'PROMO CAP CRAYONS ESQUISSE'!A:I,9,FALSE),0)+IFERROR(VLOOKUP(RECAP!A198,'PROMO CAP CRAYONS PASTEL'!A:I,9,FALSE),0)</f>
        <v>0</v>
      </c>
    </row>
    <row r="199" spans="1:2">
      <c r="A199" s="370" t="s">
        <v>563</v>
      </c>
      <c r="B199" s="242">
        <f>IFERROR(VLOOKUP(A199,'PROMOS PRODUITS'!A:O,15,FALSE),0)+IFERROR(VLOOKUP(RECAP!A199,'PROMO LX BASICS ACRYLIQUE 118ML'!B:I,9,FALSE),0)+IFERROR(VLOOKUP(RECAP!A199,'PROMO LX HEAVY BODY 59 ML'!A:I,9,FALSE),0)+IFERROR(VLOOKUP(RECAP!A199,'PROMO LX ADDITIFS ACRYLIQUES'!A:I,9,FALSE),0)+IFERROR(VLOOKUP(RECAP!A199,'PROMO LB ACRYLIQUE FINE'!A:I,9,FALSE),0)+IFERROR(VLOOKUP(RECAP!A199,'PROMO LB HUILE FINE 40 ML'!A:I,9,FALSE),0)+IFERROR(VLOOKUP(RECAP!A199,'PROMO WN PROMARKER'!A:I,9,FALSE),0)+IFERROR(VLOOKUP(RECAP!A199,'PROMO CAP CRAYONS ESQUISSE'!A:I,9,FALSE),0)+IFERROR(VLOOKUP(RECAP!A199,'PROMO CAP CRAYONS PASTEL'!A:I,9,FALSE),0)</f>
        <v>0</v>
      </c>
    </row>
    <row r="200" spans="1:2">
      <c r="A200" s="370" t="s">
        <v>566</v>
      </c>
      <c r="B200" s="242">
        <f>IFERROR(VLOOKUP(A200,'PROMOS PRODUITS'!A:O,15,FALSE),0)+IFERROR(VLOOKUP(RECAP!A200,'PROMO LX BASICS ACRYLIQUE 118ML'!B:I,9,FALSE),0)+IFERROR(VLOOKUP(RECAP!A200,'PROMO LX HEAVY BODY 59 ML'!A:I,9,FALSE),0)+IFERROR(VLOOKUP(RECAP!A200,'PROMO LX ADDITIFS ACRYLIQUES'!A:I,9,FALSE),0)+IFERROR(VLOOKUP(RECAP!A200,'PROMO LB ACRYLIQUE FINE'!A:I,9,FALSE),0)+IFERROR(VLOOKUP(RECAP!A200,'PROMO LB HUILE FINE 40 ML'!A:I,9,FALSE),0)+IFERROR(VLOOKUP(RECAP!A200,'PROMO WN PROMARKER'!A:I,9,FALSE),0)+IFERROR(VLOOKUP(RECAP!A200,'PROMO CAP CRAYONS ESQUISSE'!A:I,9,FALSE),0)+IFERROR(VLOOKUP(RECAP!A200,'PROMO CAP CRAYONS PASTEL'!A:I,9,FALSE),0)</f>
        <v>0</v>
      </c>
    </row>
    <row r="201" spans="1:2">
      <c r="A201" s="370" t="s">
        <v>569</v>
      </c>
      <c r="B201" s="242">
        <f>IFERROR(VLOOKUP(A201,'PROMOS PRODUITS'!A:O,15,FALSE),0)+IFERROR(VLOOKUP(RECAP!A201,'PROMO LX BASICS ACRYLIQUE 118ML'!B:I,9,FALSE),0)+IFERROR(VLOOKUP(RECAP!A201,'PROMO LX HEAVY BODY 59 ML'!A:I,9,FALSE),0)+IFERROR(VLOOKUP(RECAP!A201,'PROMO LX ADDITIFS ACRYLIQUES'!A:I,9,FALSE),0)+IFERROR(VLOOKUP(RECAP!A201,'PROMO LB ACRYLIQUE FINE'!A:I,9,FALSE),0)+IFERROR(VLOOKUP(RECAP!A201,'PROMO LB HUILE FINE 40 ML'!A:I,9,FALSE),0)+IFERROR(VLOOKUP(RECAP!A201,'PROMO WN PROMARKER'!A:I,9,FALSE),0)+IFERROR(VLOOKUP(RECAP!A201,'PROMO CAP CRAYONS ESQUISSE'!A:I,9,FALSE),0)+IFERROR(VLOOKUP(RECAP!A201,'PROMO CAP CRAYONS PASTEL'!A:I,9,FALSE),0)</f>
        <v>0</v>
      </c>
    </row>
    <row r="202" spans="1:2">
      <c r="A202" s="370" t="s">
        <v>572</v>
      </c>
      <c r="B202" s="242">
        <f>IFERROR(VLOOKUP(A202,'PROMOS PRODUITS'!A:O,15,FALSE),0)+IFERROR(VLOOKUP(RECAP!A202,'PROMO LX BASICS ACRYLIQUE 118ML'!B:I,9,FALSE),0)+IFERROR(VLOOKUP(RECAP!A202,'PROMO LX HEAVY BODY 59 ML'!A:I,9,FALSE),0)+IFERROR(VLOOKUP(RECAP!A202,'PROMO LX ADDITIFS ACRYLIQUES'!A:I,9,FALSE),0)+IFERROR(VLOOKUP(RECAP!A202,'PROMO LB ACRYLIQUE FINE'!A:I,9,FALSE),0)+IFERROR(VLOOKUP(RECAP!A202,'PROMO LB HUILE FINE 40 ML'!A:I,9,FALSE),0)+IFERROR(VLOOKUP(RECAP!A202,'PROMO WN PROMARKER'!A:I,9,FALSE),0)+IFERROR(VLOOKUP(RECAP!A202,'PROMO CAP CRAYONS ESQUISSE'!A:I,9,FALSE),0)+IFERROR(VLOOKUP(RECAP!A202,'PROMO CAP CRAYONS PASTEL'!A:I,9,FALSE),0)</f>
        <v>0</v>
      </c>
    </row>
    <row r="203" spans="1:2">
      <c r="A203" s="370" t="s">
        <v>575</v>
      </c>
      <c r="B203" s="242">
        <f>IFERROR(VLOOKUP(A203,'PROMOS PRODUITS'!A:O,15,FALSE),0)+IFERROR(VLOOKUP(RECAP!A203,'PROMO LX BASICS ACRYLIQUE 118ML'!B:I,9,FALSE),0)+IFERROR(VLOOKUP(RECAP!A203,'PROMO LX HEAVY BODY 59 ML'!A:I,9,FALSE),0)+IFERROR(VLOOKUP(RECAP!A203,'PROMO LX ADDITIFS ACRYLIQUES'!A:I,9,FALSE),0)+IFERROR(VLOOKUP(RECAP!A203,'PROMO LB ACRYLIQUE FINE'!A:I,9,FALSE),0)+IFERROR(VLOOKUP(RECAP!A203,'PROMO LB HUILE FINE 40 ML'!A:I,9,FALSE),0)+IFERROR(VLOOKUP(RECAP!A203,'PROMO WN PROMARKER'!A:I,9,FALSE),0)+IFERROR(VLOOKUP(RECAP!A203,'PROMO CAP CRAYONS ESQUISSE'!A:I,9,FALSE),0)+IFERROR(VLOOKUP(RECAP!A203,'PROMO CAP CRAYONS PASTEL'!A:I,9,FALSE),0)</f>
        <v>0</v>
      </c>
    </row>
    <row r="204" spans="1:2">
      <c r="A204" s="370" t="s">
        <v>578</v>
      </c>
      <c r="B204" s="242">
        <f>IFERROR(VLOOKUP(A204,'PROMOS PRODUITS'!A:O,15,FALSE),0)+IFERROR(VLOOKUP(RECAP!A204,'PROMO LX BASICS ACRYLIQUE 118ML'!B:I,9,FALSE),0)+IFERROR(VLOOKUP(RECAP!A204,'PROMO LX HEAVY BODY 59 ML'!A:I,9,FALSE),0)+IFERROR(VLOOKUP(RECAP!A204,'PROMO LX ADDITIFS ACRYLIQUES'!A:I,9,FALSE),0)+IFERROR(VLOOKUP(RECAP!A204,'PROMO LB ACRYLIQUE FINE'!A:I,9,FALSE),0)+IFERROR(VLOOKUP(RECAP!A204,'PROMO LB HUILE FINE 40 ML'!A:I,9,FALSE),0)+IFERROR(VLOOKUP(RECAP!A204,'PROMO WN PROMARKER'!A:I,9,FALSE),0)+IFERROR(VLOOKUP(RECAP!A204,'PROMO CAP CRAYONS ESQUISSE'!A:I,9,FALSE),0)+IFERROR(VLOOKUP(RECAP!A204,'PROMO CAP CRAYONS PASTEL'!A:I,9,FALSE),0)</f>
        <v>0</v>
      </c>
    </row>
    <row r="205" spans="1:2">
      <c r="A205" s="370" t="s">
        <v>581</v>
      </c>
      <c r="B205" s="242">
        <f>IFERROR(VLOOKUP(A205,'PROMOS PRODUITS'!A:O,15,FALSE),0)+IFERROR(VLOOKUP(RECAP!A205,'PROMO LX BASICS ACRYLIQUE 118ML'!B:I,9,FALSE),0)+IFERROR(VLOOKUP(RECAP!A205,'PROMO LX HEAVY BODY 59 ML'!A:I,9,FALSE),0)+IFERROR(VLOOKUP(RECAP!A205,'PROMO LX ADDITIFS ACRYLIQUES'!A:I,9,FALSE),0)+IFERROR(VLOOKUP(RECAP!A205,'PROMO LB ACRYLIQUE FINE'!A:I,9,FALSE),0)+IFERROR(VLOOKUP(RECAP!A205,'PROMO LB HUILE FINE 40 ML'!A:I,9,FALSE),0)+IFERROR(VLOOKUP(RECAP!A205,'PROMO WN PROMARKER'!A:I,9,FALSE),0)+IFERROR(VLOOKUP(RECAP!A205,'PROMO CAP CRAYONS ESQUISSE'!A:I,9,FALSE),0)+IFERROR(VLOOKUP(RECAP!A205,'PROMO CAP CRAYONS PASTEL'!A:I,9,FALSE),0)</f>
        <v>0</v>
      </c>
    </row>
    <row r="206" spans="1:2">
      <c r="A206" s="370" t="s">
        <v>584</v>
      </c>
      <c r="B206" s="242">
        <f>IFERROR(VLOOKUP(A206,'PROMOS PRODUITS'!A:O,15,FALSE),0)+IFERROR(VLOOKUP(RECAP!A206,'PROMO LX BASICS ACRYLIQUE 118ML'!B:I,9,FALSE),0)+IFERROR(VLOOKUP(RECAP!A206,'PROMO LX HEAVY BODY 59 ML'!A:I,9,FALSE),0)+IFERROR(VLOOKUP(RECAP!A206,'PROMO LX ADDITIFS ACRYLIQUES'!A:I,9,FALSE),0)+IFERROR(VLOOKUP(RECAP!A206,'PROMO LB ACRYLIQUE FINE'!A:I,9,FALSE),0)+IFERROR(VLOOKUP(RECAP!A206,'PROMO LB HUILE FINE 40 ML'!A:I,9,FALSE),0)+IFERROR(VLOOKUP(RECAP!A206,'PROMO WN PROMARKER'!A:I,9,FALSE),0)+IFERROR(VLOOKUP(RECAP!A206,'PROMO CAP CRAYONS ESQUISSE'!A:I,9,FALSE),0)+IFERROR(VLOOKUP(RECAP!A206,'PROMO CAP CRAYONS PASTEL'!A:I,9,FALSE),0)</f>
        <v>0</v>
      </c>
    </row>
    <row r="207" spans="1:2">
      <c r="A207" s="370" t="s">
        <v>587</v>
      </c>
      <c r="B207" s="242">
        <f>IFERROR(VLOOKUP(A207,'PROMOS PRODUITS'!A:O,15,FALSE),0)+IFERROR(VLOOKUP(RECAP!A207,'PROMO LX BASICS ACRYLIQUE 118ML'!B:I,9,FALSE),0)+IFERROR(VLOOKUP(RECAP!A207,'PROMO LX HEAVY BODY 59 ML'!A:I,9,FALSE),0)+IFERROR(VLOOKUP(RECAP!A207,'PROMO LX ADDITIFS ACRYLIQUES'!A:I,9,FALSE),0)+IFERROR(VLOOKUP(RECAP!A207,'PROMO LB ACRYLIQUE FINE'!A:I,9,FALSE),0)+IFERROR(VLOOKUP(RECAP!A207,'PROMO LB HUILE FINE 40 ML'!A:I,9,FALSE),0)+IFERROR(VLOOKUP(RECAP!A207,'PROMO WN PROMARKER'!A:I,9,FALSE),0)+IFERROR(VLOOKUP(RECAP!A207,'PROMO CAP CRAYONS ESQUISSE'!A:I,9,FALSE),0)+IFERROR(VLOOKUP(RECAP!A207,'PROMO CAP CRAYONS PASTEL'!A:I,9,FALSE),0)</f>
        <v>0</v>
      </c>
    </row>
    <row r="208" spans="1:2">
      <c r="A208" s="370" t="s">
        <v>590</v>
      </c>
      <c r="B208" s="242">
        <f>IFERROR(VLOOKUP(A208,'PROMOS PRODUITS'!A:O,15,FALSE),0)+IFERROR(VLOOKUP(RECAP!A208,'PROMO LX BASICS ACRYLIQUE 118ML'!B:I,9,FALSE),0)+IFERROR(VLOOKUP(RECAP!A208,'PROMO LX HEAVY BODY 59 ML'!A:I,9,FALSE),0)+IFERROR(VLOOKUP(RECAP!A208,'PROMO LX ADDITIFS ACRYLIQUES'!A:I,9,FALSE),0)+IFERROR(VLOOKUP(RECAP!A208,'PROMO LB ACRYLIQUE FINE'!A:I,9,FALSE),0)+IFERROR(VLOOKUP(RECAP!A208,'PROMO LB HUILE FINE 40 ML'!A:I,9,FALSE),0)+IFERROR(VLOOKUP(RECAP!A208,'PROMO WN PROMARKER'!A:I,9,FALSE),0)+IFERROR(VLOOKUP(RECAP!A208,'PROMO CAP CRAYONS ESQUISSE'!A:I,9,FALSE),0)+IFERROR(VLOOKUP(RECAP!A208,'PROMO CAP CRAYONS PASTEL'!A:I,9,FALSE),0)</f>
        <v>0</v>
      </c>
    </row>
    <row r="209" spans="1:2">
      <c r="A209" s="370" t="s">
        <v>593</v>
      </c>
      <c r="B209" s="242">
        <f>IFERROR(VLOOKUP(A209,'PROMOS PRODUITS'!A:O,15,FALSE),0)+IFERROR(VLOOKUP(RECAP!A209,'PROMO LX BASICS ACRYLIQUE 118ML'!B:I,9,FALSE),0)+IFERROR(VLOOKUP(RECAP!A209,'PROMO LX HEAVY BODY 59 ML'!A:I,9,FALSE),0)+IFERROR(VLOOKUP(RECAP!A209,'PROMO LX ADDITIFS ACRYLIQUES'!A:I,9,FALSE),0)+IFERROR(VLOOKUP(RECAP!A209,'PROMO LB ACRYLIQUE FINE'!A:I,9,FALSE),0)+IFERROR(VLOOKUP(RECAP!A209,'PROMO LB HUILE FINE 40 ML'!A:I,9,FALSE),0)+IFERROR(VLOOKUP(RECAP!A209,'PROMO WN PROMARKER'!A:I,9,FALSE),0)+IFERROR(VLOOKUP(RECAP!A209,'PROMO CAP CRAYONS ESQUISSE'!A:I,9,FALSE),0)+IFERROR(VLOOKUP(RECAP!A209,'PROMO CAP CRAYONS PASTEL'!A:I,9,FALSE),0)</f>
        <v>0</v>
      </c>
    </row>
    <row r="210" spans="1:2">
      <c r="A210" s="370" t="s">
        <v>596</v>
      </c>
      <c r="B210" s="242">
        <f>IFERROR(VLOOKUP(A210,'PROMOS PRODUITS'!A:O,15,FALSE),0)+IFERROR(VLOOKUP(RECAP!A210,'PROMO LX BASICS ACRYLIQUE 118ML'!B:I,9,FALSE),0)+IFERROR(VLOOKUP(RECAP!A210,'PROMO LX HEAVY BODY 59 ML'!A:I,9,FALSE),0)+IFERROR(VLOOKUP(RECAP!A210,'PROMO LX ADDITIFS ACRYLIQUES'!A:I,9,FALSE),0)+IFERROR(VLOOKUP(RECAP!A210,'PROMO LB ACRYLIQUE FINE'!A:I,9,FALSE),0)+IFERROR(VLOOKUP(RECAP!A210,'PROMO LB HUILE FINE 40 ML'!A:I,9,FALSE),0)+IFERROR(VLOOKUP(RECAP!A210,'PROMO WN PROMARKER'!A:I,9,FALSE),0)+IFERROR(VLOOKUP(RECAP!A210,'PROMO CAP CRAYONS ESQUISSE'!A:I,9,FALSE),0)+IFERROR(VLOOKUP(RECAP!A210,'PROMO CAP CRAYONS PASTEL'!A:I,9,FALSE),0)</f>
        <v>0</v>
      </c>
    </row>
    <row r="211" spans="1:2">
      <c r="A211" s="370" t="s">
        <v>599</v>
      </c>
      <c r="B211" s="242">
        <f>IFERROR(VLOOKUP(A211,'PROMOS PRODUITS'!A:O,15,FALSE),0)+IFERROR(VLOOKUP(RECAP!A211,'PROMO LX BASICS ACRYLIQUE 118ML'!B:I,9,FALSE),0)+IFERROR(VLOOKUP(RECAP!A211,'PROMO LX HEAVY BODY 59 ML'!A:I,9,FALSE),0)+IFERROR(VLOOKUP(RECAP!A211,'PROMO LX ADDITIFS ACRYLIQUES'!A:I,9,FALSE),0)+IFERROR(VLOOKUP(RECAP!A211,'PROMO LB ACRYLIQUE FINE'!A:I,9,FALSE),0)+IFERROR(VLOOKUP(RECAP!A211,'PROMO LB HUILE FINE 40 ML'!A:I,9,FALSE),0)+IFERROR(VLOOKUP(RECAP!A211,'PROMO WN PROMARKER'!A:I,9,FALSE),0)+IFERROR(VLOOKUP(RECAP!A211,'PROMO CAP CRAYONS ESQUISSE'!A:I,9,FALSE),0)+IFERROR(VLOOKUP(RECAP!A211,'PROMO CAP CRAYONS PASTEL'!A:I,9,FALSE),0)</f>
        <v>0</v>
      </c>
    </row>
    <row r="212" spans="1:2">
      <c r="A212" s="370" t="s">
        <v>602</v>
      </c>
      <c r="B212" s="242">
        <f>IFERROR(VLOOKUP(A212,'PROMOS PRODUITS'!A:O,15,FALSE),0)+IFERROR(VLOOKUP(RECAP!A212,'PROMO LX BASICS ACRYLIQUE 118ML'!B:I,9,FALSE),0)+IFERROR(VLOOKUP(RECAP!A212,'PROMO LX HEAVY BODY 59 ML'!A:I,9,FALSE),0)+IFERROR(VLOOKUP(RECAP!A212,'PROMO LX ADDITIFS ACRYLIQUES'!A:I,9,FALSE),0)+IFERROR(VLOOKUP(RECAP!A212,'PROMO LB ACRYLIQUE FINE'!A:I,9,FALSE),0)+IFERROR(VLOOKUP(RECAP!A212,'PROMO LB HUILE FINE 40 ML'!A:I,9,FALSE),0)+IFERROR(VLOOKUP(RECAP!A212,'PROMO WN PROMARKER'!A:I,9,FALSE),0)+IFERROR(VLOOKUP(RECAP!A212,'PROMO CAP CRAYONS ESQUISSE'!A:I,9,FALSE),0)+IFERROR(VLOOKUP(RECAP!A212,'PROMO CAP CRAYONS PASTEL'!A:I,9,FALSE),0)</f>
        <v>0</v>
      </c>
    </row>
    <row r="213" spans="1:2">
      <c r="A213" s="370" t="s">
        <v>605</v>
      </c>
      <c r="B213" s="242">
        <f>IFERROR(VLOOKUP(A213,'PROMOS PRODUITS'!A:O,15,FALSE),0)+IFERROR(VLOOKUP(RECAP!A213,'PROMO LX BASICS ACRYLIQUE 118ML'!B:I,9,FALSE),0)+IFERROR(VLOOKUP(RECAP!A213,'PROMO LX HEAVY BODY 59 ML'!A:I,9,FALSE),0)+IFERROR(VLOOKUP(RECAP!A213,'PROMO LX ADDITIFS ACRYLIQUES'!A:I,9,FALSE),0)+IFERROR(VLOOKUP(RECAP!A213,'PROMO LB ACRYLIQUE FINE'!A:I,9,FALSE),0)+IFERROR(VLOOKUP(RECAP!A213,'PROMO LB HUILE FINE 40 ML'!A:I,9,FALSE),0)+IFERROR(VLOOKUP(RECAP!A213,'PROMO WN PROMARKER'!A:I,9,FALSE),0)+IFERROR(VLOOKUP(RECAP!A213,'PROMO CAP CRAYONS ESQUISSE'!A:I,9,FALSE),0)+IFERROR(VLOOKUP(RECAP!A213,'PROMO CAP CRAYONS PASTEL'!A:I,9,FALSE),0)</f>
        <v>0</v>
      </c>
    </row>
    <row r="214" spans="1:2">
      <c r="A214" s="370" t="s">
        <v>608</v>
      </c>
      <c r="B214" s="242">
        <f>IFERROR(VLOOKUP(A214,'PROMOS PRODUITS'!A:O,15,FALSE),0)+IFERROR(VLOOKUP(RECAP!A214,'PROMO LX BASICS ACRYLIQUE 118ML'!B:I,9,FALSE),0)+IFERROR(VLOOKUP(RECAP!A214,'PROMO LX HEAVY BODY 59 ML'!A:I,9,FALSE),0)+IFERROR(VLOOKUP(RECAP!A214,'PROMO LX ADDITIFS ACRYLIQUES'!A:I,9,FALSE),0)+IFERROR(VLOOKUP(RECAP!A214,'PROMO LB ACRYLIQUE FINE'!A:I,9,FALSE),0)+IFERROR(VLOOKUP(RECAP!A214,'PROMO LB HUILE FINE 40 ML'!A:I,9,FALSE),0)+IFERROR(VLOOKUP(RECAP!A214,'PROMO WN PROMARKER'!A:I,9,FALSE),0)+IFERROR(VLOOKUP(RECAP!A214,'PROMO CAP CRAYONS ESQUISSE'!A:I,9,FALSE),0)+IFERROR(VLOOKUP(RECAP!A214,'PROMO CAP CRAYONS PASTEL'!A:I,9,FALSE),0)</f>
        <v>0</v>
      </c>
    </row>
    <row r="215" spans="1:2">
      <c r="A215" s="370" t="s">
        <v>611</v>
      </c>
      <c r="B215" s="242">
        <f>IFERROR(VLOOKUP(A215,'PROMOS PRODUITS'!A:O,15,FALSE),0)+IFERROR(VLOOKUP(RECAP!A215,'PROMO LX BASICS ACRYLIQUE 118ML'!B:I,9,FALSE),0)+IFERROR(VLOOKUP(RECAP!A215,'PROMO LX HEAVY BODY 59 ML'!A:I,9,FALSE),0)+IFERROR(VLOOKUP(RECAP!A215,'PROMO LX ADDITIFS ACRYLIQUES'!A:I,9,FALSE),0)+IFERROR(VLOOKUP(RECAP!A215,'PROMO LB ACRYLIQUE FINE'!A:I,9,FALSE),0)+IFERROR(VLOOKUP(RECAP!A215,'PROMO LB HUILE FINE 40 ML'!A:I,9,FALSE),0)+IFERROR(VLOOKUP(RECAP!A215,'PROMO WN PROMARKER'!A:I,9,FALSE),0)+IFERROR(VLOOKUP(RECAP!A215,'PROMO CAP CRAYONS ESQUISSE'!A:I,9,FALSE),0)+IFERROR(VLOOKUP(RECAP!A215,'PROMO CAP CRAYONS PASTEL'!A:I,9,FALSE),0)</f>
        <v>0</v>
      </c>
    </row>
    <row r="216" spans="1:2">
      <c r="A216" s="193" t="s">
        <v>618</v>
      </c>
      <c r="B216" s="242">
        <f>IFERROR(VLOOKUP(A216,'PROMOS PRODUITS'!A:O,15,FALSE),0)+IFERROR(VLOOKUP(RECAP!A216,'PROMO LX BASICS ACRYLIQUE 118ML'!B:I,9,FALSE),0)+IFERROR(VLOOKUP(RECAP!A216,'PROMO LX HEAVY BODY 59 ML'!A:I,9,FALSE),0)+IFERROR(VLOOKUP(RECAP!A216,'PROMO LX ADDITIFS ACRYLIQUES'!A:I,9,FALSE),0)+IFERROR(VLOOKUP(RECAP!A216,'PROMO LB ACRYLIQUE FINE'!A:I,9,FALSE),0)+IFERROR(VLOOKUP(RECAP!A216,'PROMO LB HUILE FINE 40 ML'!A:I,9,FALSE),0)+IFERROR(VLOOKUP(RECAP!A216,'PROMO WN PROMARKER'!A:I,9,FALSE),0)+IFERROR(VLOOKUP(RECAP!A216,'PROMO CAP CRAYONS ESQUISSE'!A:I,9,FALSE),0)+IFERROR(VLOOKUP(RECAP!A216,'PROMO CAP CRAYONS PASTEL'!A:I,9,FALSE),0)</f>
        <v>0</v>
      </c>
    </row>
    <row r="217" spans="1:2">
      <c r="A217" s="193" t="s">
        <v>620</v>
      </c>
      <c r="B217" s="242">
        <f>IFERROR(VLOOKUP(A217,'PROMOS PRODUITS'!A:O,15,FALSE),0)+IFERROR(VLOOKUP(RECAP!A217,'PROMO LX BASICS ACRYLIQUE 118ML'!B:I,9,FALSE),0)+IFERROR(VLOOKUP(RECAP!A217,'PROMO LX HEAVY BODY 59 ML'!A:I,9,FALSE),0)+IFERROR(VLOOKUP(RECAP!A217,'PROMO LX ADDITIFS ACRYLIQUES'!A:I,9,FALSE),0)+IFERROR(VLOOKUP(RECAP!A217,'PROMO LB ACRYLIQUE FINE'!A:I,9,FALSE),0)+IFERROR(VLOOKUP(RECAP!A217,'PROMO LB HUILE FINE 40 ML'!A:I,9,FALSE),0)+IFERROR(VLOOKUP(RECAP!A217,'PROMO WN PROMARKER'!A:I,9,FALSE),0)+IFERROR(VLOOKUP(RECAP!A217,'PROMO CAP CRAYONS ESQUISSE'!A:I,9,FALSE),0)+IFERROR(VLOOKUP(RECAP!A217,'PROMO CAP CRAYONS PASTEL'!A:I,9,FALSE),0)</f>
        <v>0</v>
      </c>
    </row>
    <row r="218" spans="1:2">
      <c r="A218" s="193" t="s">
        <v>622</v>
      </c>
      <c r="B218" s="242">
        <f>IFERROR(VLOOKUP(A218,'PROMOS PRODUITS'!A:O,15,FALSE),0)+IFERROR(VLOOKUP(RECAP!A218,'PROMO LX BASICS ACRYLIQUE 118ML'!B:I,9,FALSE),0)+IFERROR(VLOOKUP(RECAP!A218,'PROMO LX HEAVY BODY 59 ML'!A:I,9,FALSE),0)+IFERROR(VLOOKUP(RECAP!A218,'PROMO LX ADDITIFS ACRYLIQUES'!A:I,9,FALSE),0)+IFERROR(VLOOKUP(RECAP!A218,'PROMO LB ACRYLIQUE FINE'!A:I,9,FALSE),0)+IFERROR(VLOOKUP(RECAP!A218,'PROMO LB HUILE FINE 40 ML'!A:I,9,FALSE),0)+IFERROR(VLOOKUP(RECAP!A218,'PROMO WN PROMARKER'!A:I,9,FALSE),0)+IFERROR(VLOOKUP(RECAP!A218,'PROMO CAP CRAYONS ESQUISSE'!A:I,9,FALSE),0)+IFERROR(VLOOKUP(RECAP!A218,'PROMO CAP CRAYONS PASTEL'!A:I,9,FALSE),0)</f>
        <v>0</v>
      </c>
    </row>
    <row r="219" spans="1:2">
      <c r="A219" s="193" t="s">
        <v>624</v>
      </c>
      <c r="B219" s="242">
        <f>IFERROR(VLOOKUP(A219,'PROMOS PRODUITS'!A:O,15,FALSE),0)+IFERROR(VLOOKUP(RECAP!A219,'PROMO LX BASICS ACRYLIQUE 118ML'!B:I,9,FALSE),0)+IFERROR(VLOOKUP(RECAP!A219,'PROMO LX HEAVY BODY 59 ML'!A:I,9,FALSE),0)+IFERROR(VLOOKUP(RECAP!A219,'PROMO LX ADDITIFS ACRYLIQUES'!A:I,9,FALSE),0)+IFERROR(VLOOKUP(RECAP!A219,'PROMO LB ACRYLIQUE FINE'!A:I,9,FALSE),0)+IFERROR(VLOOKUP(RECAP!A219,'PROMO LB HUILE FINE 40 ML'!A:I,9,FALSE),0)+IFERROR(VLOOKUP(RECAP!A219,'PROMO WN PROMARKER'!A:I,9,FALSE),0)+IFERROR(VLOOKUP(RECAP!A219,'PROMO CAP CRAYONS ESQUISSE'!A:I,9,FALSE),0)+IFERROR(VLOOKUP(RECAP!A219,'PROMO CAP CRAYONS PASTEL'!A:I,9,FALSE),0)</f>
        <v>0</v>
      </c>
    </row>
    <row r="220" spans="1:2">
      <c r="A220" s="193" t="s">
        <v>626</v>
      </c>
      <c r="B220" s="242">
        <f>IFERROR(VLOOKUP(A220,'PROMOS PRODUITS'!A:O,15,FALSE),0)+IFERROR(VLOOKUP(RECAP!A220,'PROMO LX BASICS ACRYLIQUE 118ML'!B:I,9,FALSE),0)+IFERROR(VLOOKUP(RECAP!A220,'PROMO LX HEAVY BODY 59 ML'!A:I,9,FALSE),0)+IFERROR(VLOOKUP(RECAP!A220,'PROMO LX ADDITIFS ACRYLIQUES'!A:I,9,FALSE),0)+IFERROR(VLOOKUP(RECAP!A220,'PROMO LB ACRYLIQUE FINE'!A:I,9,FALSE),0)+IFERROR(VLOOKUP(RECAP!A220,'PROMO LB HUILE FINE 40 ML'!A:I,9,FALSE),0)+IFERROR(VLOOKUP(RECAP!A220,'PROMO WN PROMARKER'!A:I,9,FALSE),0)+IFERROR(VLOOKUP(RECAP!A220,'PROMO CAP CRAYONS ESQUISSE'!A:I,9,FALSE),0)+IFERROR(VLOOKUP(RECAP!A220,'PROMO CAP CRAYONS PASTEL'!A:I,9,FALSE),0)</f>
        <v>0</v>
      </c>
    </row>
    <row r="221" spans="1:2">
      <c r="A221" s="193" t="s">
        <v>629</v>
      </c>
      <c r="B221" s="242">
        <f>IFERROR(VLOOKUP(A221,'PROMOS PRODUITS'!A:O,15,FALSE),0)+IFERROR(VLOOKUP(RECAP!A221,'PROMO LX BASICS ACRYLIQUE 118ML'!B:I,9,FALSE),0)+IFERROR(VLOOKUP(RECAP!A221,'PROMO LX HEAVY BODY 59 ML'!A:I,9,FALSE),0)+IFERROR(VLOOKUP(RECAP!A221,'PROMO LX ADDITIFS ACRYLIQUES'!A:I,9,FALSE),0)+IFERROR(VLOOKUP(RECAP!A221,'PROMO LB ACRYLIQUE FINE'!A:I,9,FALSE),0)+IFERROR(VLOOKUP(RECAP!A221,'PROMO LB HUILE FINE 40 ML'!A:I,9,FALSE),0)+IFERROR(VLOOKUP(RECAP!A221,'PROMO WN PROMARKER'!A:I,9,FALSE),0)+IFERROR(VLOOKUP(RECAP!A221,'PROMO CAP CRAYONS ESQUISSE'!A:I,9,FALSE),0)+IFERROR(VLOOKUP(RECAP!A221,'PROMO CAP CRAYONS PASTEL'!A:I,9,FALSE),0)</f>
        <v>0</v>
      </c>
    </row>
    <row r="222" spans="1:2">
      <c r="A222" s="193" t="s">
        <v>632</v>
      </c>
      <c r="B222" s="242">
        <f>IFERROR(VLOOKUP(A222,'PROMOS PRODUITS'!A:O,15,FALSE),0)+IFERROR(VLOOKUP(RECAP!A222,'PROMO LX BASICS ACRYLIQUE 118ML'!B:I,9,FALSE),0)+IFERROR(VLOOKUP(RECAP!A222,'PROMO LX HEAVY BODY 59 ML'!A:I,9,FALSE),0)+IFERROR(VLOOKUP(RECAP!A222,'PROMO LX ADDITIFS ACRYLIQUES'!A:I,9,FALSE),0)+IFERROR(VLOOKUP(RECAP!A222,'PROMO LB ACRYLIQUE FINE'!A:I,9,FALSE),0)+IFERROR(VLOOKUP(RECAP!A222,'PROMO LB HUILE FINE 40 ML'!A:I,9,FALSE),0)+IFERROR(VLOOKUP(RECAP!A222,'PROMO WN PROMARKER'!A:I,9,FALSE),0)+IFERROR(VLOOKUP(RECAP!A222,'PROMO CAP CRAYONS ESQUISSE'!A:I,9,FALSE),0)+IFERROR(VLOOKUP(RECAP!A222,'PROMO CAP CRAYONS PASTEL'!A:I,9,FALSE),0)</f>
        <v>0</v>
      </c>
    </row>
    <row r="223" spans="1:2">
      <c r="A223" s="193" t="s">
        <v>635</v>
      </c>
      <c r="B223" s="242">
        <f>IFERROR(VLOOKUP(A223,'PROMOS PRODUITS'!A:O,15,FALSE),0)+IFERROR(VLOOKUP(RECAP!A223,'PROMO LX BASICS ACRYLIQUE 118ML'!B:I,9,FALSE),0)+IFERROR(VLOOKUP(RECAP!A223,'PROMO LX HEAVY BODY 59 ML'!A:I,9,FALSE),0)+IFERROR(VLOOKUP(RECAP!A223,'PROMO LX ADDITIFS ACRYLIQUES'!A:I,9,FALSE),0)+IFERROR(VLOOKUP(RECAP!A223,'PROMO LB ACRYLIQUE FINE'!A:I,9,FALSE),0)+IFERROR(VLOOKUP(RECAP!A223,'PROMO LB HUILE FINE 40 ML'!A:I,9,FALSE),0)+IFERROR(VLOOKUP(RECAP!A223,'PROMO WN PROMARKER'!A:I,9,FALSE),0)+IFERROR(VLOOKUP(RECAP!A223,'PROMO CAP CRAYONS ESQUISSE'!A:I,9,FALSE),0)+IFERROR(VLOOKUP(RECAP!A223,'PROMO CAP CRAYONS PASTEL'!A:I,9,FALSE),0)</f>
        <v>0</v>
      </c>
    </row>
    <row r="224" spans="1:2">
      <c r="A224" s="193" t="s">
        <v>638</v>
      </c>
      <c r="B224" s="242">
        <f>IFERROR(VLOOKUP(A224,'PROMOS PRODUITS'!A:O,15,FALSE),0)+IFERROR(VLOOKUP(RECAP!A224,'PROMO LX BASICS ACRYLIQUE 118ML'!B:I,9,FALSE),0)+IFERROR(VLOOKUP(RECAP!A224,'PROMO LX HEAVY BODY 59 ML'!A:I,9,FALSE),0)+IFERROR(VLOOKUP(RECAP!A224,'PROMO LX ADDITIFS ACRYLIQUES'!A:I,9,FALSE),0)+IFERROR(VLOOKUP(RECAP!A224,'PROMO LB ACRYLIQUE FINE'!A:I,9,FALSE),0)+IFERROR(VLOOKUP(RECAP!A224,'PROMO LB HUILE FINE 40 ML'!A:I,9,FALSE),0)+IFERROR(VLOOKUP(RECAP!A224,'PROMO WN PROMARKER'!A:I,9,FALSE),0)+IFERROR(VLOOKUP(RECAP!A224,'PROMO CAP CRAYONS ESQUISSE'!A:I,9,FALSE),0)+IFERROR(VLOOKUP(RECAP!A224,'PROMO CAP CRAYONS PASTEL'!A:I,9,FALSE),0)</f>
        <v>0</v>
      </c>
    </row>
    <row r="225" spans="1:2">
      <c r="A225" s="193" t="s">
        <v>641</v>
      </c>
      <c r="B225" s="242">
        <f>IFERROR(VLOOKUP(A225,'PROMOS PRODUITS'!A:O,15,FALSE),0)+IFERROR(VLOOKUP(RECAP!A225,'PROMO LX BASICS ACRYLIQUE 118ML'!B:I,9,FALSE),0)+IFERROR(VLOOKUP(RECAP!A225,'PROMO LX HEAVY BODY 59 ML'!A:I,9,FALSE),0)+IFERROR(VLOOKUP(RECAP!A225,'PROMO LX ADDITIFS ACRYLIQUES'!A:I,9,FALSE),0)+IFERROR(VLOOKUP(RECAP!A225,'PROMO LB ACRYLIQUE FINE'!A:I,9,FALSE),0)+IFERROR(VLOOKUP(RECAP!A225,'PROMO LB HUILE FINE 40 ML'!A:I,9,FALSE),0)+IFERROR(VLOOKUP(RECAP!A225,'PROMO WN PROMARKER'!A:I,9,FALSE),0)+IFERROR(VLOOKUP(RECAP!A225,'PROMO CAP CRAYONS ESQUISSE'!A:I,9,FALSE),0)+IFERROR(VLOOKUP(RECAP!A225,'PROMO CAP CRAYONS PASTEL'!A:I,9,FALSE),0)</f>
        <v>0</v>
      </c>
    </row>
    <row r="226" spans="1:2">
      <c r="A226" s="193" t="s">
        <v>644</v>
      </c>
      <c r="B226" s="242">
        <f>IFERROR(VLOOKUP(A226,'PROMOS PRODUITS'!A:O,15,FALSE),0)+IFERROR(VLOOKUP(RECAP!A226,'PROMO LX BASICS ACRYLIQUE 118ML'!B:I,9,FALSE),0)+IFERROR(VLOOKUP(RECAP!A226,'PROMO LX HEAVY BODY 59 ML'!A:I,9,FALSE),0)+IFERROR(VLOOKUP(RECAP!A226,'PROMO LX ADDITIFS ACRYLIQUES'!A:I,9,FALSE),0)+IFERROR(VLOOKUP(RECAP!A226,'PROMO LB ACRYLIQUE FINE'!A:I,9,FALSE),0)+IFERROR(VLOOKUP(RECAP!A226,'PROMO LB HUILE FINE 40 ML'!A:I,9,FALSE),0)+IFERROR(VLOOKUP(RECAP!A226,'PROMO WN PROMARKER'!A:I,9,FALSE),0)+IFERROR(VLOOKUP(RECAP!A226,'PROMO CAP CRAYONS ESQUISSE'!A:I,9,FALSE),0)+IFERROR(VLOOKUP(RECAP!A226,'PROMO CAP CRAYONS PASTEL'!A:I,9,FALSE),0)</f>
        <v>0</v>
      </c>
    </row>
    <row r="227" spans="1:2">
      <c r="A227" s="193" t="s">
        <v>647</v>
      </c>
      <c r="B227" s="242">
        <f>IFERROR(VLOOKUP(A227,'PROMOS PRODUITS'!A:O,15,FALSE),0)+IFERROR(VLOOKUP(RECAP!A227,'PROMO LX BASICS ACRYLIQUE 118ML'!B:I,9,FALSE),0)+IFERROR(VLOOKUP(RECAP!A227,'PROMO LX HEAVY BODY 59 ML'!A:I,9,FALSE),0)+IFERROR(VLOOKUP(RECAP!A227,'PROMO LX ADDITIFS ACRYLIQUES'!A:I,9,FALSE),0)+IFERROR(VLOOKUP(RECAP!A227,'PROMO LB ACRYLIQUE FINE'!A:I,9,FALSE),0)+IFERROR(VLOOKUP(RECAP!A227,'PROMO LB HUILE FINE 40 ML'!A:I,9,FALSE),0)+IFERROR(VLOOKUP(RECAP!A227,'PROMO WN PROMARKER'!A:I,9,FALSE),0)+IFERROR(VLOOKUP(RECAP!A227,'PROMO CAP CRAYONS ESQUISSE'!A:I,9,FALSE),0)+IFERROR(VLOOKUP(RECAP!A227,'PROMO CAP CRAYONS PASTEL'!A:I,9,FALSE),0)</f>
        <v>0</v>
      </c>
    </row>
    <row r="228" spans="1:2">
      <c r="A228" s="193" t="s">
        <v>650</v>
      </c>
      <c r="B228" s="242">
        <f>IFERROR(VLOOKUP(A228,'PROMOS PRODUITS'!A:O,15,FALSE),0)+IFERROR(VLOOKUP(RECAP!A228,'PROMO LX BASICS ACRYLIQUE 118ML'!B:I,9,FALSE),0)+IFERROR(VLOOKUP(RECAP!A228,'PROMO LX HEAVY BODY 59 ML'!A:I,9,FALSE),0)+IFERROR(VLOOKUP(RECAP!A228,'PROMO LX ADDITIFS ACRYLIQUES'!A:I,9,FALSE),0)+IFERROR(VLOOKUP(RECAP!A228,'PROMO LB ACRYLIQUE FINE'!A:I,9,FALSE),0)+IFERROR(VLOOKUP(RECAP!A228,'PROMO LB HUILE FINE 40 ML'!A:I,9,FALSE),0)+IFERROR(VLOOKUP(RECAP!A228,'PROMO WN PROMARKER'!A:I,9,FALSE),0)+IFERROR(VLOOKUP(RECAP!A228,'PROMO CAP CRAYONS ESQUISSE'!A:I,9,FALSE),0)+IFERROR(VLOOKUP(RECAP!A228,'PROMO CAP CRAYONS PASTEL'!A:I,9,FALSE),0)</f>
        <v>0</v>
      </c>
    </row>
    <row r="229" spans="1:2">
      <c r="A229" s="193" t="s">
        <v>653</v>
      </c>
      <c r="B229" s="242">
        <f>IFERROR(VLOOKUP(A229,'PROMOS PRODUITS'!A:O,15,FALSE),0)+IFERROR(VLOOKUP(RECAP!A229,'PROMO LX BASICS ACRYLIQUE 118ML'!B:I,9,FALSE),0)+IFERROR(VLOOKUP(RECAP!A229,'PROMO LX HEAVY BODY 59 ML'!A:I,9,FALSE),0)+IFERROR(VLOOKUP(RECAP!A229,'PROMO LX ADDITIFS ACRYLIQUES'!A:I,9,FALSE),0)+IFERROR(VLOOKUP(RECAP!A229,'PROMO LB ACRYLIQUE FINE'!A:I,9,FALSE),0)+IFERROR(VLOOKUP(RECAP!A229,'PROMO LB HUILE FINE 40 ML'!A:I,9,FALSE),0)+IFERROR(VLOOKUP(RECAP!A229,'PROMO WN PROMARKER'!A:I,9,FALSE),0)+IFERROR(VLOOKUP(RECAP!A229,'PROMO CAP CRAYONS ESQUISSE'!A:I,9,FALSE),0)+IFERROR(VLOOKUP(RECAP!A229,'PROMO CAP CRAYONS PASTEL'!A:I,9,FALSE),0)</f>
        <v>0</v>
      </c>
    </row>
    <row r="230" spans="1:2">
      <c r="A230" s="193" t="s">
        <v>656</v>
      </c>
      <c r="B230" s="242">
        <f>IFERROR(VLOOKUP(A230,'PROMOS PRODUITS'!A:O,15,FALSE),0)+IFERROR(VLOOKUP(RECAP!A230,'PROMO LX BASICS ACRYLIQUE 118ML'!B:I,9,FALSE),0)+IFERROR(VLOOKUP(RECAP!A230,'PROMO LX HEAVY BODY 59 ML'!A:I,9,FALSE),0)+IFERROR(VLOOKUP(RECAP!A230,'PROMO LX ADDITIFS ACRYLIQUES'!A:I,9,FALSE),0)+IFERROR(VLOOKUP(RECAP!A230,'PROMO LB ACRYLIQUE FINE'!A:I,9,FALSE),0)+IFERROR(VLOOKUP(RECAP!A230,'PROMO LB HUILE FINE 40 ML'!A:I,9,FALSE),0)+IFERROR(VLOOKUP(RECAP!A230,'PROMO WN PROMARKER'!A:I,9,FALSE),0)+IFERROR(VLOOKUP(RECAP!A230,'PROMO CAP CRAYONS ESQUISSE'!A:I,9,FALSE),0)+IFERROR(VLOOKUP(RECAP!A230,'PROMO CAP CRAYONS PASTEL'!A:I,9,FALSE),0)</f>
        <v>0</v>
      </c>
    </row>
    <row r="231" spans="1:2">
      <c r="A231" s="193" t="s">
        <v>659</v>
      </c>
      <c r="B231" s="242">
        <f>IFERROR(VLOOKUP(A231,'PROMOS PRODUITS'!A:O,15,FALSE),0)+IFERROR(VLOOKUP(RECAP!A231,'PROMO LX BASICS ACRYLIQUE 118ML'!B:I,9,FALSE),0)+IFERROR(VLOOKUP(RECAP!A231,'PROMO LX HEAVY BODY 59 ML'!A:I,9,FALSE),0)+IFERROR(VLOOKUP(RECAP!A231,'PROMO LX ADDITIFS ACRYLIQUES'!A:I,9,FALSE),0)+IFERROR(VLOOKUP(RECAP!A231,'PROMO LB ACRYLIQUE FINE'!A:I,9,FALSE),0)+IFERROR(VLOOKUP(RECAP!A231,'PROMO LB HUILE FINE 40 ML'!A:I,9,FALSE),0)+IFERROR(VLOOKUP(RECAP!A231,'PROMO WN PROMARKER'!A:I,9,FALSE),0)+IFERROR(VLOOKUP(RECAP!A231,'PROMO CAP CRAYONS ESQUISSE'!A:I,9,FALSE),0)+IFERROR(VLOOKUP(RECAP!A231,'PROMO CAP CRAYONS PASTEL'!A:I,9,FALSE),0)</f>
        <v>0</v>
      </c>
    </row>
    <row r="232" spans="1:2">
      <c r="A232" s="193" t="s">
        <v>662</v>
      </c>
      <c r="B232" s="242">
        <f>IFERROR(VLOOKUP(A232,'PROMOS PRODUITS'!A:O,15,FALSE),0)+IFERROR(VLOOKUP(RECAP!A232,'PROMO LX BASICS ACRYLIQUE 118ML'!B:I,9,FALSE),0)+IFERROR(VLOOKUP(RECAP!A232,'PROMO LX HEAVY BODY 59 ML'!A:I,9,FALSE),0)+IFERROR(VLOOKUP(RECAP!A232,'PROMO LX ADDITIFS ACRYLIQUES'!A:I,9,FALSE),0)+IFERROR(VLOOKUP(RECAP!A232,'PROMO LB ACRYLIQUE FINE'!A:I,9,FALSE),0)+IFERROR(VLOOKUP(RECAP!A232,'PROMO LB HUILE FINE 40 ML'!A:I,9,FALSE),0)+IFERROR(VLOOKUP(RECAP!A232,'PROMO WN PROMARKER'!A:I,9,FALSE),0)+IFERROR(VLOOKUP(RECAP!A232,'PROMO CAP CRAYONS ESQUISSE'!A:I,9,FALSE),0)+IFERROR(VLOOKUP(RECAP!A232,'PROMO CAP CRAYONS PASTEL'!A:I,9,FALSE),0)</f>
        <v>0</v>
      </c>
    </row>
    <row r="233" spans="1:2">
      <c r="A233" s="193" t="s">
        <v>665</v>
      </c>
      <c r="B233" s="242">
        <f>IFERROR(VLOOKUP(A233,'PROMOS PRODUITS'!A:O,15,FALSE),0)+IFERROR(VLOOKUP(RECAP!A233,'PROMO LX BASICS ACRYLIQUE 118ML'!B:I,9,FALSE),0)+IFERROR(VLOOKUP(RECAP!A233,'PROMO LX HEAVY BODY 59 ML'!A:I,9,FALSE),0)+IFERROR(VLOOKUP(RECAP!A233,'PROMO LX ADDITIFS ACRYLIQUES'!A:I,9,FALSE),0)+IFERROR(VLOOKUP(RECAP!A233,'PROMO LB ACRYLIQUE FINE'!A:I,9,FALSE),0)+IFERROR(VLOOKUP(RECAP!A233,'PROMO LB HUILE FINE 40 ML'!A:I,9,FALSE),0)+IFERROR(VLOOKUP(RECAP!A233,'PROMO WN PROMARKER'!A:I,9,FALSE),0)+IFERROR(VLOOKUP(RECAP!A233,'PROMO CAP CRAYONS ESQUISSE'!A:I,9,FALSE),0)+IFERROR(VLOOKUP(RECAP!A233,'PROMO CAP CRAYONS PASTEL'!A:I,9,FALSE),0)</f>
        <v>0</v>
      </c>
    </row>
    <row r="234" spans="1:2">
      <c r="A234" s="193" t="s">
        <v>668</v>
      </c>
      <c r="B234" s="242">
        <f>IFERROR(VLOOKUP(A234,'PROMOS PRODUITS'!A:O,15,FALSE),0)+IFERROR(VLOOKUP(RECAP!A234,'PROMO LX BASICS ACRYLIQUE 118ML'!B:I,9,FALSE),0)+IFERROR(VLOOKUP(RECAP!A234,'PROMO LX HEAVY BODY 59 ML'!A:I,9,FALSE),0)+IFERROR(VLOOKUP(RECAP!A234,'PROMO LX ADDITIFS ACRYLIQUES'!A:I,9,FALSE),0)+IFERROR(VLOOKUP(RECAP!A234,'PROMO LB ACRYLIQUE FINE'!A:I,9,FALSE),0)+IFERROR(VLOOKUP(RECAP!A234,'PROMO LB HUILE FINE 40 ML'!A:I,9,FALSE),0)+IFERROR(VLOOKUP(RECAP!A234,'PROMO WN PROMARKER'!A:I,9,FALSE),0)+IFERROR(VLOOKUP(RECAP!A234,'PROMO CAP CRAYONS ESQUISSE'!A:I,9,FALSE),0)+IFERROR(VLOOKUP(RECAP!A234,'PROMO CAP CRAYONS PASTEL'!A:I,9,FALSE),0)</f>
        <v>0</v>
      </c>
    </row>
    <row r="235" spans="1:2">
      <c r="A235" s="193" t="s">
        <v>671</v>
      </c>
      <c r="B235" s="242">
        <f>IFERROR(VLOOKUP(A235,'PROMOS PRODUITS'!A:O,15,FALSE),0)+IFERROR(VLOOKUP(RECAP!A235,'PROMO LX BASICS ACRYLIQUE 118ML'!B:I,9,FALSE),0)+IFERROR(VLOOKUP(RECAP!A235,'PROMO LX HEAVY BODY 59 ML'!A:I,9,FALSE),0)+IFERROR(VLOOKUP(RECAP!A235,'PROMO LX ADDITIFS ACRYLIQUES'!A:I,9,FALSE),0)+IFERROR(VLOOKUP(RECAP!A235,'PROMO LB ACRYLIQUE FINE'!A:I,9,FALSE),0)+IFERROR(VLOOKUP(RECAP!A235,'PROMO LB HUILE FINE 40 ML'!A:I,9,FALSE),0)+IFERROR(VLOOKUP(RECAP!A235,'PROMO WN PROMARKER'!A:I,9,FALSE),0)+IFERROR(VLOOKUP(RECAP!A235,'PROMO CAP CRAYONS ESQUISSE'!A:I,9,FALSE),0)+IFERROR(VLOOKUP(RECAP!A235,'PROMO CAP CRAYONS PASTEL'!A:I,9,FALSE),0)</f>
        <v>0</v>
      </c>
    </row>
    <row r="236" spans="1:2">
      <c r="A236" s="193" t="s">
        <v>674</v>
      </c>
      <c r="B236" s="242">
        <f>IFERROR(VLOOKUP(A236,'PROMOS PRODUITS'!A:O,15,FALSE),0)+IFERROR(VLOOKUP(RECAP!A236,'PROMO LX BASICS ACRYLIQUE 118ML'!B:I,9,FALSE),0)+IFERROR(VLOOKUP(RECAP!A236,'PROMO LX HEAVY BODY 59 ML'!A:I,9,FALSE),0)+IFERROR(VLOOKUP(RECAP!A236,'PROMO LX ADDITIFS ACRYLIQUES'!A:I,9,FALSE),0)+IFERROR(VLOOKUP(RECAP!A236,'PROMO LB ACRYLIQUE FINE'!A:I,9,FALSE),0)+IFERROR(VLOOKUP(RECAP!A236,'PROMO LB HUILE FINE 40 ML'!A:I,9,FALSE),0)+IFERROR(VLOOKUP(RECAP!A236,'PROMO WN PROMARKER'!A:I,9,FALSE),0)+IFERROR(VLOOKUP(RECAP!A236,'PROMO CAP CRAYONS ESQUISSE'!A:I,9,FALSE),0)+IFERROR(VLOOKUP(RECAP!A236,'PROMO CAP CRAYONS PASTEL'!A:I,9,FALSE),0)</f>
        <v>0</v>
      </c>
    </row>
    <row r="237" spans="1:2">
      <c r="A237" s="193" t="s">
        <v>677</v>
      </c>
      <c r="B237" s="242">
        <f>IFERROR(VLOOKUP(A237,'PROMOS PRODUITS'!A:O,15,FALSE),0)+IFERROR(VLOOKUP(RECAP!A237,'PROMO LX BASICS ACRYLIQUE 118ML'!B:I,9,FALSE),0)+IFERROR(VLOOKUP(RECAP!A237,'PROMO LX HEAVY BODY 59 ML'!A:I,9,FALSE),0)+IFERROR(VLOOKUP(RECAP!A237,'PROMO LX ADDITIFS ACRYLIQUES'!A:I,9,FALSE),0)+IFERROR(VLOOKUP(RECAP!A237,'PROMO LB ACRYLIQUE FINE'!A:I,9,FALSE),0)+IFERROR(VLOOKUP(RECAP!A237,'PROMO LB HUILE FINE 40 ML'!A:I,9,FALSE),0)+IFERROR(VLOOKUP(RECAP!A237,'PROMO WN PROMARKER'!A:I,9,FALSE),0)+IFERROR(VLOOKUP(RECAP!A237,'PROMO CAP CRAYONS ESQUISSE'!A:I,9,FALSE),0)+IFERROR(VLOOKUP(RECAP!A237,'PROMO CAP CRAYONS PASTEL'!A:I,9,FALSE),0)</f>
        <v>0</v>
      </c>
    </row>
    <row r="238" spans="1:2">
      <c r="A238" s="193" t="s">
        <v>680</v>
      </c>
      <c r="B238" s="242">
        <f>IFERROR(VLOOKUP(A238,'PROMOS PRODUITS'!A:O,15,FALSE),0)+IFERROR(VLOOKUP(RECAP!A238,'PROMO LX BASICS ACRYLIQUE 118ML'!B:I,9,FALSE),0)+IFERROR(VLOOKUP(RECAP!A238,'PROMO LX HEAVY BODY 59 ML'!A:I,9,FALSE),0)+IFERROR(VLOOKUP(RECAP!A238,'PROMO LX ADDITIFS ACRYLIQUES'!A:I,9,FALSE),0)+IFERROR(VLOOKUP(RECAP!A238,'PROMO LB ACRYLIQUE FINE'!A:I,9,FALSE),0)+IFERROR(VLOOKUP(RECAP!A238,'PROMO LB HUILE FINE 40 ML'!A:I,9,FALSE),0)+IFERROR(VLOOKUP(RECAP!A238,'PROMO WN PROMARKER'!A:I,9,FALSE),0)+IFERROR(VLOOKUP(RECAP!A238,'PROMO CAP CRAYONS ESQUISSE'!A:I,9,FALSE),0)+IFERROR(VLOOKUP(RECAP!A238,'PROMO CAP CRAYONS PASTEL'!A:I,9,FALSE),0)</f>
        <v>0</v>
      </c>
    </row>
    <row r="239" spans="1:2">
      <c r="A239" s="193" t="s">
        <v>683</v>
      </c>
      <c r="B239" s="242">
        <f>IFERROR(VLOOKUP(A239,'PROMOS PRODUITS'!A:O,15,FALSE),0)+IFERROR(VLOOKUP(RECAP!A239,'PROMO LX BASICS ACRYLIQUE 118ML'!B:I,9,FALSE),0)+IFERROR(VLOOKUP(RECAP!A239,'PROMO LX HEAVY BODY 59 ML'!A:I,9,FALSE),0)+IFERROR(VLOOKUP(RECAP!A239,'PROMO LX ADDITIFS ACRYLIQUES'!A:I,9,FALSE),0)+IFERROR(VLOOKUP(RECAP!A239,'PROMO LB ACRYLIQUE FINE'!A:I,9,FALSE),0)+IFERROR(VLOOKUP(RECAP!A239,'PROMO LB HUILE FINE 40 ML'!A:I,9,FALSE),0)+IFERROR(VLOOKUP(RECAP!A239,'PROMO WN PROMARKER'!A:I,9,FALSE),0)+IFERROR(VLOOKUP(RECAP!A239,'PROMO CAP CRAYONS ESQUISSE'!A:I,9,FALSE),0)+IFERROR(VLOOKUP(RECAP!A239,'PROMO CAP CRAYONS PASTEL'!A:I,9,FALSE),0)</f>
        <v>0</v>
      </c>
    </row>
    <row r="240" spans="1:2">
      <c r="A240" s="193" t="s">
        <v>686</v>
      </c>
      <c r="B240" s="242">
        <f>IFERROR(VLOOKUP(A240,'PROMOS PRODUITS'!A:O,15,FALSE),0)+IFERROR(VLOOKUP(RECAP!A240,'PROMO LX BASICS ACRYLIQUE 118ML'!B:I,9,FALSE),0)+IFERROR(VLOOKUP(RECAP!A240,'PROMO LX HEAVY BODY 59 ML'!A:I,9,FALSE),0)+IFERROR(VLOOKUP(RECAP!A240,'PROMO LX ADDITIFS ACRYLIQUES'!A:I,9,FALSE),0)+IFERROR(VLOOKUP(RECAP!A240,'PROMO LB ACRYLIQUE FINE'!A:I,9,FALSE),0)+IFERROR(VLOOKUP(RECAP!A240,'PROMO LB HUILE FINE 40 ML'!A:I,9,FALSE),0)+IFERROR(VLOOKUP(RECAP!A240,'PROMO WN PROMARKER'!A:I,9,FALSE),0)+IFERROR(VLOOKUP(RECAP!A240,'PROMO CAP CRAYONS ESQUISSE'!A:I,9,FALSE),0)+IFERROR(VLOOKUP(RECAP!A240,'PROMO CAP CRAYONS PASTEL'!A:I,9,FALSE),0)</f>
        <v>0</v>
      </c>
    </row>
    <row r="241" spans="1:2">
      <c r="A241" s="193" t="s">
        <v>689</v>
      </c>
      <c r="B241" s="242">
        <f>IFERROR(VLOOKUP(A241,'PROMOS PRODUITS'!A:O,15,FALSE),0)+IFERROR(VLOOKUP(RECAP!A241,'PROMO LX BASICS ACRYLIQUE 118ML'!B:I,9,FALSE),0)+IFERROR(VLOOKUP(RECAP!A241,'PROMO LX HEAVY BODY 59 ML'!A:I,9,FALSE),0)+IFERROR(VLOOKUP(RECAP!A241,'PROMO LX ADDITIFS ACRYLIQUES'!A:I,9,FALSE),0)+IFERROR(VLOOKUP(RECAP!A241,'PROMO LB ACRYLIQUE FINE'!A:I,9,FALSE),0)+IFERROR(VLOOKUP(RECAP!A241,'PROMO LB HUILE FINE 40 ML'!A:I,9,FALSE),0)+IFERROR(VLOOKUP(RECAP!A241,'PROMO WN PROMARKER'!A:I,9,FALSE),0)+IFERROR(VLOOKUP(RECAP!A241,'PROMO CAP CRAYONS ESQUISSE'!A:I,9,FALSE),0)+IFERROR(VLOOKUP(RECAP!A241,'PROMO CAP CRAYONS PASTEL'!A:I,9,FALSE),0)</f>
        <v>0</v>
      </c>
    </row>
    <row r="242" spans="1:2">
      <c r="A242" s="193" t="s">
        <v>692</v>
      </c>
      <c r="B242" s="242">
        <f>IFERROR(VLOOKUP(A242,'PROMOS PRODUITS'!A:O,15,FALSE),0)+IFERROR(VLOOKUP(RECAP!A242,'PROMO LX BASICS ACRYLIQUE 118ML'!B:I,9,FALSE),0)+IFERROR(VLOOKUP(RECAP!A242,'PROMO LX HEAVY BODY 59 ML'!A:I,9,FALSE),0)+IFERROR(VLOOKUP(RECAP!A242,'PROMO LX ADDITIFS ACRYLIQUES'!A:I,9,FALSE),0)+IFERROR(VLOOKUP(RECAP!A242,'PROMO LB ACRYLIQUE FINE'!A:I,9,FALSE),0)+IFERROR(VLOOKUP(RECAP!A242,'PROMO LB HUILE FINE 40 ML'!A:I,9,FALSE),0)+IFERROR(VLOOKUP(RECAP!A242,'PROMO WN PROMARKER'!A:I,9,FALSE),0)+IFERROR(VLOOKUP(RECAP!A242,'PROMO CAP CRAYONS ESQUISSE'!A:I,9,FALSE),0)+IFERROR(VLOOKUP(RECAP!A242,'PROMO CAP CRAYONS PASTEL'!A:I,9,FALSE),0)</f>
        <v>0</v>
      </c>
    </row>
    <row r="243" spans="1:2">
      <c r="A243" s="193" t="s">
        <v>695</v>
      </c>
      <c r="B243" s="242">
        <f>IFERROR(VLOOKUP(A243,'PROMOS PRODUITS'!A:O,15,FALSE),0)+IFERROR(VLOOKUP(RECAP!A243,'PROMO LX BASICS ACRYLIQUE 118ML'!B:I,9,FALSE),0)+IFERROR(VLOOKUP(RECAP!A243,'PROMO LX HEAVY BODY 59 ML'!A:I,9,FALSE),0)+IFERROR(VLOOKUP(RECAP!A243,'PROMO LX ADDITIFS ACRYLIQUES'!A:I,9,FALSE),0)+IFERROR(VLOOKUP(RECAP!A243,'PROMO LB ACRYLIQUE FINE'!A:I,9,FALSE),0)+IFERROR(VLOOKUP(RECAP!A243,'PROMO LB HUILE FINE 40 ML'!A:I,9,FALSE),0)+IFERROR(VLOOKUP(RECAP!A243,'PROMO WN PROMARKER'!A:I,9,FALSE),0)+IFERROR(VLOOKUP(RECAP!A243,'PROMO CAP CRAYONS ESQUISSE'!A:I,9,FALSE),0)+IFERROR(VLOOKUP(RECAP!A243,'PROMO CAP CRAYONS PASTEL'!A:I,9,FALSE),0)</f>
        <v>0</v>
      </c>
    </row>
    <row r="244" spans="1:2">
      <c r="A244" s="193" t="s">
        <v>698</v>
      </c>
      <c r="B244" s="242">
        <f>IFERROR(VLOOKUP(A244,'PROMOS PRODUITS'!A:O,15,FALSE),0)+IFERROR(VLOOKUP(RECAP!A244,'PROMO LX BASICS ACRYLIQUE 118ML'!B:I,9,FALSE),0)+IFERROR(VLOOKUP(RECAP!A244,'PROMO LX HEAVY BODY 59 ML'!A:I,9,FALSE),0)+IFERROR(VLOOKUP(RECAP!A244,'PROMO LX ADDITIFS ACRYLIQUES'!A:I,9,FALSE),0)+IFERROR(VLOOKUP(RECAP!A244,'PROMO LB ACRYLIQUE FINE'!A:I,9,FALSE),0)+IFERROR(VLOOKUP(RECAP!A244,'PROMO LB HUILE FINE 40 ML'!A:I,9,FALSE),0)+IFERROR(VLOOKUP(RECAP!A244,'PROMO WN PROMARKER'!A:I,9,FALSE),0)+IFERROR(VLOOKUP(RECAP!A244,'PROMO CAP CRAYONS ESQUISSE'!A:I,9,FALSE),0)+IFERROR(VLOOKUP(RECAP!A244,'PROMO CAP CRAYONS PASTEL'!A:I,9,FALSE),0)</f>
        <v>0</v>
      </c>
    </row>
    <row r="245" spans="1:2">
      <c r="A245" s="193" t="s">
        <v>701</v>
      </c>
      <c r="B245" s="242">
        <f>IFERROR(VLOOKUP(A245,'PROMOS PRODUITS'!A:O,15,FALSE),0)+IFERROR(VLOOKUP(RECAP!A245,'PROMO LX BASICS ACRYLIQUE 118ML'!B:I,9,FALSE),0)+IFERROR(VLOOKUP(RECAP!A245,'PROMO LX HEAVY BODY 59 ML'!A:I,9,FALSE),0)+IFERROR(VLOOKUP(RECAP!A245,'PROMO LX ADDITIFS ACRYLIQUES'!A:I,9,FALSE),0)+IFERROR(VLOOKUP(RECAP!A245,'PROMO LB ACRYLIQUE FINE'!A:I,9,FALSE),0)+IFERROR(VLOOKUP(RECAP!A245,'PROMO LB HUILE FINE 40 ML'!A:I,9,FALSE),0)+IFERROR(VLOOKUP(RECAP!A245,'PROMO WN PROMARKER'!A:I,9,FALSE),0)+IFERROR(VLOOKUP(RECAP!A245,'PROMO CAP CRAYONS ESQUISSE'!A:I,9,FALSE),0)+IFERROR(VLOOKUP(RECAP!A245,'PROMO CAP CRAYONS PASTEL'!A:I,9,FALSE),0)</f>
        <v>0</v>
      </c>
    </row>
    <row r="246" spans="1:2">
      <c r="A246" s="193" t="s">
        <v>704</v>
      </c>
      <c r="B246" s="242">
        <f>IFERROR(VLOOKUP(A246,'PROMOS PRODUITS'!A:O,15,FALSE),0)+IFERROR(VLOOKUP(RECAP!A246,'PROMO LX BASICS ACRYLIQUE 118ML'!B:I,9,FALSE),0)+IFERROR(VLOOKUP(RECAP!A246,'PROMO LX HEAVY BODY 59 ML'!A:I,9,FALSE),0)+IFERROR(VLOOKUP(RECAP!A246,'PROMO LX ADDITIFS ACRYLIQUES'!A:I,9,FALSE),0)+IFERROR(VLOOKUP(RECAP!A246,'PROMO LB ACRYLIQUE FINE'!A:I,9,FALSE),0)+IFERROR(VLOOKUP(RECAP!A246,'PROMO LB HUILE FINE 40 ML'!A:I,9,FALSE),0)+IFERROR(VLOOKUP(RECAP!A246,'PROMO WN PROMARKER'!A:I,9,FALSE),0)+IFERROR(VLOOKUP(RECAP!A246,'PROMO CAP CRAYONS ESQUISSE'!A:I,9,FALSE),0)+IFERROR(VLOOKUP(RECAP!A246,'PROMO CAP CRAYONS PASTEL'!A:I,9,FALSE),0)</f>
        <v>0</v>
      </c>
    </row>
    <row r="247" spans="1:2">
      <c r="A247" s="193" t="s">
        <v>707</v>
      </c>
      <c r="B247" s="242">
        <f>IFERROR(VLOOKUP(A247,'PROMOS PRODUITS'!A:O,15,FALSE),0)+IFERROR(VLOOKUP(RECAP!A247,'PROMO LX BASICS ACRYLIQUE 118ML'!B:I,9,FALSE),0)+IFERROR(VLOOKUP(RECAP!A247,'PROMO LX HEAVY BODY 59 ML'!A:I,9,FALSE),0)+IFERROR(VLOOKUP(RECAP!A247,'PROMO LX ADDITIFS ACRYLIQUES'!A:I,9,FALSE),0)+IFERROR(VLOOKUP(RECAP!A247,'PROMO LB ACRYLIQUE FINE'!A:I,9,FALSE),0)+IFERROR(VLOOKUP(RECAP!A247,'PROMO LB HUILE FINE 40 ML'!A:I,9,FALSE),0)+IFERROR(VLOOKUP(RECAP!A247,'PROMO WN PROMARKER'!A:I,9,FALSE),0)+IFERROR(VLOOKUP(RECAP!A247,'PROMO CAP CRAYONS ESQUISSE'!A:I,9,FALSE),0)+IFERROR(VLOOKUP(RECAP!A247,'PROMO CAP CRAYONS PASTEL'!A:I,9,FALSE),0)</f>
        <v>0</v>
      </c>
    </row>
    <row r="248" spans="1:2">
      <c r="A248" s="193" t="s">
        <v>710</v>
      </c>
      <c r="B248" s="242">
        <f>IFERROR(VLOOKUP(A248,'PROMOS PRODUITS'!A:O,15,FALSE),0)+IFERROR(VLOOKUP(RECAP!A248,'PROMO LX BASICS ACRYLIQUE 118ML'!B:I,9,FALSE),0)+IFERROR(VLOOKUP(RECAP!A248,'PROMO LX HEAVY BODY 59 ML'!A:I,9,FALSE),0)+IFERROR(VLOOKUP(RECAP!A248,'PROMO LX ADDITIFS ACRYLIQUES'!A:I,9,FALSE),0)+IFERROR(VLOOKUP(RECAP!A248,'PROMO LB ACRYLIQUE FINE'!A:I,9,FALSE),0)+IFERROR(VLOOKUP(RECAP!A248,'PROMO LB HUILE FINE 40 ML'!A:I,9,FALSE),0)+IFERROR(VLOOKUP(RECAP!A248,'PROMO WN PROMARKER'!A:I,9,FALSE),0)+IFERROR(VLOOKUP(RECAP!A248,'PROMO CAP CRAYONS ESQUISSE'!A:I,9,FALSE),0)+IFERROR(VLOOKUP(RECAP!A248,'PROMO CAP CRAYONS PASTEL'!A:I,9,FALSE),0)</f>
        <v>0</v>
      </c>
    </row>
    <row r="249" spans="1:2">
      <c r="A249" s="193" t="s">
        <v>713</v>
      </c>
      <c r="B249" s="242">
        <f>IFERROR(VLOOKUP(A249,'PROMOS PRODUITS'!A:O,15,FALSE),0)+IFERROR(VLOOKUP(RECAP!A249,'PROMO LX BASICS ACRYLIQUE 118ML'!B:I,9,FALSE),0)+IFERROR(VLOOKUP(RECAP!A249,'PROMO LX HEAVY BODY 59 ML'!A:I,9,FALSE),0)+IFERROR(VLOOKUP(RECAP!A249,'PROMO LX ADDITIFS ACRYLIQUES'!A:I,9,FALSE),0)+IFERROR(VLOOKUP(RECAP!A249,'PROMO LB ACRYLIQUE FINE'!A:I,9,FALSE),0)+IFERROR(VLOOKUP(RECAP!A249,'PROMO LB HUILE FINE 40 ML'!A:I,9,FALSE),0)+IFERROR(VLOOKUP(RECAP!A249,'PROMO WN PROMARKER'!A:I,9,FALSE),0)+IFERROR(VLOOKUP(RECAP!A249,'PROMO CAP CRAYONS ESQUISSE'!A:I,9,FALSE),0)+IFERROR(VLOOKUP(RECAP!A249,'PROMO CAP CRAYONS PASTEL'!A:I,9,FALSE),0)</f>
        <v>0</v>
      </c>
    </row>
    <row r="250" spans="1:2">
      <c r="A250" s="193" t="s">
        <v>716</v>
      </c>
      <c r="B250" s="242">
        <f>IFERROR(VLOOKUP(A250,'PROMOS PRODUITS'!A:O,15,FALSE),0)+IFERROR(VLOOKUP(RECAP!A250,'PROMO LX BASICS ACRYLIQUE 118ML'!B:I,9,FALSE),0)+IFERROR(VLOOKUP(RECAP!A250,'PROMO LX HEAVY BODY 59 ML'!A:I,9,FALSE),0)+IFERROR(VLOOKUP(RECAP!A250,'PROMO LX ADDITIFS ACRYLIQUES'!A:I,9,FALSE),0)+IFERROR(VLOOKUP(RECAP!A250,'PROMO LB ACRYLIQUE FINE'!A:I,9,FALSE),0)+IFERROR(VLOOKUP(RECAP!A250,'PROMO LB HUILE FINE 40 ML'!A:I,9,FALSE),0)+IFERROR(VLOOKUP(RECAP!A250,'PROMO WN PROMARKER'!A:I,9,FALSE),0)+IFERROR(VLOOKUP(RECAP!A250,'PROMO CAP CRAYONS ESQUISSE'!A:I,9,FALSE),0)+IFERROR(VLOOKUP(RECAP!A250,'PROMO CAP CRAYONS PASTEL'!A:I,9,FALSE),0)</f>
        <v>0</v>
      </c>
    </row>
    <row r="251" spans="1:2">
      <c r="A251" s="193" t="s">
        <v>719</v>
      </c>
      <c r="B251" s="242">
        <f>IFERROR(VLOOKUP(A251,'PROMOS PRODUITS'!A:O,15,FALSE),0)+IFERROR(VLOOKUP(RECAP!A251,'PROMO LX BASICS ACRYLIQUE 118ML'!B:I,9,FALSE),0)+IFERROR(VLOOKUP(RECAP!A251,'PROMO LX HEAVY BODY 59 ML'!A:I,9,FALSE),0)+IFERROR(VLOOKUP(RECAP!A251,'PROMO LX ADDITIFS ACRYLIQUES'!A:I,9,FALSE),0)+IFERROR(VLOOKUP(RECAP!A251,'PROMO LB ACRYLIQUE FINE'!A:I,9,FALSE),0)+IFERROR(VLOOKUP(RECAP!A251,'PROMO LB HUILE FINE 40 ML'!A:I,9,FALSE),0)+IFERROR(VLOOKUP(RECAP!A251,'PROMO WN PROMARKER'!A:I,9,FALSE),0)+IFERROR(VLOOKUP(RECAP!A251,'PROMO CAP CRAYONS ESQUISSE'!A:I,9,FALSE),0)+IFERROR(VLOOKUP(RECAP!A251,'PROMO CAP CRAYONS PASTEL'!A:I,9,FALSE),0)</f>
        <v>0</v>
      </c>
    </row>
    <row r="252" spans="1:2">
      <c r="A252" s="193" t="s">
        <v>722</v>
      </c>
      <c r="B252" s="242">
        <f>IFERROR(VLOOKUP(A252,'PROMOS PRODUITS'!A:O,15,FALSE),0)+IFERROR(VLOOKUP(RECAP!A252,'PROMO LX BASICS ACRYLIQUE 118ML'!B:I,9,FALSE),0)+IFERROR(VLOOKUP(RECAP!A252,'PROMO LX HEAVY BODY 59 ML'!A:I,9,FALSE),0)+IFERROR(VLOOKUP(RECAP!A252,'PROMO LX ADDITIFS ACRYLIQUES'!A:I,9,FALSE),0)+IFERROR(VLOOKUP(RECAP!A252,'PROMO LB ACRYLIQUE FINE'!A:I,9,FALSE),0)+IFERROR(VLOOKUP(RECAP!A252,'PROMO LB HUILE FINE 40 ML'!A:I,9,FALSE),0)+IFERROR(VLOOKUP(RECAP!A252,'PROMO WN PROMARKER'!A:I,9,FALSE),0)+IFERROR(VLOOKUP(RECAP!A252,'PROMO CAP CRAYONS ESQUISSE'!A:I,9,FALSE),0)+IFERROR(VLOOKUP(RECAP!A252,'PROMO CAP CRAYONS PASTEL'!A:I,9,FALSE),0)</f>
        <v>0</v>
      </c>
    </row>
    <row r="253" spans="1:2">
      <c r="A253" s="193" t="s">
        <v>725</v>
      </c>
      <c r="B253" s="242">
        <f>IFERROR(VLOOKUP(A253,'PROMOS PRODUITS'!A:O,15,FALSE),0)+IFERROR(VLOOKUP(RECAP!A253,'PROMO LX BASICS ACRYLIQUE 118ML'!B:I,9,FALSE),0)+IFERROR(VLOOKUP(RECAP!A253,'PROMO LX HEAVY BODY 59 ML'!A:I,9,FALSE),0)+IFERROR(VLOOKUP(RECAP!A253,'PROMO LX ADDITIFS ACRYLIQUES'!A:I,9,FALSE),0)+IFERROR(VLOOKUP(RECAP!A253,'PROMO LB ACRYLIQUE FINE'!A:I,9,FALSE),0)+IFERROR(VLOOKUP(RECAP!A253,'PROMO LB HUILE FINE 40 ML'!A:I,9,FALSE),0)+IFERROR(VLOOKUP(RECAP!A253,'PROMO WN PROMARKER'!A:I,9,FALSE),0)+IFERROR(VLOOKUP(RECAP!A253,'PROMO CAP CRAYONS ESQUISSE'!A:I,9,FALSE),0)+IFERROR(VLOOKUP(RECAP!A253,'PROMO CAP CRAYONS PASTEL'!A:I,9,FALSE),0)</f>
        <v>0</v>
      </c>
    </row>
    <row r="254" spans="1:2">
      <c r="A254" s="193" t="s">
        <v>728</v>
      </c>
      <c r="B254" s="242">
        <f>IFERROR(VLOOKUP(A254,'PROMOS PRODUITS'!A:O,15,FALSE),0)+IFERROR(VLOOKUP(RECAP!A254,'PROMO LX BASICS ACRYLIQUE 118ML'!B:I,9,FALSE),0)+IFERROR(VLOOKUP(RECAP!A254,'PROMO LX HEAVY BODY 59 ML'!A:I,9,FALSE),0)+IFERROR(VLOOKUP(RECAP!A254,'PROMO LX ADDITIFS ACRYLIQUES'!A:I,9,FALSE),0)+IFERROR(VLOOKUP(RECAP!A254,'PROMO LB ACRYLIQUE FINE'!A:I,9,FALSE),0)+IFERROR(VLOOKUP(RECAP!A254,'PROMO LB HUILE FINE 40 ML'!A:I,9,FALSE),0)+IFERROR(VLOOKUP(RECAP!A254,'PROMO WN PROMARKER'!A:I,9,FALSE),0)+IFERROR(VLOOKUP(RECAP!A254,'PROMO CAP CRAYONS ESQUISSE'!A:I,9,FALSE),0)+IFERROR(VLOOKUP(RECAP!A254,'PROMO CAP CRAYONS PASTEL'!A:I,9,FALSE),0)</f>
        <v>0</v>
      </c>
    </row>
    <row r="255" spans="1:2">
      <c r="A255" s="193" t="s">
        <v>731</v>
      </c>
      <c r="B255" s="242">
        <f>IFERROR(VLOOKUP(A255,'PROMOS PRODUITS'!A:O,15,FALSE),0)+IFERROR(VLOOKUP(RECAP!A255,'PROMO LX BASICS ACRYLIQUE 118ML'!B:I,9,FALSE),0)+IFERROR(VLOOKUP(RECAP!A255,'PROMO LX HEAVY BODY 59 ML'!A:I,9,FALSE),0)+IFERROR(VLOOKUP(RECAP!A255,'PROMO LX ADDITIFS ACRYLIQUES'!A:I,9,FALSE),0)+IFERROR(VLOOKUP(RECAP!A255,'PROMO LB ACRYLIQUE FINE'!A:I,9,FALSE),0)+IFERROR(VLOOKUP(RECAP!A255,'PROMO LB HUILE FINE 40 ML'!A:I,9,FALSE),0)+IFERROR(VLOOKUP(RECAP!A255,'PROMO WN PROMARKER'!A:I,9,FALSE),0)+IFERROR(VLOOKUP(RECAP!A255,'PROMO CAP CRAYONS ESQUISSE'!A:I,9,FALSE),0)+IFERROR(VLOOKUP(RECAP!A255,'PROMO CAP CRAYONS PASTEL'!A:I,9,FALSE),0)</f>
        <v>0</v>
      </c>
    </row>
    <row r="256" spans="1:2">
      <c r="A256" s="193" t="s">
        <v>734</v>
      </c>
      <c r="B256" s="242">
        <f>IFERROR(VLOOKUP(A256,'PROMOS PRODUITS'!A:O,15,FALSE),0)+IFERROR(VLOOKUP(RECAP!A256,'PROMO LX BASICS ACRYLIQUE 118ML'!B:I,9,FALSE),0)+IFERROR(VLOOKUP(RECAP!A256,'PROMO LX HEAVY BODY 59 ML'!A:I,9,FALSE),0)+IFERROR(VLOOKUP(RECAP!A256,'PROMO LX ADDITIFS ACRYLIQUES'!A:I,9,FALSE),0)+IFERROR(VLOOKUP(RECAP!A256,'PROMO LB ACRYLIQUE FINE'!A:I,9,FALSE),0)+IFERROR(VLOOKUP(RECAP!A256,'PROMO LB HUILE FINE 40 ML'!A:I,9,FALSE),0)+IFERROR(VLOOKUP(RECAP!A256,'PROMO WN PROMARKER'!A:I,9,FALSE),0)+IFERROR(VLOOKUP(RECAP!A256,'PROMO CAP CRAYONS ESQUISSE'!A:I,9,FALSE),0)+IFERROR(VLOOKUP(RECAP!A256,'PROMO CAP CRAYONS PASTEL'!A:I,9,FALSE),0)</f>
        <v>0</v>
      </c>
    </row>
    <row r="257" spans="1:2">
      <c r="A257" s="193" t="s">
        <v>737</v>
      </c>
      <c r="B257" s="242">
        <f>IFERROR(VLOOKUP(A257,'PROMOS PRODUITS'!A:O,15,FALSE),0)+IFERROR(VLOOKUP(RECAP!A257,'PROMO LX BASICS ACRYLIQUE 118ML'!B:I,9,FALSE),0)+IFERROR(VLOOKUP(RECAP!A257,'PROMO LX HEAVY BODY 59 ML'!A:I,9,FALSE),0)+IFERROR(VLOOKUP(RECAP!A257,'PROMO LX ADDITIFS ACRYLIQUES'!A:I,9,FALSE),0)+IFERROR(VLOOKUP(RECAP!A257,'PROMO LB ACRYLIQUE FINE'!A:I,9,FALSE),0)+IFERROR(VLOOKUP(RECAP!A257,'PROMO LB HUILE FINE 40 ML'!A:I,9,FALSE),0)+IFERROR(VLOOKUP(RECAP!A257,'PROMO WN PROMARKER'!A:I,9,FALSE),0)+IFERROR(VLOOKUP(RECAP!A257,'PROMO CAP CRAYONS ESQUISSE'!A:I,9,FALSE),0)+IFERROR(VLOOKUP(RECAP!A257,'PROMO CAP CRAYONS PASTEL'!A:I,9,FALSE),0)</f>
        <v>0</v>
      </c>
    </row>
    <row r="258" spans="1:2">
      <c r="A258" s="193" t="s">
        <v>740</v>
      </c>
      <c r="B258" s="242">
        <f>IFERROR(VLOOKUP(A258,'PROMOS PRODUITS'!A:O,15,FALSE),0)+IFERROR(VLOOKUP(RECAP!A258,'PROMO LX BASICS ACRYLIQUE 118ML'!B:I,9,FALSE),0)+IFERROR(VLOOKUP(RECAP!A258,'PROMO LX HEAVY BODY 59 ML'!A:I,9,FALSE),0)+IFERROR(VLOOKUP(RECAP!A258,'PROMO LX ADDITIFS ACRYLIQUES'!A:I,9,FALSE),0)+IFERROR(VLOOKUP(RECAP!A258,'PROMO LB ACRYLIQUE FINE'!A:I,9,FALSE),0)+IFERROR(VLOOKUP(RECAP!A258,'PROMO LB HUILE FINE 40 ML'!A:I,9,FALSE),0)+IFERROR(VLOOKUP(RECAP!A258,'PROMO WN PROMARKER'!A:I,9,FALSE),0)+IFERROR(VLOOKUP(RECAP!A258,'PROMO CAP CRAYONS ESQUISSE'!A:I,9,FALSE),0)+IFERROR(VLOOKUP(RECAP!A258,'PROMO CAP CRAYONS PASTEL'!A:I,9,FALSE),0)</f>
        <v>0</v>
      </c>
    </row>
    <row r="259" spans="1:2">
      <c r="A259" s="193" t="s">
        <v>743</v>
      </c>
      <c r="B259" s="242">
        <f>IFERROR(VLOOKUP(A259,'PROMOS PRODUITS'!A:O,15,FALSE),0)+IFERROR(VLOOKUP(RECAP!A259,'PROMO LX BASICS ACRYLIQUE 118ML'!B:I,9,FALSE),0)+IFERROR(VLOOKUP(RECAP!A259,'PROMO LX HEAVY BODY 59 ML'!A:I,9,FALSE),0)+IFERROR(VLOOKUP(RECAP!A259,'PROMO LX ADDITIFS ACRYLIQUES'!A:I,9,FALSE),0)+IFERROR(VLOOKUP(RECAP!A259,'PROMO LB ACRYLIQUE FINE'!A:I,9,FALSE),0)+IFERROR(VLOOKUP(RECAP!A259,'PROMO LB HUILE FINE 40 ML'!A:I,9,FALSE),0)+IFERROR(VLOOKUP(RECAP!A259,'PROMO WN PROMARKER'!A:I,9,FALSE),0)+IFERROR(VLOOKUP(RECAP!A259,'PROMO CAP CRAYONS ESQUISSE'!A:I,9,FALSE),0)+IFERROR(VLOOKUP(RECAP!A259,'PROMO CAP CRAYONS PASTEL'!A:I,9,FALSE),0)</f>
        <v>0</v>
      </c>
    </row>
    <row r="260" spans="1:2">
      <c r="A260" s="193" t="s">
        <v>746</v>
      </c>
      <c r="B260" s="242">
        <f>IFERROR(VLOOKUP(A260,'PROMOS PRODUITS'!A:O,15,FALSE),0)+IFERROR(VLOOKUP(RECAP!A260,'PROMO LX BASICS ACRYLIQUE 118ML'!B:I,9,FALSE),0)+IFERROR(VLOOKUP(RECAP!A260,'PROMO LX HEAVY BODY 59 ML'!A:I,9,FALSE),0)+IFERROR(VLOOKUP(RECAP!A260,'PROMO LX ADDITIFS ACRYLIQUES'!A:I,9,FALSE),0)+IFERROR(VLOOKUP(RECAP!A260,'PROMO LB ACRYLIQUE FINE'!A:I,9,FALSE),0)+IFERROR(VLOOKUP(RECAP!A260,'PROMO LB HUILE FINE 40 ML'!A:I,9,FALSE),0)+IFERROR(VLOOKUP(RECAP!A260,'PROMO WN PROMARKER'!A:I,9,FALSE),0)+IFERROR(VLOOKUP(RECAP!A260,'PROMO CAP CRAYONS ESQUISSE'!A:I,9,FALSE),0)+IFERROR(VLOOKUP(RECAP!A260,'PROMO CAP CRAYONS PASTEL'!A:I,9,FALSE),0)</f>
        <v>0</v>
      </c>
    </row>
    <row r="261" spans="1:2">
      <c r="A261" s="193" t="s">
        <v>749</v>
      </c>
      <c r="B261" s="242">
        <f>IFERROR(VLOOKUP(A261,'PROMOS PRODUITS'!A:O,15,FALSE),0)+IFERROR(VLOOKUP(RECAP!A261,'PROMO LX BASICS ACRYLIQUE 118ML'!B:I,9,FALSE),0)+IFERROR(VLOOKUP(RECAP!A261,'PROMO LX HEAVY BODY 59 ML'!A:I,9,FALSE),0)+IFERROR(VLOOKUP(RECAP!A261,'PROMO LX ADDITIFS ACRYLIQUES'!A:I,9,FALSE),0)+IFERROR(VLOOKUP(RECAP!A261,'PROMO LB ACRYLIQUE FINE'!A:I,9,FALSE),0)+IFERROR(VLOOKUP(RECAP!A261,'PROMO LB HUILE FINE 40 ML'!A:I,9,FALSE),0)+IFERROR(VLOOKUP(RECAP!A261,'PROMO WN PROMARKER'!A:I,9,FALSE),0)+IFERROR(VLOOKUP(RECAP!A261,'PROMO CAP CRAYONS ESQUISSE'!A:I,9,FALSE),0)+IFERROR(VLOOKUP(RECAP!A261,'PROMO CAP CRAYONS PASTEL'!A:I,9,FALSE),0)</f>
        <v>0</v>
      </c>
    </row>
    <row r="262" spans="1:2">
      <c r="A262" s="193" t="s">
        <v>752</v>
      </c>
      <c r="B262" s="242">
        <f>IFERROR(VLOOKUP(A262,'PROMOS PRODUITS'!A:O,15,FALSE),0)+IFERROR(VLOOKUP(RECAP!A262,'PROMO LX BASICS ACRYLIQUE 118ML'!B:I,9,FALSE),0)+IFERROR(VLOOKUP(RECAP!A262,'PROMO LX HEAVY BODY 59 ML'!A:I,9,FALSE),0)+IFERROR(VLOOKUP(RECAP!A262,'PROMO LX ADDITIFS ACRYLIQUES'!A:I,9,FALSE),0)+IFERROR(VLOOKUP(RECAP!A262,'PROMO LB ACRYLIQUE FINE'!A:I,9,FALSE),0)+IFERROR(VLOOKUP(RECAP!A262,'PROMO LB HUILE FINE 40 ML'!A:I,9,FALSE),0)+IFERROR(VLOOKUP(RECAP!A262,'PROMO WN PROMARKER'!A:I,9,FALSE),0)+IFERROR(VLOOKUP(RECAP!A262,'PROMO CAP CRAYONS ESQUISSE'!A:I,9,FALSE),0)+IFERROR(VLOOKUP(RECAP!A262,'PROMO CAP CRAYONS PASTEL'!A:I,9,FALSE),0)</f>
        <v>0</v>
      </c>
    </row>
    <row r="263" spans="1:2">
      <c r="A263" s="193" t="s">
        <v>755</v>
      </c>
      <c r="B263" s="242">
        <f>IFERROR(VLOOKUP(A263,'PROMOS PRODUITS'!A:O,15,FALSE),0)+IFERROR(VLOOKUP(RECAP!A263,'PROMO LX BASICS ACRYLIQUE 118ML'!B:I,9,FALSE),0)+IFERROR(VLOOKUP(RECAP!A263,'PROMO LX HEAVY BODY 59 ML'!A:I,9,FALSE),0)+IFERROR(VLOOKUP(RECAP!A263,'PROMO LX ADDITIFS ACRYLIQUES'!A:I,9,FALSE),0)+IFERROR(VLOOKUP(RECAP!A263,'PROMO LB ACRYLIQUE FINE'!A:I,9,FALSE),0)+IFERROR(VLOOKUP(RECAP!A263,'PROMO LB HUILE FINE 40 ML'!A:I,9,FALSE),0)+IFERROR(VLOOKUP(RECAP!A263,'PROMO WN PROMARKER'!A:I,9,FALSE),0)+IFERROR(VLOOKUP(RECAP!A263,'PROMO CAP CRAYONS ESQUISSE'!A:I,9,FALSE),0)+IFERROR(VLOOKUP(RECAP!A263,'PROMO CAP CRAYONS PASTEL'!A:I,9,FALSE),0)</f>
        <v>0</v>
      </c>
    </row>
    <row r="264" spans="1:2">
      <c r="A264" s="193" t="s">
        <v>758</v>
      </c>
      <c r="B264" s="242">
        <f>IFERROR(VLOOKUP(A264,'PROMOS PRODUITS'!A:O,15,FALSE),0)+IFERROR(VLOOKUP(RECAP!A264,'PROMO LX BASICS ACRYLIQUE 118ML'!B:I,9,FALSE),0)+IFERROR(VLOOKUP(RECAP!A264,'PROMO LX HEAVY BODY 59 ML'!A:I,9,FALSE),0)+IFERROR(VLOOKUP(RECAP!A264,'PROMO LX ADDITIFS ACRYLIQUES'!A:I,9,FALSE),0)+IFERROR(VLOOKUP(RECAP!A264,'PROMO LB ACRYLIQUE FINE'!A:I,9,FALSE),0)+IFERROR(VLOOKUP(RECAP!A264,'PROMO LB HUILE FINE 40 ML'!A:I,9,FALSE),0)+IFERROR(VLOOKUP(RECAP!A264,'PROMO WN PROMARKER'!A:I,9,FALSE),0)+IFERROR(VLOOKUP(RECAP!A264,'PROMO CAP CRAYONS ESQUISSE'!A:I,9,FALSE),0)+IFERROR(VLOOKUP(RECAP!A264,'PROMO CAP CRAYONS PASTEL'!A:I,9,FALSE),0)</f>
        <v>0</v>
      </c>
    </row>
    <row r="265" spans="1:2">
      <c r="A265" s="193" t="s">
        <v>761</v>
      </c>
      <c r="B265" s="242">
        <f>IFERROR(VLOOKUP(A265,'PROMOS PRODUITS'!A:O,15,FALSE),0)+IFERROR(VLOOKUP(RECAP!A265,'PROMO LX BASICS ACRYLIQUE 118ML'!B:I,9,FALSE),0)+IFERROR(VLOOKUP(RECAP!A265,'PROMO LX HEAVY BODY 59 ML'!A:I,9,FALSE),0)+IFERROR(VLOOKUP(RECAP!A265,'PROMO LX ADDITIFS ACRYLIQUES'!A:I,9,FALSE),0)+IFERROR(VLOOKUP(RECAP!A265,'PROMO LB ACRYLIQUE FINE'!A:I,9,FALSE),0)+IFERROR(VLOOKUP(RECAP!A265,'PROMO LB HUILE FINE 40 ML'!A:I,9,FALSE),0)+IFERROR(VLOOKUP(RECAP!A265,'PROMO WN PROMARKER'!A:I,9,FALSE),0)+IFERROR(VLOOKUP(RECAP!A265,'PROMO CAP CRAYONS ESQUISSE'!A:I,9,FALSE),0)+IFERROR(VLOOKUP(RECAP!A265,'PROMO CAP CRAYONS PASTEL'!A:I,9,FALSE),0)</f>
        <v>0</v>
      </c>
    </row>
    <row r="266" spans="1:2">
      <c r="A266" s="193" t="s">
        <v>764</v>
      </c>
      <c r="B266" s="242">
        <f>IFERROR(VLOOKUP(A266,'PROMOS PRODUITS'!A:O,15,FALSE),0)+IFERROR(VLOOKUP(RECAP!A266,'PROMO LX BASICS ACRYLIQUE 118ML'!B:I,9,FALSE),0)+IFERROR(VLOOKUP(RECAP!A266,'PROMO LX HEAVY BODY 59 ML'!A:I,9,FALSE),0)+IFERROR(VLOOKUP(RECAP!A266,'PROMO LX ADDITIFS ACRYLIQUES'!A:I,9,FALSE),0)+IFERROR(VLOOKUP(RECAP!A266,'PROMO LB ACRYLIQUE FINE'!A:I,9,FALSE),0)+IFERROR(VLOOKUP(RECAP!A266,'PROMO LB HUILE FINE 40 ML'!A:I,9,FALSE),0)+IFERROR(VLOOKUP(RECAP!A266,'PROMO WN PROMARKER'!A:I,9,FALSE),0)+IFERROR(VLOOKUP(RECAP!A266,'PROMO CAP CRAYONS ESQUISSE'!A:I,9,FALSE),0)+IFERROR(VLOOKUP(RECAP!A266,'PROMO CAP CRAYONS PASTEL'!A:I,9,FALSE),0)</f>
        <v>0</v>
      </c>
    </row>
    <row r="267" spans="1:2">
      <c r="A267" s="193" t="s">
        <v>767</v>
      </c>
      <c r="B267" s="242">
        <f>IFERROR(VLOOKUP(A267,'PROMOS PRODUITS'!A:O,15,FALSE),0)+IFERROR(VLOOKUP(RECAP!A267,'PROMO LX BASICS ACRYLIQUE 118ML'!B:I,9,FALSE),0)+IFERROR(VLOOKUP(RECAP!A267,'PROMO LX HEAVY BODY 59 ML'!A:I,9,FALSE),0)+IFERROR(VLOOKUP(RECAP!A267,'PROMO LX ADDITIFS ACRYLIQUES'!A:I,9,FALSE),0)+IFERROR(VLOOKUP(RECAP!A267,'PROMO LB ACRYLIQUE FINE'!A:I,9,FALSE),0)+IFERROR(VLOOKUP(RECAP!A267,'PROMO LB HUILE FINE 40 ML'!A:I,9,FALSE),0)+IFERROR(VLOOKUP(RECAP!A267,'PROMO WN PROMARKER'!A:I,9,FALSE),0)+IFERROR(VLOOKUP(RECAP!A267,'PROMO CAP CRAYONS ESQUISSE'!A:I,9,FALSE),0)+IFERROR(VLOOKUP(RECAP!A267,'PROMO CAP CRAYONS PASTEL'!A:I,9,FALSE),0)</f>
        <v>0</v>
      </c>
    </row>
    <row r="268" spans="1:2">
      <c r="A268" s="193" t="s">
        <v>770</v>
      </c>
      <c r="B268" s="242">
        <f>IFERROR(VLOOKUP(A268,'PROMOS PRODUITS'!A:O,15,FALSE),0)+IFERROR(VLOOKUP(RECAP!A268,'PROMO LX BASICS ACRYLIQUE 118ML'!B:I,9,FALSE),0)+IFERROR(VLOOKUP(RECAP!A268,'PROMO LX HEAVY BODY 59 ML'!A:I,9,FALSE),0)+IFERROR(VLOOKUP(RECAP!A268,'PROMO LX ADDITIFS ACRYLIQUES'!A:I,9,FALSE),0)+IFERROR(VLOOKUP(RECAP!A268,'PROMO LB ACRYLIQUE FINE'!A:I,9,FALSE),0)+IFERROR(VLOOKUP(RECAP!A268,'PROMO LB HUILE FINE 40 ML'!A:I,9,FALSE),0)+IFERROR(VLOOKUP(RECAP!A268,'PROMO WN PROMARKER'!A:I,9,FALSE),0)+IFERROR(VLOOKUP(RECAP!A268,'PROMO CAP CRAYONS ESQUISSE'!A:I,9,FALSE),0)+IFERROR(VLOOKUP(RECAP!A268,'PROMO CAP CRAYONS PASTEL'!A:I,9,FALSE),0)</f>
        <v>0</v>
      </c>
    </row>
    <row r="269" spans="1:2">
      <c r="A269" s="193" t="s">
        <v>773</v>
      </c>
      <c r="B269" s="242">
        <f>IFERROR(VLOOKUP(A269,'PROMOS PRODUITS'!A:O,15,FALSE),0)+IFERROR(VLOOKUP(RECAP!A269,'PROMO LX BASICS ACRYLIQUE 118ML'!B:I,9,FALSE),0)+IFERROR(VLOOKUP(RECAP!A269,'PROMO LX HEAVY BODY 59 ML'!A:I,9,FALSE),0)+IFERROR(VLOOKUP(RECAP!A269,'PROMO LX ADDITIFS ACRYLIQUES'!A:I,9,FALSE),0)+IFERROR(VLOOKUP(RECAP!A269,'PROMO LB ACRYLIQUE FINE'!A:I,9,FALSE),0)+IFERROR(VLOOKUP(RECAP!A269,'PROMO LB HUILE FINE 40 ML'!A:I,9,FALSE),0)+IFERROR(VLOOKUP(RECAP!A269,'PROMO WN PROMARKER'!A:I,9,FALSE),0)+IFERROR(VLOOKUP(RECAP!A269,'PROMO CAP CRAYONS ESQUISSE'!A:I,9,FALSE),0)+IFERROR(VLOOKUP(RECAP!A269,'PROMO CAP CRAYONS PASTEL'!A:I,9,FALSE),0)</f>
        <v>0</v>
      </c>
    </row>
    <row r="270" spans="1:2">
      <c r="A270" s="193" t="s">
        <v>776</v>
      </c>
      <c r="B270" s="242">
        <f>IFERROR(VLOOKUP(A270,'PROMOS PRODUITS'!A:O,15,FALSE),0)+IFERROR(VLOOKUP(RECAP!A270,'PROMO LX BASICS ACRYLIQUE 118ML'!B:I,9,FALSE),0)+IFERROR(VLOOKUP(RECAP!A270,'PROMO LX HEAVY BODY 59 ML'!A:I,9,FALSE),0)+IFERROR(VLOOKUP(RECAP!A270,'PROMO LX ADDITIFS ACRYLIQUES'!A:I,9,FALSE),0)+IFERROR(VLOOKUP(RECAP!A270,'PROMO LB ACRYLIQUE FINE'!A:I,9,FALSE),0)+IFERROR(VLOOKUP(RECAP!A270,'PROMO LB HUILE FINE 40 ML'!A:I,9,FALSE),0)+IFERROR(VLOOKUP(RECAP!A270,'PROMO WN PROMARKER'!A:I,9,FALSE),0)+IFERROR(VLOOKUP(RECAP!A270,'PROMO CAP CRAYONS ESQUISSE'!A:I,9,FALSE),0)+IFERROR(VLOOKUP(RECAP!A270,'PROMO CAP CRAYONS PASTEL'!A:I,9,FALSE),0)</f>
        <v>0</v>
      </c>
    </row>
    <row r="271" spans="1:2">
      <c r="A271" s="193" t="s">
        <v>779</v>
      </c>
      <c r="B271" s="242">
        <f>IFERROR(VLOOKUP(A271,'PROMOS PRODUITS'!A:O,15,FALSE),0)+IFERROR(VLOOKUP(RECAP!A271,'PROMO LX BASICS ACRYLIQUE 118ML'!B:I,9,FALSE),0)+IFERROR(VLOOKUP(RECAP!A271,'PROMO LX HEAVY BODY 59 ML'!A:I,9,FALSE),0)+IFERROR(VLOOKUP(RECAP!A271,'PROMO LX ADDITIFS ACRYLIQUES'!A:I,9,FALSE),0)+IFERROR(VLOOKUP(RECAP!A271,'PROMO LB ACRYLIQUE FINE'!A:I,9,FALSE),0)+IFERROR(VLOOKUP(RECAP!A271,'PROMO LB HUILE FINE 40 ML'!A:I,9,FALSE),0)+IFERROR(VLOOKUP(RECAP!A271,'PROMO WN PROMARKER'!A:I,9,FALSE),0)+IFERROR(VLOOKUP(RECAP!A271,'PROMO CAP CRAYONS ESQUISSE'!A:I,9,FALSE),0)+IFERROR(VLOOKUP(RECAP!A271,'PROMO CAP CRAYONS PASTEL'!A:I,9,FALSE),0)</f>
        <v>0</v>
      </c>
    </row>
    <row r="272" spans="1:2">
      <c r="A272" s="193" t="s">
        <v>782</v>
      </c>
      <c r="B272" s="242">
        <f>IFERROR(VLOOKUP(A272,'PROMOS PRODUITS'!A:O,15,FALSE),0)+IFERROR(VLOOKUP(RECAP!A272,'PROMO LX BASICS ACRYLIQUE 118ML'!B:I,9,FALSE),0)+IFERROR(VLOOKUP(RECAP!A272,'PROMO LX HEAVY BODY 59 ML'!A:I,9,FALSE),0)+IFERROR(VLOOKUP(RECAP!A272,'PROMO LX ADDITIFS ACRYLIQUES'!A:I,9,FALSE),0)+IFERROR(VLOOKUP(RECAP!A272,'PROMO LB ACRYLIQUE FINE'!A:I,9,FALSE),0)+IFERROR(VLOOKUP(RECAP!A272,'PROMO LB HUILE FINE 40 ML'!A:I,9,FALSE),0)+IFERROR(VLOOKUP(RECAP!A272,'PROMO WN PROMARKER'!A:I,9,FALSE),0)+IFERROR(VLOOKUP(RECAP!A272,'PROMO CAP CRAYONS ESQUISSE'!A:I,9,FALSE),0)+IFERROR(VLOOKUP(RECAP!A272,'PROMO CAP CRAYONS PASTEL'!A:I,9,FALSE),0)</f>
        <v>0</v>
      </c>
    </row>
    <row r="273" spans="1:2">
      <c r="A273" s="193" t="s">
        <v>785</v>
      </c>
      <c r="B273" s="242">
        <f>IFERROR(VLOOKUP(A273,'PROMOS PRODUITS'!A:O,15,FALSE),0)+IFERROR(VLOOKUP(RECAP!A273,'PROMO LX BASICS ACRYLIQUE 118ML'!B:I,9,FALSE),0)+IFERROR(VLOOKUP(RECAP!A273,'PROMO LX HEAVY BODY 59 ML'!A:I,9,FALSE),0)+IFERROR(VLOOKUP(RECAP!A273,'PROMO LX ADDITIFS ACRYLIQUES'!A:I,9,FALSE),0)+IFERROR(VLOOKUP(RECAP!A273,'PROMO LB ACRYLIQUE FINE'!A:I,9,FALSE),0)+IFERROR(VLOOKUP(RECAP!A273,'PROMO LB HUILE FINE 40 ML'!A:I,9,FALSE),0)+IFERROR(VLOOKUP(RECAP!A273,'PROMO WN PROMARKER'!A:I,9,FALSE),0)+IFERROR(VLOOKUP(RECAP!A273,'PROMO CAP CRAYONS ESQUISSE'!A:I,9,FALSE),0)+IFERROR(VLOOKUP(RECAP!A273,'PROMO CAP CRAYONS PASTEL'!A:I,9,FALSE),0)</f>
        <v>0</v>
      </c>
    </row>
    <row r="274" spans="1:2">
      <c r="A274" s="193" t="s">
        <v>788</v>
      </c>
      <c r="B274" s="242">
        <f>IFERROR(VLOOKUP(A274,'PROMOS PRODUITS'!A:O,15,FALSE),0)+IFERROR(VLOOKUP(RECAP!A274,'PROMO LX BASICS ACRYLIQUE 118ML'!B:I,9,FALSE),0)+IFERROR(VLOOKUP(RECAP!A274,'PROMO LX HEAVY BODY 59 ML'!A:I,9,FALSE),0)+IFERROR(VLOOKUP(RECAP!A274,'PROMO LX ADDITIFS ACRYLIQUES'!A:I,9,FALSE),0)+IFERROR(VLOOKUP(RECAP!A274,'PROMO LB ACRYLIQUE FINE'!A:I,9,FALSE),0)+IFERROR(VLOOKUP(RECAP!A274,'PROMO LB HUILE FINE 40 ML'!A:I,9,FALSE),0)+IFERROR(VLOOKUP(RECAP!A274,'PROMO WN PROMARKER'!A:I,9,FALSE),0)+IFERROR(VLOOKUP(RECAP!A274,'PROMO CAP CRAYONS ESQUISSE'!A:I,9,FALSE),0)+IFERROR(VLOOKUP(RECAP!A274,'PROMO CAP CRAYONS PASTEL'!A:I,9,FALSE),0)</f>
        <v>0</v>
      </c>
    </row>
    <row r="275" spans="1:2">
      <c r="A275" s="193" t="s">
        <v>791</v>
      </c>
      <c r="B275" s="242">
        <f>IFERROR(VLOOKUP(A275,'PROMOS PRODUITS'!A:O,15,FALSE),0)+IFERROR(VLOOKUP(RECAP!A275,'PROMO LX BASICS ACRYLIQUE 118ML'!B:I,9,FALSE),0)+IFERROR(VLOOKUP(RECAP!A275,'PROMO LX HEAVY BODY 59 ML'!A:I,9,FALSE),0)+IFERROR(VLOOKUP(RECAP!A275,'PROMO LX ADDITIFS ACRYLIQUES'!A:I,9,FALSE),0)+IFERROR(VLOOKUP(RECAP!A275,'PROMO LB ACRYLIQUE FINE'!A:I,9,FALSE),0)+IFERROR(VLOOKUP(RECAP!A275,'PROMO LB HUILE FINE 40 ML'!A:I,9,FALSE),0)+IFERROR(VLOOKUP(RECAP!A275,'PROMO WN PROMARKER'!A:I,9,FALSE),0)+IFERROR(VLOOKUP(RECAP!A275,'PROMO CAP CRAYONS ESQUISSE'!A:I,9,FALSE),0)+IFERROR(VLOOKUP(RECAP!A275,'PROMO CAP CRAYONS PASTEL'!A:I,9,FALSE),0)</f>
        <v>0</v>
      </c>
    </row>
    <row r="276" spans="1:2">
      <c r="A276" s="193" t="s">
        <v>794</v>
      </c>
      <c r="B276" s="242">
        <f>IFERROR(VLOOKUP(A276,'PROMOS PRODUITS'!A:O,15,FALSE),0)+IFERROR(VLOOKUP(RECAP!A276,'PROMO LX BASICS ACRYLIQUE 118ML'!B:I,9,FALSE),0)+IFERROR(VLOOKUP(RECAP!A276,'PROMO LX HEAVY BODY 59 ML'!A:I,9,FALSE),0)+IFERROR(VLOOKUP(RECAP!A276,'PROMO LX ADDITIFS ACRYLIQUES'!A:I,9,FALSE),0)+IFERROR(VLOOKUP(RECAP!A276,'PROMO LB ACRYLIQUE FINE'!A:I,9,FALSE),0)+IFERROR(VLOOKUP(RECAP!A276,'PROMO LB HUILE FINE 40 ML'!A:I,9,FALSE),0)+IFERROR(VLOOKUP(RECAP!A276,'PROMO WN PROMARKER'!A:I,9,FALSE),0)+IFERROR(VLOOKUP(RECAP!A276,'PROMO CAP CRAYONS ESQUISSE'!A:I,9,FALSE),0)+IFERROR(VLOOKUP(RECAP!A276,'PROMO CAP CRAYONS PASTEL'!A:I,9,FALSE),0)</f>
        <v>0</v>
      </c>
    </row>
    <row r="277" spans="1:2">
      <c r="A277" s="193" t="s">
        <v>797</v>
      </c>
      <c r="B277" s="242">
        <f>IFERROR(VLOOKUP(A277,'PROMOS PRODUITS'!A:O,15,FALSE),0)+IFERROR(VLOOKUP(RECAP!A277,'PROMO LX BASICS ACRYLIQUE 118ML'!B:I,9,FALSE),0)+IFERROR(VLOOKUP(RECAP!A277,'PROMO LX HEAVY BODY 59 ML'!A:I,9,FALSE),0)+IFERROR(VLOOKUP(RECAP!A277,'PROMO LX ADDITIFS ACRYLIQUES'!A:I,9,FALSE),0)+IFERROR(VLOOKUP(RECAP!A277,'PROMO LB ACRYLIQUE FINE'!A:I,9,FALSE),0)+IFERROR(VLOOKUP(RECAP!A277,'PROMO LB HUILE FINE 40 ML'!A:I,9,FALSE),0)+IFERROR(VLOOKUP(RECAP!A277,'PROMO WN PROMARKER'!A:I,9,FALSE),0)+IFERROR(VLOOKUP(RECAP!A277,'PROMO CAP CRAYONS ESQUISSE'!A:I,9,FALSE),0)+IFERROR(VLOOKUP(RECAP!A277,'PROMO CAP CRAYONS PASTEL'!A:I,9,FALSE),0)</f>
        <v>0</v>
      </c>
    </row>
    <row r="278" spans="1:2">
      <c r="A278" s="193" t="s">
        <v>800</v>
      </c>
      <c r="B278" s="242">
        <f>IFERROR(VLOOKUP(A278,'PROMOS PRODUITS'!A:O,15,FALSE),0)+IFERROR(VLOOKUP(RECAP!A278,'PROMO LX BASICS ACRYLIQUE 118ML'!B:I,9,FALSE),0)+IFERROR(VLOOKUP(RECAP!A278,'PROMO LX HEAVY BODY 59 ML'!A:I,9,FALSE),0)+IFERROR(VLOOKUP(RECAP!A278,'PROMO LX ADDITIFS ACRYLIQUES'!A:I,9,FALSE),0)+IFERROR(VLOOKUP(RECAP!A278,'PROMO LB ACRYLIQUE FINE'!A:I,9,FALSE),0)+IFERROR(VLOOKUP(RECAP!A278,'PROMO LB HUILE FINE 40 ML'!A:I,9,FALSE),0)+IFERROR(VLOOKUP(RECAP!A278,'PROMO WN PROMARKER'!A:I,9,FALSE),0)+IFERROR(VLOOKUP(RECAP!A278,'PROMO CAP CRAYONS ESQUISSE'!A:I,9,FALSE),0)+IFERROR(VLOOKUP(RECAP!A278,'PROMO CAP CRAYONS PASTEL'!A:I,9,FALSE),0)</f>
        <v>0</v>
      </c>
    </row>
    <row r="279" spans="1:2">
      <c r="A279" s="193" t="s">
        <v>803</v>
      </c>
      <c r="B279" s="242">
        <f>IFERROR(VLOOKUP(A279,'PROMOS PRODUITS'!A:O,15,FALSE),0)+IFERROR(VLOOKUP(RECAP!A279,'PROMO LX BASICS ACRYLIQUE 118ML'!B:I,9,FALSE),0)+IFERROR(VLOOKUP(RECAP!A279,'PROMO LX HEAVY BODY 59 ML'!A:I,9,FALSE),0)+IFERROR(VLOOKUP(RECAP!A279,'PROMO LX ADDITIFS ACRYLIQUES'!A:I,9,FALSE),0)+IFERROR(VLOOKUP(RECAP!A279,'PROMO LB ACRYLIQUE FINE'!A:I,9,FALSE),0)+IFERROR(VLOOKUP(RECAP!A279,'PROMO LB HUILE FINE 40 ML'!A:I,9,FALSE),0)+IFERROR(VLOOKUP(RECAP!A279,'PROMO WN PROMARKER'!A:I,9,FALSE),0)+IFERROR(VLOOKUP(RECAP!A279,'PROMO CAP CRAYONS ESQUISSE'!A:I,9,FALSE),0)+IFERROR(VLOOKUP(RECAP!A279,'PROMO CAP CRAYONS PASTEL'!A:I,9,FALSE),0)</f>
        <v>0</v>
      </c>
    </row>
    <row r="280" spans="1:2">
      <c r="A280" s="193" t="s">
        <v>806</v>
      </c>
      <c r="B280" s="242">
        <f>IFERROR(VLOOKUP(A280,'PROMOS PRODUITS'!A:O,15,FALSE),0)+IFERROR(VLOOKUP(RECAP!A280,'PROMO LX BASICS ACRYLIQUE 118ML'!B:I,9,FALSE),0)+IFERROR(VLOOKUP(RECAP!A280,'PROMO LX HEAVY BODY 59 ML'!A:I,9,FALSE),0)+IFERROR(VLOOKUP(RECAP!A280,'PROMO LX ADDITIFS ACRYLIQUES'!A:I,9,FALSE),0)+IFERROR(VLOOKUP(RECAP!A280,'PROMO LB ACRYLIQUE FINE'!A:I,9,FALSE),0)+IFERROR(VLOOKUP(RECAP!A280,'PROMO LB HUILE FINE 40 ML'!A:I,9,FALSE),0)+IFERROR(VLOOKUP(RECAP!A280,'PROMO WN PROMARKER'!A:I,9,FALSE),0)+IFERROR(VLOOKUP(RECAP!A280,'PROMO CAP CRAYONS ESQUISSE'!A:I,9,FALSE),0)+IFERROR(VLOOKUP(RECAP!A280,'PROMO CAP CRAYONS PASTEL'!A:I,9,FALSE),0)</f>
        <v>0</v>
      </c>
    </row>
    <row r="281" spans="1:2">
      <c r="A281" s="193" t="s">
        <v>809</v>
      </c>
      <c r="B281" s="242">
        <f>IFERROR(VLOOKUP(A281,'PROMOS PRODUITS'!A:O,15,FALSE),0)+IFERROR(VLOOKUP(RECAP!A281,'PROMO LX BASICS ACRYLIQUE 118ML'!B:I,9,FALSE),0)+IFERROR(VLOOKUP(RECAP!A281,'PROMO LX HEAVY BODY 59 ML'!A:I,9,FALSE),0)+IFERROR(VLOOKUP(RECAP!A281,'PROMO LX ADDITIFS ACRYLIQUES'!A:I,9,FALSE),0)+IFERROR(VLOOKUP(RECAP!A281,'PROMO LB ACRYLIQUE FINE'!A:I,9,FALSE),0)+IFERROR(VLOOKUP(RECAP!A281,'PROMO LB HUILE FINE 40 ML'!A:I,9,FALSE),0)+IFERROR(VLOOKUP(RECAP!A281,'PROMO WN PROMARKER'!A:I,9,FALSE),0)+IFERROR(VLOOKUP(RECAP!A281,'PROMO CAP CRAYONS ESQUISSE'!A:I,9,FALSE),0)+IFERROR(VLOOKUP(RECAP!A281,'PROMO CAP CRAYONS PASTEL'!A:I,9,FALSE),0)</f>
        <v>0</v>
      </c>
    </row>
    <row r="282" spans="1:2">
      <c r="A282" s="193" t="s">
        <v>812</v>
      </c>
      <c r="B282" s="242">
        <f>IFERROR(VLOOKUP(A282,'PROMOS PRODUITS'!A:O,15,FALSE),0)+IFERROR(VLOOKUP(RECAP!A282,'PROMO LX BASICS ACRYLIQUE 118ML'!B:I,9,FALSE),0)+IFERROR(VLOOKUP(RECAP!A282,'PROMO LX HEAVY BODY 59 ML'!A:I,9,FALSE),0)+IFERROR(VLOOKUP(RECAP!A282,'PROMO LX ADDITIFS ACRYLIQUES'!A:I,9,FALSE),0)+IFERROR(VLOOKUP(RECAP!A282,'PROMO LB ACRYLIQUE FINE'!A:I,9,FALSE),0)+IFERROR(VLOOKUP(RECAP!A282,'PROMO LB HUILE FINE 40 ML'!A:I,9,FALSE),0)+IFERROR(VLOOKUP(RECAP!A282,'PROMO WN PROMARKER'!A:I,9,FALSE),0)+IFERROR(VLOOKUP(RECAP!A282,'PROMO CAP CRAYONS ESQUISSE'!A:I,9,FALSE),0)+IFERROR(VLOOKUP(RECAP!A282,'PROMO CAP CRAYONS PASTEL'!A:I,9,FALSE),0)</f>
        <v>0</v>
      </c>
    </row>
    <row r="283" spans="1:2">
      <c r="A283" s="193" t="s">
        <v>815</v>
      </c>
      <c r="B283" s="242">
        <f>IFERROR(VLOOKUP(A283,'PROMOS PRODUITS'!A:O,15,FALSE),0)+IFERROR(VLOOKUP(RECAP!A283,'PROMO LX BASICS ACRYLIQUE 118ML'!B:I,9,FALSE),0)+IFERROR(VLOOKUP(RECAP!A283,'PROMO LX HEAVY BODY 59 ML'!A:I,9,FALSE),0)+IFERROR(VLOOKUP(RECAP!A283,'PROMO LX ADDITIFS ACRYLIQUES'!A:I,9,FALSE),0)+IFERROR(VLOOKUP(RECAP!A283,'PROMO LB ACRYLIQUE FINE'!A:I,9,FALSE),0)+IFERROR(VLOOKUP(RECAP!A283,'PROMO LB HUILE FINE 40 ML'!A:I,9,FALSE),0)+IFERROR(VLOOKUP(RECAP!A283,'PROMO WN PROMARKER'!A:I,9,FALSE),0)+IFERROR(VLOOKUP(RECAP!A283,'PROMO CAP CRAYONS ESQUISSE'!A:I,9,FALSE),0)+IFERROR(VLOOKUP(RECAP!A283,'PROMO CAP CRAYONS PASTEL'!A:I,9,FALSE),0)</f>
        <v>0</v>
      </c>
    </row>
    <row r="284" spans="1:2">
      <c r="A284" s="193" t="s">
        <v>818</v>
      </c>
      <c r="B284" s="242">
        <f>IFERROR(VLOOKUP(A284,'PROMOS PRODUITS'!A:O,15,FALSE),0)+IFERROR(VLOOKUP(RECAP!A284,'PROMO LX BASICS ACRYLIQUE 118ML'!B:I,9,FALSE),0)+IFERROR(VLOOKUP(RECAP!A284,'PROMO LX HEAVY BODY 59 ML'!A:I,9,FALSE),0)+IFERROR(VLOOKUP(RECAP!A284,'PROMO LX ADDITIFS ACRYLIQUES'!A:I,9,FALSE),0)+IFERROR(VLOOKUP(RECAP!A284,'PROMO LB ACRYLIQUE FINE'!A:I,9,FALSE),0)+IFERROR(VLOOKUP(RECAP!A284,'PROMO LB HUILE FINE 40 ML'!A:I,9,FALSE),0)+IFERROR(VLOOKUP(RECAP!A284,'PROMO WN PROMARKER'!A:I,9,FALSE),0)+IFERROR(VLOOKUP(RECAP!A284,'PROMO CAP CRAYONS ESQUISSE'!A:I,9,FALSE),0)+IFERROR(VLOOKUP(RECAP!A284,'PROMO CAP CRAYONS PASTEL'!A:I,9,FALSE),0)</f>
        <v>0</v>
      </c>
    </row>
    <row r="285" spans="1:2">
      <c r="A285" s="193" t="s">
        <v>821</v>
      </c>
      <c r="B285" s="242">
        <f>IFERROR(VLOOKUP(A285,'PROMOS PRODUITS'!A:O,15,FALSE),0)+IFERROR(VLOOKUP(RECAP!A285,'PROMO LX BASICS ACRYLIQUE 118ML'!B:I,9,FALSE),0)+IFERROR(VLOOKUP(RECAP!A285,'PROMO LX HEAVY BODY 59 ML'!A:I,9,FALSE),0)+IFERROR(VLOOKUP(RECAP!A285,'PROMO LX ADDITIFS ACRYLIQUES'!A:I,9,FALSE),0)+IFERROR(VLOOKUP(RECAP!A285,'PROMO LB ACRYLIQUE FINE'!A:I,9,FALSE),0)+IFERROR(VLOOKUP(RECAP!A285,'PROMO LB HUILE FINE 40 ML'!A:I,9,FALSE),0)+IFERROR(VLOOKUP(RECAP!A285,'PROMO WN PROMARKER'!A:I,9,FALSE),0)+IFERROR(VLOOKUP(RECAP!A285,'PROMO CAP CRAYONS ESQUISSE'!A:I,9,FALSE),0)+IFERROR(VLOOKUP(RECAP!A285,'PROMO CAP CRAYONS PASTEL'!A:I,9,FALSE),0)</f>
        <v>0</v>
      </c>
    </row>
    <row r="286" spans="1:2">
      <c r="A286" s="193" t="s">
        <v>824</v>
      </c>
      <c r="B286" s="242">
        <f>IFERROR(VLOOKUP(A286,'PROMOS PRODUITS'!A:O,15,FALSE),0)+IFERROR(VLOOKUP(RECAP!A286,'PROMO LX BASICS ACRYLIQUE 118ML'!B:I,9,FALSE),0)+IFERROR(VLOOKUP(RECAP!A286,'PROMO LX HEAVY BODY 59 ML'!A:I,9,FALSE),0)+IFERROR(VLOOKUP(RECAP!A286,'PROMO LX ADDITIFS ACRYLIQUES'!A:I,9,FALSE),0)+IFERROR(VLOOKUP(RECAP!A286,'PROMO LB ACRYLIQUE FINE'!A:I,9,FALSE),0)+IFERROR(VLOOKUP(RECAP!A286,'PROMO LB HUILE FINE 40 ML'!A:I,9,FALSE),0)+IFERROR(VLOOKUP(RECAP!A286,'PROMO WN PROMARKER'!A:I,9,FALSE),0)+IFERROR(VLOOKUP(RECAP!A286,'PROMO CAP CRAYONS ESQUISSE'!A:I,9,FALSE),0)+IFERROR(VLOOKUP(RECAP!A286,'PROMO CAP CRAYONS PASTEL'!A:I,9,FALSE),0)</f>
        <v>0</v>
      </c>
    </row>
    <row r="287" spans="1:2">
      <c r="A287" s="193" t="s">
        <v>827</v>
      </c>
      <c r="B287" s="242">
        <f>IFERROR(VLOOKUP(A287,'PROMOS PRODUITS'!A:O,15,FALSE),0)+IFERROR(VLOOKUP(RECAP!A287,'PROMO LX BASICS ACRYLIQUE 118ML'!B:I,9,FALSE),0)+IFERROR(VLOOKUP(RECAP!A287,'PROMO LX HEAVY BODY 59 ML'!A:I,9,FALSE),0)+IFERROR(VLOOKUP(RECAP!A287,'PROMO LX ADDITIFS ACRYLIQUES'!A:I,9,FALSE),0)+IFERROR(VLOOKUP(RECAP!A287,'PROMO LB ACRYLIQUE FINE'!A:I,9,FALSE),0)+IFERROR(VLOOKUP(RECAP!A287,'PROMO LB HUILE FINE 40 ML'!A:I,9,FALSE),0)+IFERROR(VLOOKUP(RECAP!A287,'PROMO WN PROMARKER'!A:I,9,FALSE),0)+IFERROR(VLOOKUP(RECAP!A287,'PROMO CAP CRAYONS ESQUISSE'!A:I,9,FALSE),0)+IFERROR(VLOOKUP(RECAP!A287,'PROMO CAP CRAYONS PASTEL'!A:I,9,FALSE),0)</f>
        <v>0</v>
      </c>
    </row>
    <row r="288" spans="1:2">
      <c r="A288" s="193" t="s">
        <v>830</v>
      </c>
      <c r="B288" s="242">
        <f>IFERROR(VLOOKUP(A288,'PROMOS PRODUITS'!A:O,15,FALSE),0)+IFERROR(VLOOKUP(RECAP!A288,'PROMO LX BASICS ACRYLIQUE 118ML'!B:I,9,FALSE),0)+IFERROR(VLOOKUP(RECAP!A288,'PROMO LX HEAVY BODY 59 ML'!A:I,9,FALSE),0)+IFERROR(VLOOKUP(RECAP!A288,'PROMO LX ADDITIFS ACRYLIQUES'!A:I,9,FALSE),0)+IFERROR(VLOOKUP(RECAP!A288,'PROMO LB ACRYLIQUE FINE'!A:I,9,FALSE),0)+IFERROR(VLOOKUP(RECAP!A288,'PROMO LB HUILE FINE 40 ML'!A:I,9,FALSE),0)+IFERROR(VLOOKUP(RECAP!A288,'PROMO WN PROMARKER'!A:I,9,FALSE),0)+IFERROR(VLOOKUP(RECAP!A288,'PROMO CAP CRAYONS ESQUISSE'!A:I,9,FALSE),0)+IFERROR(VLOOKUP(RECAP!A288,'PROMO CAP CRAYONS PASTEL'!A:I,9,FALSE),0)</f>
        <v>0</v>
      </c>
    </row>
    <row r="289" spans="1:2">
      <c r="A289" s="193" t="s">
        <v>833</v>
      </c>
      <c r="B289" s="242">
        <f>IFERROR(VLOOKUP(A289,'PROMOS PRODUITS'!A:O,15,FALSE),0)+IFERROR(VLOOKUP(RECAP!A289,'PROMO LX BASICS ACRYLIQUE 118ML'!B:I,9,FALSE),0)+IFERROR(VLOOKUP(RECAP!A289,'PROMO LX HEAVY BODY 59 ML'!A:I,9,FALSE),0)+IFERROR(VLOOKUP(RECAP!A289,'PROMO LX ADDITIFS ACRYLIQUES'!A:I,9,FALSE),0)+IFERROR(VLOOKUP(RECAP!A289,'PROMO LB ACRYLIQUE FINE'!A:I,9,FALSE),0)+IFERROR(VLOOKUP(RECAP!A289,'PROMO LB HUILE FINE 40 ML'!A:I,9,FALSE),0)+IFERROR(VLOOKUP(RECAP!A289,'PROMO WN PROMARKER'!A:I,9,FALSE),0)+IFERROR(VLOOKUP(RECAP!A289,'PROMO CAP CRAYONS ESQUISSE'!A:I,9,FALSE),0)+IFERROR(VLOOKUP(RECAP!A289,'PROMO CAP CRAYONS PASTEL'!A:I,9,FALSE),0)</f>
        <v>0</v>
      </c>
    </row>
    <row r="290" spans="1:2">
      <c r="A290" s="193" t="s">
        <v>836</v>
      </c>
      <c r="B290" s="242">
        <f>IFERROR(VLOOKUP(A290,'PROMOS PRODUITS'!A:O,15,FALSE),0)+IFERROR(VLOOKUP(RECAP!A290,'PROMO LX BASICS ACRYLIQUE 118ML'!B:I,9,FALSE),0)+IFERROR(VLOOKUP(RECAP!A290,'PROMO LX HEAVY BODY 59 ML'!A:I,9,FALSE),0)+IFERROR(VLOOKUP(RECAP!A290,'PROMO LX ADDITIFS ACRYLIQUES'!A:I,9,FALSE),0)+IFERROR(VLOOKUP(RECAP!A290,'PROMO LB ACRYLIQUE FINE'!A:I,9,FALSE),0)+IFERROR(VLOOKUP(RECAP!A290,'PROMO LB HUILE FINE 40 ML'!A:I,9,FALSE),0)+IFERROR(VLOOKUP(RECAP!A290,'PROMO WN PROMARKER'!A:I,9,FALSE),0)+IFERROR(VLOOKUP(RECAP!A290,'PROMO CAP CRAYONS ESQUISSE'!A:I,9,FALSE),0)+IFERROR(VLOOKUP(RECAP!A290,'PROMO CAP CRAYONS PASTEL'!A:I,9,FALSE),0)</f>
        <v>0</v>
      </c>
    </row>
    <row r="291" spans="1:2">
      <c r="A291" s="193" t="s">
        <v>839</v>
      </c>
      <c r="B291" s="242">
        <f>IFERROR(VLOOKUP(A291,'PROMOS PRODUITS'!A:O,15,FALSE),0)+IFERROR(VLOOKUP(RECAP!A291,'PROMO LX BASICS ACRYLIQUE 118ML'!B:I,9,FALSE),0)+IFERROR(VLOOKUP(RECAP!A291,'PROMO LX HEAVY BODY 59 ML'!A:I,9,FALSE),0)+IFERROR(VLOOKUP(RECAP!A291,'PROMO LX ADDITIFS ACRYLIQUES'!A:I,9,FALSE),0)+IFERROR(VLOOKUP(RECAP!A291,'PROMO LB ACRYLIQUE FINE'!A:I,9,FALSE),0)+IFERROR(VLOOKUP(RECAP!A291,'PROMO LB HUILE FINE 40 ML'!A:I,9,FALSE),0)+IFERROR(VLOOKUP(RECAP!A291,'PROMO WN PROMARKER'!A:I,9,FALSE),0)+IFERROR(VLOOKUP(RECAP!A291,'PROMO CAP CRAYONS ESQUISSE'!A:I,9,FALSE),0)+IFERROR(VLOOKUP(RECAP!A291,'PROMO CAP CRAYONS PASTEL'!A:I,9,FALSE),0)</f>
        <v>0</v>
      </c>
    </row>
    <row r="292" spans="1:2">
      <c r="A292" s="193" t="s">
        <v>842</v>
      </c>
      <c r="B292" s="242">
        <f>IFERROR(VLOOKUP(A292,'PROMOS PRODUITS'!A:O,15,FALSE),0)+IFERROR(VLOOKUP(RECAP!A292,'PROMO LX BASICS ACRYLIQUE 118ML'!B:I,9,FALSE),0)+IFERROR(VLOOKUP(RECAP!A292,'PROMO LX HEAVY BODY 59 ML'!A:I,9,FALSE),0)+IFERROR(VLOOKUP(RECAP!A292,'PROMO LX ADDITIFS ACRYLIQUES'!A:I,9,FALSE),0)+IFERROR(VLOOKUP(RECAP!A292,'PROMO LB ACRYLIQUE FINE'!A:I,9,FALSE),0)+IFERROR(VLOOKUP(RECAP!A292,'PROMO LB HUILE FINE 40 ML'!A:I,9,FALSE),0)+IFERROR(VLOOKUP(RECAP!A292,'PROMO WN PROMARKER'!A:I,9,FALSE),0)+IFERROR(VLOOKUP(RECAP!A292,'PROMO CAP CRAYONS ESQUISSE'!A:I,9,FALSE),0)+IFERROR(VLOOKUP(RECAP!A292,'PROMO CAP CRAYONS PASTEL'!A:I,9,FALSE),0)</f>
        <v>0</v>
      </c>
    </row>
    <row r="293" spans="1:2">
      <c r="A293" s="193" t="s">
        <v>845</v>
      </c>
      <c r="B293" s="242">
        <f>IFERROR(VLOOKUP(A293,'PROMOS PRODUITS'!A:O,15,FALSE),0)+IFERROR(VLOOKUP(RECAP!A293,'PROMO LX BASICS ACRYLIQUE 118ML'!B:I,9,FALSE),0)+IFERROR(VLOOKUP(RECAP!A293,'PROMO LX HEAVY BODY 59 ML'!A:I,9,FALSE),0)+IFERROR(VLOOKUP(RECAP!A293,'PROMO LX ADDITIFS ACRYLIQUES'!A:I,9,FALSE),0)+IFERROR(VLOOKUP(RECAP!A293,'PROMO LB ACRYLIQUE FINE'!A:I,9,FALSE),0)+IFERROR(VLOOKUP(RECAP!A293,'PROMO LB HUILE FINE 40 ML'!A:I,9,FALSE),0)+IFERROR(VLOOKUP(RECAP!A293,'PROMO WN PROMARKER'!A:I,9,FALSE),0)+IFERROR(VLOOKUP(RECAP!A293,'PROMO CAP CRAYONS ESQUISSE'!A:I,9,FALSE),0)+IFERROR(VLOOKUP(RECAP!A293,'PROMO CAP CRAYONS PASTEL'!A:I,9,FALSE),0)</f>
        <v>0</v>
      </c>
    </row>
    <row r="294" spans="1:2">
      <c r="A294" s="193" t="s">
        <v>848</v>
      </c>
      <c r="B294" s="242">
        <f>IFERROR(VLOOKUP(A294,'PROMOS PRODUITS'!A:O,15,FALSE),0)+IFERROR(VLOOKUP(RECAP!A294,'PROMO LX BASICS ACRYLIQUE 118ML'!B:I,9,FALSE),0)+IFERROR(VLOOKUP(RECAP!A294,'PROMO LX HEAVY BODY 59 ML'!A:I,9,FALSE),0)+IFERROR(VLOOKUP(RECAP!A294,'PROMO LX ADDITIFS ACRYLIQUES'!A:I,9,FALSE),0)+IFERROR(VLOOKUP(RECAP!A294,'PROMO LB ACRYLIQUE FINE'!A:I,9,FALSE),0)+IFERROR(VLOOKUP(RECAP!A294,'PROMO LB HUILE FINE 40 ML'!A:I,9,FALSE),0)+IFERROR(VLOOKUP(RECAP!A294,'PROMO WN PROMARKER'!A:I,9,FALSE),0)+IFERROR(VLOOKUP(RECAP!A294,'PROMO CAP CRAYONS ESQUISSE'!A:I,9,FALSE),0)+IFERROR(VLOOKUP(RECAP!A294,'PROMO CAP CRAYONS PASTEL'!A:I,9,FALSE),0)</f>
        <v>0</v>
      </c>
    </row>
    <row r="295" spans="1:2">
      <c r="A295" s="193" t="s">
        <v>851</v>
      </c>
      <c r="B295" s="242">
        <f>IFERROR(VLOOKUP(A295,'PROMOS PRODUITS'!A:O,15,FALSE),0)+IFERROR(VLOOKUP(RECAP!A295,'PROMO LX BASICS ACRYLIQUE 118ML'!B:I,9,FALSE),0)+IFERROR(VLOOKUP(RECAP!A295,'PROMO LX HEAVY BODY 59 ML'!A:I,9,FALSE),0)+IFERROR(VLOOKUP(RECAP!A295,'PROMO LX ADDITIFS ACRYLIQUES'!A:I,9,FALSE),0)+IFERROR(VLOOKUP(RECAP!A295,'PROMO LB ACRYLIQUE FINE'!A:I,9,FALSE),0)+IFERROR(VLOOKUP(RECAP!A295,'PROMO LB HUILE FINE 40 ML'!A:I,9,FALSE),0)+IFERROR(VLOOKUP(RECAP!A295,'PROMO WN PROMARKER'!A:I,9,FALSE),0)+IFERROR(VLOOKUP(RECAP!A295,'PROMO CAP CRAYONS ESQUISSE'!A:I,9,FALSE),0)+IFERROR(VLOOKUP(RECAP!A295,'PROMO CAP CRAYONS PASTEL'!A:I,9,FALSE),0)</f>
        <v>0</v>
      </c>
    </row>
    <row r="296" spans="1:2">
      <c r="A296" s="193" t="s">
        <v>854</v>
      </c>
      <c r="B296" s="242">
        <f>IFERROR(VLOOKUP(A296,'PROMOS PRODUITS'!A:O,15,FALSE),0)+IFERROR(VLOOKUP(RECAP!A296,'PROMO LX BASICS ACRYLIQUE 118ML'!B:I,9,FALSE),0)+IFERROR(VLOOKUP(RECAP!A296,'PROMO LX HEAVY BODY 59 ML'!A:I,9,FALSE),0)+IFERROR(VLOOKUP(RECAP!A296,'PROMO LX ADDITIFS ACRYLIQUES'!A:I,9,FALSE),0)+IFERROR(VLOOKUP(RECAP!A296,'PROMO LB ACRYLIQUE FINE'!A:I,9,FALSE),0)+IFERROR(VLOOKUP(RECAP!A296,'PROMO LB HUILE FINE 40 ML'!A:I,9,FALSE),0)+IFERROR(VLOOKUP(RECAP!A296,'PROMO WN PROMARKER'!A:I,9,FALSE),0)+IFERROR(VLOOKUP(RECAP!A296,'PROMO CAP CRAYONS ESQUISSE'!A:I,9,FALSE),0)+IFERROR(VLOOKUP(RECAP!A296,'PROMO CAP CRAYONS PASTEL'!A:I,9,FALSE),0)</f>
        <v>0</v>
      </c>
    </row>
    <row r="297" spans="1:2">
      <c r="A297" s="193" t="s">
        <v>857</v>
      </c>
      <c r="B297" s="242">
        <f>IFERROR(VLOOKUP(A297,'PROMOS PRODUITS'!A:O,15,FALSE),0)+IFERROR(VLOOKUP(RECAP!A297,'PROMO LX BASICS ACRYLIQUE 118ML'!B:I,9,FALSE),0)+IFERROR(VLOOKUP(RECAP!A297,'PROMO LX HEAVY BODY 59 ML'!A:I,9,FALSE),0)+IFERROR(VLOOKUP(RECAP!A297,'PROMO LX ADDITIFS ACRYLIQUES'!A:I,9,FALSE),0)+IFERROR(VLOOKUP(RECAP!A297,'PROMO LB ACRYLIQUE FINE'!A:I,9,FALSE),0)+IFERROR(VLOOKUP(RECAP!A297,'PROMO LB HUILE FINE 40 ML'!A:I,9,FALSE),0)+IFERROR(VLOOKUP(RECAP!A297,'PROMO WN PROMARKER'!A:I,9,FALSE),0)+IFERROR(VLOOKUP(RECAP!A297,'PROMO CAP CRAYONS ESQUISSE'!A:I,9,FALSE),0)+IFERROR(VLOOKUP(RECAP!A297,'PROMO CAP CRAYONS PASTEL'!A:I,9,FALSE),0)</f>
        <v>0</v>
      </c>
    </row>
    <row r="298" spans="1:2">
      <c r="A298" s="193" t="s">
        <v>860</v>
      </c>
      <c r="B298" s="242">
        <f>IFERROR(VLOOKUP(A298,'PROMOS PRODUITS'!A:O,15,FALSE),0)+IFERROR(VLOOKUP(RECAP!A298,'PROMO LX BASICS ACRYLIQUE 118ML'!B:I,9,FALSE),0)+IFERROR(VLOOKUP(RECAP!A298,'PROMO LX HEAVY BODY 59 ML'!A:I,9,FALSE),0)+IFERROR(VLOOKUP(RECAP!A298,'PROMO LX ADDITIFS ACRYLIQUES'!A:I,9,FALSE),0)+IFERROR(VLOOKUP(RECAP!A298,'PROMO LB ACRYLIQUE FINE'!A:I,9,FALSE),0)+IFERROR(VLOOKUP(RECAP!A298,'PROMO LB HUILE FINE 40 ML'!A:I,9,FALSE),0)+IFERROR(VLOOKUP(RECAP!A298,'PROMO WN PROMARKER'!A:I,9,FALSE),0)+IFERROR(VLOOKUP(RECAP!A298,'PROMO CAP CRAYONS ESQUISSE'!A:I,9,FALSE),0)+IFERROR(VLOOKUP(RECAP!A298,'PROMO CAP CRAYONS PASTEL'!A:I,9,FALSE),0)</f>
        <v>0</v>
      </c>
    </row>
    <row r="299" spans="1:2">
      <c r="A299" s="193" t="s">
        <v>863</v>
      </c>
      <c r="B299" s="242">
        <f>IFERROR(VLOOKUP(A299,'PROMOS PRODUITS'!A:O,15,FALSE),0)+IFERROR(VLOOKUP(RECAP!A299,'PROMO LX BASICS ACRYLIQUE 118ML'!B:I,9,FALSE),0)+IFERROR(VLOOKUP(RECAP!A299,'PROMO LX HEAVY BODY 59 ML'!A:I,9,FALSE),0)+IFERROR(VLOOKUP(RECAP!A299,'PROMO LX ADDITIFS ACRYLIQUES'!A:I,9,FALSE),0)+IFERROR(VLOOKUP(RECAP!A299,'PROMO LB ACRYLIQUE FINE'!A:I,9,FALSE),0)+IFERROR(VLOOKUP(RECAP!A299,'PROMO LB HUILE FINE 40 ML'!A:I,9,FALSE),0)+IFERROR(VLOOKUP(RECAP!A299,'PROMO WN PROMARKER'!A:I,9,FALSE),0)+IFERROR(VLOOKUP(RECAP!A299,'PROMO CAP CRAYONS ESQUISSE'!A:I,9,FALSE),0)+IFERROR(VLOOKUP(RECAP!A299,'PROMO CAP CRAYONS PASTEL'!A:I,9,FALSE),0)</f>
        <v>0</v>
      </c>
    </row>
    <row r="300" spans="1:2">
      <c r="A300" s="193" t="s">
        <v>866</v>
      </c>
      <c r="B300" s="242">
        <f>IFERROR(VLOOKUP(A300,'PROMOS PRODUITS'!A:O,15,FALSE),0)+IFERROR(VLOOKUP(RECAP!A300,'PROMO LX BASICS ACRYLIQUE 118ML'!B:I,9,FALSE),0)+IFERROR(VLOOKUP(RECAP!A300,'PROMO LX HEAVY BODY 59 ML'!A:I,9,FALSE),0)+IFERROR(VLOOKUP(RECAP!A300,'PROMO LX ADDITIFS ACRYLIQUES'!A:I,9,FALSE),0)+IFERROR(VLOOKUP(RECAP!A300,'PROMO LB ACRYLIQUE FINE'!A:I,9,FALSE),0)+IFERROR(VLOOKUP(RECAP!A300,'PROMO LB HUILE FINE 40 ML'!A:I,9,FALSE),0)+IFERROR(VLOOKUP(RECAP!A300,'PROMO WN PROMARKER'!A:I,9,FALSE),0)+IFERROR(VLOOKUP(RECAP!A300,'PROMO CAP CRAYONS ESQUISSE'!A:I,9,FALSE),0)+IFERROR(VLOOKUP(RECAP!A300,'PROMO CAP CRAYONS PASTEL'!A:I,9,FALSE),0)</f>
        <v>0</v>
      </c>
    </row>
    <row r="301" spans="1:2">
      <c r="A301" s="193" t="s">
        <v>869</v>
      </c>
      <c r="B301" s="242">
        <f>IFERROR(VLOOKUP(A301,'PROMOS PRODUITS'!A:O,15,FALSE),0)+IFERROR(VLOOKUP(RECAP!A301,'PROMO LX BASICS ACRYLIQUE 118ML'!B:I,9,FALSE),0)+IFERROR(VLOOKUP(RECAP!A301,'PROMO LX HEAVY BODY 59 ML'!A:I,9,FALSE),0)+IFERROR(VLOOKUP(RECAP!A301,'PROMO LX ADDITIFS ACRYLIQUES'!A:I,9,FALSE),0)+IFERROR(VLOOKUP(RECAP!A301,'PROMO LB ACRYLIQUE FINE'!A:I,9,FALSE),0)+IFERROR(VLOOKUP(RECAP!A301,'PROMO LB HUILE FINE 40 ML'!A:I,9,FALSE),0)+IFERROR(VLOOKUP(RECAP!A301,'PROMO WN PROMARKER'!A:I,9,FALSE),0)+IFERROR(VLOOKUP(RECAP!A301,'PROMO CAP CRAYONS ESQUISSE'!A:I,9,FALSE),0)+IFERROR(VLOOKUP(RECAP!A301,'PROMO CAP CRAYONS PASTEL'!A:I,9,FALSE),0)</f>
        <v>0</v>
      </c>
    </row>
    <row r="302" spans="1:2">
      <c r="A302" s="193" t="s">
        <v>872</v>
      </c>
      <c r="B302" s="242">
        <f>IFERROR(VLOOKUP(A302,'PROMOS PRODUITS'!A:O,15,FALSE),0)+IFERROR(VLOOKUP(RECAP!A302,'PROMO LX BASICS ACRYLIQUE 118ML'!B:I,9,FALSE),0)+IFERROR(VLOOKUP(RECAP!A302,'PROMO LX HEAVY BODY 59 ML'!A:I,9,FALSE),0)+IFERROR(VLOOKUP(RECAP!A302,'PROMO LX ADDITIFS ACRYLIQUES'!A:I,9,FALSE),0)+IFERROR(VLOOKUP(RECAP!A302,'PROMO LB ACRYLIQUE FINE'!A:I,9,FALSE),0)+IFERROR(VLOOKUP(RECAP!A302,'PROMO LB HUILE FINE 40 ML'!A:I,9,FALSE),0)+IFERROR(VLOOKUP(RECAP!A302,'PROMO WN PROMARKER'!A:I,9,FALSE),0)+IFERROR(VLOOKUP(RECAP!A302,'PROMO CAP CRAYONS ESQUISSE'!A:I,9,FALSE),0)+IFERROR(VLOOKUP(RECAP!A302,'PROMO CAP CRAYONS PASTEL'!A:I,9,FALSE),0)</f>
        <v>0</v>
      </c>
    </row>
    <row r="303" spans="1:2">
      <c r="A303" s="193" t="s">
        <v>875</v>
      </c>
      <c r="B303" s="242">
        <f>IFERROR(VLOOKUP(A303,'PROMOS PRODUITS'!A:O,15,FALSE),0)+IFERROR(VLOOKUP(RECAP!A303,'PROMO LX BASICS ACRYLIQUE 118ML'!B:I,9,FALSE),0)+IFERROR(VLOOKUP(RECAP!A303,'PROMO LX HEAVY BODY 59 ML'!A:I,9,FALSE),0)+IFERROR(VLOOKUP(RECAP!A303,'PROMO LX ADDITIFS ACRYLIQUES'!A:I,9,FALSE),0)+IFERROR(VLOOKUP(RECAP!A303,'PROMO LB ACRYLIQUE FINE'!A:I,9,FALSE),0)+IFERROR(VLOOKUP(RECAP!A303,'PROMO LB HUILE FINE 40 ML'!A:I,9,FALSE),0)+IFERROR(VLOOKUP(RECAP!A303,'PROMO WN PROMARKER'!A:I,9,FALSE),0)+IFERROR(VLOOKUP(RECAP!A303,'PROMO CAP CRAYONS ESQUISSE'!A:I,9,FALSE),0)+IFERROR(VLOOKUP(RECAP!A303,'PROMO CAP CRAYONS PASTEL'!A:I,9,FALSE),0)</f>
        <v>0</v>
      </c>
    </row>
    <row r="304" spans="1:2">
      <c r="A304" s="193" t="s">
        <v>878</v>
      </c>
      <c r="B304" s="242">
        <f>IFERROR(VLOOKUP(A304,'PROMOS PRODUITS'!A:O,15,FALSE),0)+IFERROR(VLOOKUP(RECAP!A304,'PROMO LX BASICS ACRYLIQUE 118ML'!B:I,9,FALSE),0)+IFERROR(VLOOKUP(RECAP!A304,'PROMO LX HEAVY BODY 59 ML'!A:I,9,FALSE),0)+IFERROR(VLOOKUP(RECAP!A304,'PROMO LX ADDITIFS ACRYLIQUES'!A:I,9,FALSE),0)+IFERROR(VLOOKUP(RECAP!A304,'PROMO LB ACRYLIQUE FINE'!A:I,9,FALSE),0)+IFERROR(VLOOKUP(RECAP!A304,'PROMO LB HUILE FINE 40 ML'!A:I,9,FALSE),0)+IFERROR(VLOOKUP(RECAP!A304,'PROMO WN PROMARKER'!A:I,9,FALSE),0)+IFERROR(VLOOKUP(RECAP!A304,'PROMO CAP CRAYONS ESQUISSE'!A:I,9,FALSE),0)+IFERROR(VLOOKUP(RECAP!A304,'PROMO CAP CRAYONS PASTEL'!A:I,9,FALSE),0)</f>
        <v>0</v>
      </c>
    </row>
    <row r="305" spans="1:2">
      <c r="A305" s="193" t="s">
        <v>881</v>
      </c>
      <c r="B305" s="242">
        <f>IFERROR(VLOOKUP(A305,'PROMOS PRODUITS'!A:O,15,FALSE),0)+IFERROR(VLOOKUP(RECAP!A305,'PROMO LX BASICS ACRYLIQUE 118ML'!B:I,9,FALSE),0)+IFERROR(VLOOKUP(RECAP!A305,'PROMO LX HEAVY BODY 59 ML'!A:I,9,FALSE),0)+IFERROR(VLOOKUP(RECAP!A305,'PROMO LX ADDITIFS ACRYLIQUES'!A:I,9,FALSE),0)+IFERROR(VLOOKUP(RECAP!A305,'PROMO LB ACRYLIQUE FINE'!A:I,9,FALSE),0)+IFERROR(VLOOKUP(RECAP!A305,'PROMO LB HUILE FINE 40 ML'!A:I,9,FALSE),0)+IFERROR(VLOOKUP(RECAP!A305,'PROMO WN PROMARKER'!A:I,9,FALSE),0)+IFERROR(VLOOKUP(RECAP!A305,'PROMO CAP CRAYONS ESQUISSE'!A:I,9,FALSE),0)+IFERROR(VLOOKUP(RECAP!A305,'PROMO CAP CRAYONS PASTEL'!A:I,9,FALSE),0)</f>
        <v>0</v>
      </c>
    </row>
    <row r="306" spans="1:2">
      <c r="A306" s="193" t="s">
        <v>884</v>
      </c>
      <c r="B306" s="242">
        <f>IFERROR(VLOOKUP(A306,'PROMOS PRODUITS'!A:O,15,FALSE),0)+IFERROR(VLOOKUP(RECAP!A306,'PROMO LX BASICS ACRYLIQUE 118ML'!B:I,9,FALSE),0)+IFERROR(VLOOKUP(RECAP!A306,'PROMO LX HEAVY BODY 59 ML'!A:I,9,FALSE),0)+IFERROR(VLOOKUP(RECAP!A306,'PROMO LX ADDITIFS ACRYLIQUES'!A:I,9,FALSE),0)+IFERROR(VLOOKUP(RECAP!A306,'PROMO LB ACRYLIQUE FINE'!A:I,9,FALSE),0)+IFERROR(VLOOKUP(RECAP!A306,'PROMO LB HUILE FINE 40 ML'!A:I,9,FALSE),0)+IFERROR(VLOOKUP(RECAP!A306,'PROMO WN PROMARKER'!A:I,9,FALSE),0)+IFERROR(VLOOKUP(RECAP!A306,'PROMO CAP CRAYONS ESQUISSE'!A:I,9,FALSE),0)+IFERROR(VLOOKUP(RECAP!A306,'PROMO CAP CRAYONS PASTEL'!A:I,9,FALSE),0)</f>
        <v>0</v>
      </c>
    </row>
    <row r="307" spans="1:2">
      <c r="A307" s="193" t="s">
        <v>887</v>
      </c>
      <c r="B307" s="242">
        <f>IFERROR(VLOOKUP(A307,'PROMOS PRODUITS'!A:O,15,FALSE),0)+IFERROR(VLOOKUP(RECAP!A307,'PROMO LX BASICS ACRYLIQUE 118ML'!B:I,9,FALSE),0)+IFERROR(VLOOKUP(RECAP!A307,'PROMO LX HEAVY BODY 59 ML'!A:I,9,FALSE),0)+IFERROR(VLOOKUP(RECAP!A307,'PROMO LX ADDITIFS ACRYLIQUES'!A:I,9,FALSE),0)+IFERROR(VLOOKUP(RECAP!A307,'PROMO LB ACRYLIQUE FINE'!A:I,9,FALSE),0)+IFERROR(VLOOKUP(RECAP!A307,'PROMO LB HUILE FINE 40 ML'!A:I,9,FALSE),0)+IFERROR(VLOOKUP(RECAP!A307,'PROMO WN PROMARKER'!A:I,9,FALSE),0)+IFERROR(VLOOKUP(RECAP!A307,'PROMO CAP CRAYONS ESQUISSE'!A:I,9,FALSE),0)+IFERROR(VLOOKUP(RECAP!A307,'PROMO CAP CRAYONS PASTEL'!A:I,9,FALSE),0)</f>
        <v>0</v>
      </c>
    </row>
    <row r="308" spans="1:2">
      <c r="A308" s="193" t="s">
        <v>890</v>
      </c>
      <c r="B308" s="242">
        <f>IFERROR(VLOOKUP(A308,'PROMOS PRODUITS'!A:O,15,FALSE),0)+IFERROR(VLOOKUP(RECAP!A308,'PROMO LX BASICS ACRYLIQUE 118ML'!B:I,9,FALSE),0)+IFERROR(VLOOKUP(RECAP!A308,'PROMO LX HEAVY BODY 59 ML'!A:I,9,FALSE),0)+IFERROR(VLOOKUP(RECAP!A308,'PROMO LX ADDITIFS ACRYLIQUES'!A:I,9,FALSE),0)+IFERROR(VLOOKUP(RECAP!A308,'PROMO LB ACRYLIQUE FINE'!A:I,9,FALSE),0)+IFERROR(VLOOKUP(RECAP!A308,'PROMO LB HUILE FINE 40 ML'!A:I,9,FALSE),0)+IFERROR(VLOOKUP(RECAP!A308,'PROMO WN PROMARKER'!A:I,9,FALSE),0)+IFERROR(VLOOKUP(RECAP!A308,'PROMO CAP CRAYONS ESQUISSE'!A:I,9,FALSE),0)+IFERROR(VLOOKUP(RECAP!A308,'PROMO CAP CRAYONS PASTEL'!A:I,9,FALSE),0)</f>
        <v>0</v>
      </c>
    </row>
    <row r="309" spans="1:2">
      <c r="A309" s="193" t="s">
        <v>893</v>
      </c>
      <c r="B309" s="242">
        <f>IFERROR(VLOOKUP(A309,'PROMOS PRODUITS'!A:O,15,FALSE),0)+IFERROR(VLOOKUP(RECAP!A309,'PROMO LX BASICS ACRYLIQUE 118ML'!B:I,9,FALSE),0)+IFERROR(VLOOKUP(RECAP!A309,'PROMO LX HEAVY BODY 59 ML'!A:I,9,FALSE),0)+IFERROR(VLOOKUP(RECAP!A309,'PROMO LX ADDITIFS ACRYLIQUES'!A:I,9,FALSE),0)+IFERROR(VLOOKUP(RECAP!A309,'PROMO LB ACRYLIQUE FINE'!A:I,9,FALSE),0)+IFERROR(VLOOKUP(RECAP!A309,'PROMO LB HUILE FINE 40 ML'!A:I,9,FALSE),0)+IFERROR(VLOOKUP(RECAP!A309,'PROMO WN PROMARKER'!A:I,9,FALSE),0)+IFERROR(VLOOKUP(RECAP!A309,'PROMO CAP CRAYONS ESQUISSE'!A:I,9,FALSE),0)+IFERROR(VLOOKUP(RECAP!A309,'PROMO CAP CRAYONS PASTEL'!A:I,9,FALSE),0)</f>
        <v>0</v>
      </c>
    </row>
    <row r="310" spans="1:2">
      <c r="A310" s="193" t="s">
        <v>896</v>
      </c>
      <c r="B310" s="242">
        <f>IFERROR(VLOOKUP(A310,'PROMOS PRODUITS'!A:O,15,FALSE),0)+IFERROR(VLOOKUP(RECAP!A310,'PROMO LX BASICS ACRYLIQUE 118ML'!B:I,9,FALSE),0)+IFERROR(VLOOKUP(RECAP!A310,'PROMO LX HEAVY BODY 59 ML'!A:I,9,FALSE),0)+IFERROR(VLOOKUP(RECAP!A310,'PROMO LX ADDITIFS ACRYLIQUES'!A:I,9,FALSE),0)+IFERROR(VLOOKUP(RECAP!A310,'PROMO LB ACRYLIQUE FINE'!A:I,9,FALSE),0)+IFERROR(VLOOKUP(RECAP!A310,'PROMO LB HUILE FINE 40 ML'!A:I,9,FALSE),0)+IFERROR(VLOOKUP(RECAP!A310,'PROMO WN PROMARKER'!A:I,9,FALSE),0)+IFERROR(VLOOKUP(RECAP!A310,'PROMO CAP CRAYONS ESQUISSE'!A:I,9,FALSE),0)+IFERROR(VLOOKUP(RECAP!A310,'PROMO CAP CRAYONS PASTEL'!A:I,9,FALSE),0)</f>
        <v>0</v>
      </c>
    </row>
    <row r="311" spans="1:2">
      <c r="A311" s="193" t="s">
        <v>899</v>
      </c>
      <c r="B311" s="242">
        <f>IFERROR(VLOOKUP(A311,'PROMOS PRODUITS'!A:O,15,FALSE),0)+IFERROR(VLOOKUP(RECAP!A311,'PROMO LX BASICS ACRYLIQUE 118ML'!B:I,9,FALSE),0)+IFERROR(VLOOKUP(RECAP!A311,'PROMO LX HEAVY BODY 59 ML'!A:I,9,FALSE),0)+IFERROR(VLOOKUP(RECAP!A311,'PROMO LX ADDITIFS ACRYLIQUES'!A:I,9,FALSE),0)+IFERROR(VLOOKUP(RECAP!A311,'PROMO LB ACRYLIQUE FINE'!A:I,9,FALSE),0)+IFERROR(VLOOKUP(RECAP!A311,'PROMO LB HUILE FINE 40 ML'!A:I,9,FALSE),0)+IFERROR(VLOOKUP(RECAP!A311,'PROMO WN PROMARKER'!A:I,9,FALSE),0)+IFERROR(VLOOKUP(RECAP!A311,'PROMO CAP CRAYONS ESQUISSE'!A:I,9,FALSE),0)+IFERROR(VLOOKUP(RECAP!A311,'PROMO CAP CRAYONS PASTEL'!A:I,9,FALSE),0)</f>
        <v>0</v>
      </c>
    </row>
    <row r="312" spans="1:2">
      <c r="A312" s="193" t="s">
        <v>901</v>
      </c>
      <c r="B312" s="242">
        <f>IFERROR(VLOOKUP(A312,'PROMOS PRODUITS'!A:O,15,FALSE),0)+IFERROR(VLOOKUP(RECAP!A312,'PROMO LX BASICS ACRYLIQUE 118ML'!B:I,9,FALSE),0)+IFERROR(VLOOKUP(RECAP!A312,'PROMO LX HEAVY BODY 59 ML'!A:I,9,FALSE),0)+IFERROR(VLOOKUP(RECAP!A312,'PROMO LX ADDITIFS ACRYLIQUES'!A:I,9,FALSE),0)+IFERROR(VLOOKUP(RECAP!A312,'PROMO LB ACRYLIQUE FINE'!A:I,9,FALSE),0)+IFERROR(VLOOKUP(RECAP!A312,'PROMO LB HUILE FINE 40 ML'!A:I,9,FALSE),0)+IFERROR(VLOOKUP(RECAP!A312,'PROMO WN PROMARKER'!A:I,9,FALSE),0)+IFERROR(VLOOKUP(RECAP!A312,'PROMO CAP CRAYONS ESQUISSE'!A:I,9,FALSE),0)+IFERROR(VLOOKUP(RECAP!A312,'PROMO CAP CRAYONS PASTEL'!A:I,9,FALSE),0)</f>
        <v>0</v>
      </c>
    </row>
    <row r="313" spans="1:2">
      <c r="A313" s="193" t="s">
        <v>904</v>
      </c>
      <c r="B313" s="242">
        <f>IFERROR(VLOOKUP(A313,'PROMOS PRODUITS'!A:O,15,FALSE),0)+IFERROR(VLOOKUP(RECAP!A313,'PROMO LX BASICS ACRYLIQUE 118ML'!B:I,9,FALSE),0)+IFERROR(VLOOKUP(RECAP!A313,'PROMO LX HEAVY BODY 59 ML'!A:I,9,FALSE),0)+IFERROR(VLOOKUP(RECAP!A313,'PROMO LX ADDITIFS ACRYLIQUES'!A:I,9,FALSE),0)+IFERROR(VLOOKUP(RECAP!A313,'PROMO LB ACRYLIQUE FINE'!A:I,9,FALSE),0)+IFERROR(VLOOKUP(RECAP!A313,'PROMO LB HUILE FINE 40 ML'!A:I,9,FALSE),0)+IFERROR(VLOOKUP(RECAP!A313,'PROMO WN PROMARKER'!A:I,9,FALSE),0)+IFERROR(VLOOKUP(RECAP!A313,'PROMO CAP CRAYONS ESQUISSE'!A:I,9,FALSE),0)+IFERROR(VLOOKUP(RECAP!A313,'PROMO CAP CRAYONS PASTEL'!A:I,9,FALSE),0)</f>
        <v>0</v>
      </c>
    </row>
    <row r="314" spans="1:2">
      <c r="A314" s="193" t="s">
        <v>907</v>
      </c>
      <c r="B314" s="242">
        <f>IFERROR(VLOOKUP(A314,'PROMOS PRODUITS'!A:O,15,FALSE),0)+IFERROR(VLOOKUP(RECAP!A314,'PROMO LX BASICS ACRYLIQUE 118ML'!B:I,9,FALSE),0)+IFERROR(VLOOKUP(RECAP!A314,'PROMO LX HEAVY BODY 59 ML'!A:I,9,FALSE),0)+IFERROR(VLOOKUP(RECAP!A314,'PROMO LX ADDITIFS ACRYLIQUES'!A:I,9,FALSE),0)+IFERROR(VLOOKUP(RECAP!A314,'PROMO LB ACRYLIQUE FINE'!A:I,9,FALSE),0)+IFERROR(VLOOKUP(RECAP!A314,'PROMO LB HUILE FINE 40 ML'!A:I,9,FALSE),0)+IFERROR(VLOOKUP(RECAP!A314,'PROMO WN PROMARKER'!A:I,9,FALSE),0)+IFERROR(VLOOKUP(RECAP!A314,'PROMO CAP CRAYONS ESQUISSE'!A:I,9,FALSE),0)+IFERROR(VLOOKUP(RECAP!A314,'PROMO CAP CRAYONS PASTEL'!A:I,9,FALSE),0)</f>
        <v>0</v>
      </c>
    </row>
    <row r="315" spans="1:2">
      <c r="A315" s="193" t="s">
        <v>910</v>
      </c>
      <c r="B315" s="242">
        <f>IFERROR(VLOOKUP(A315,'PROMOS PRODUITS'!A:O,15,FALSE),0)+IFERROR(VLOOKUP(RECAP!A315,'PROMO LX BASICS ACRYLIQUE 118ML'!B:I,9,FALSE),0)+IFERROR(VLOOKUP(RECAP!A315,'PROMO LX HEAVY BODY 59 ML'!A:I,9,FALSE),0)+IFERROR(VLOOKUP(RECAP!A315,'PROMO LX ADDITIFS ACRYLIQUES'!A:I,9,FALSE),0)+IFERROR(VLOOKUP(RECAP!A315,'PROMO LB ACRYLIQUE FINE'!A:I,9,FALSE),0)+IFERROR(VLOOKUP(RECAP!A315,'PROMO LB HUILE FINE 40 ML'!A:I,9,FALSE),0)+IFERROR(VLOOKUP(RECAP!A315,'PROMO WN PROMARKER'!A:I,9,FALSE),0)+IFERROR(VLOOKUP(RECAP!A315,'PROMO CAP CRAYONS ESQUISSE'!A:I,9,FALSE),0)+IFERROR(VLOOKUP(RECAP!A315,'PROMO CAP CRAYONS PASTEL'!A:I,9,FALSE),0)</f>
        <v>0</v>
      </c>
    </row>
    <row r="316" spans="1:2">
      <c r="A316" s="193" t="s">
        <v>913</v>
      </c>
      <c r="B316" s="242">
        <f>IFERROR(VLOOKUP(A316,'PROMOS PRODUITS'!A:O,15,FALSE),0)+IFERROR(VLOOKUP(RECAP!A316,'PROMO LX BASICS ACRYLIQUE 118ML'!B:I,9,FALSE),0)+IFERROR(VLOOKUP(RECAP!A316,'PROMO LX HEAVY BODY 59 ML'!A:I,9,FALSE),0)+IFERROR(VLOOKUP(RECAP!A316,'PROMO LX ADDITIFS ACRYLIQUES'!A:I,9,FALSE),0)+IFERROR(VLOOKUP(RECAP!A316,'PROMO LB ACRYLIQUE FINE'!A:I,9,FALSE),0)+IFERROR(VLOOKUP(RECAP!A316,'PROMO LB HUILE FINE 40 ML'!A:I,9,FALSE),0)+IFERROR(VLOOKUP(RECAP!A316,'PROMO WN PROMARKER'!A:I,9,FALSE),0)+IFERROR(VLOOKUP(RECAP!A316,'PROMO CAP CRAYONS ESQUISSE'!A:I,9,FALSE),0)+IFERROR(VLOOKUP(RECAP!A316,'PROMO CAP CRAYONS PASTEL'!A:I,9,FALSE),0)</f>
        <v>0</v>
      </c>
    </row>
    <row r="317" spans="1:2">
      <c r="A317" s="193" t="s">
        <v>916</v>
      </c>
      <c r="B317" s="242">
        <f>IFERROR(VLOOKUP(A317,'PROMOS PRODUITS'!A:O,15,FALSE),0)+IFERROR(VLOOKUP(RECAP!A317,'PROMO LX BASICS ACRYLIQUE 118ML'!B:I,9,FALSE),0)+IFERROR(VLOOKUP(RECAP!A317,'PROMO LX HEAVY BODY 59 ML'!A:I,9,FALSE),0)+IFERROR(VLOOKUP(RECAP!A317,'PROMO LX ADDITIFS ACRYLIQUES'!A:I,9,FALSE),0)+IFERROR(VLOOKUP(RECAP!A317,'PROMO LB ACRYLIQUE FINE'!A:I,9,FALSE),0)+IFERROR(VLOOKUP(RECAP!A317,'PROMO LB HUILE FINE 40 ML'!A:I,9,FALSE),0)+IFERROR(VLOOKUP(RECAP!A317,'PROMO WN PROMARKER'!A:I,9,FALSE),0)+IFERROR(VLOOKUP(RECAP!A317,'PROMO CAP CRAYONS ESQUISSE'!A:I,9,FALSE),0)+IFERROR(VLOOKUP(RECAP!A317,'PROMO CAP CRAYONS PASTEL'!A:I,9,FALSE),0)</f>
        <v>0</v>
      </c>
    </row>
    <row r="318" spans="1:2">
      <c r="A318" s="193" t="s">
        <v>919</v>
      </c>
      <c r="B318" s="242">
        <f>IFERROR(VLOOKUP(A318,'PROMOS PRODUITS'!A:O,15,FALSE),0)+IFERROR(VLOOKUP(RECAP!A318,'PROMO LX BASICS ACRYLIQUE 118ML'!B:I,9,FALSE),0)+IFERROR(VLOOKUP(RECAP!A318,'PROMO LX HEAVY BODY 59 ML'!A:I,9,FALSE),0)+IFERROR(VLOOKUP(RECAP!A318,'PROMO LX ADDITIFS ACRYLIQUES'!A:I,9,FALSE),0)+IFERROR(VLOOKUP(RECAP!A318,'PROMO LB ACRYLIQUE FINE'!A:I,9,FALSE),0)+IFERROR(VLOOKUP(RECAP!A318,'PROMO LB HUILE FINE 40 ML'!A:I,9,FALSE),0)+IFERROR(VLOOKUP(RECAP!A318,'PROMO WN PROMARKER'!A:I,9,FALSE),0)+IFERROR(VLOOKUP(RECAP!A318,'PROMO CAP CRAYONS ESQUISSE'!A:I,9,FALSE),0)+IFERROR(VLOOKUP(RECAP!A318,'PROMO CAP CRAYONS PASTEL'!A:I,9,FALSE),0)</f>
        <v>0</v>
      </c>
    </row>
    <row r="319" spans="1:2">
      <c r="A319" s="193" t="s">
        <v>922</v>
      </c>
      <c r="B319" s="242">
        <f>IFERROR(VLOOKUP(A319,'PROMOS PRODUITS'!A:O,15,FALSE),0)+IFERROR(VLOOKUP(RECAP!A319,'PROMO LX BASICS ACRYLIQUE 118ML'!B:I,9,FALSE),0)+IFERROR(VLOOKUP(RECAP!A319,'PROMO LX HEAVY BODY 59 ML'!A:I,9,FALSE),0)+IFERROR(VLOOKUP(RECAP!A319,'PROMO LX ADDITIFS ACRYLIQUES'!A:I,9,FALSE),0)+IFERROR(VLOOKUP(RECAP!A319,'PROMO LB ACRYLIQUE FINE'!A:I,9,FALSE),0)+IFERROR(VLOOKUP(RECAP!A319,'PROMO LB HUILE FINE 40 ML'!A:I,9,FALSE),0)+IFERROR(VLOOKUP(RECAP!A319,'PROMO WN PROMARKER'!A:I,9,FALSE),0)+IFERROR(VLOOKUP(RECAP!A319,'PROMO CAP CRAYONS ESQUISSE'!A:I,9,FALSE),0)+IFERROR(VLOOKUP(RECAP!A319,'PROMO CAP CRAYONS PASTEL'!A:I,9,FALSE),0)</f>
        <v>0</v>
      </c>
    </row>
    <row r="320" spans="1:2">
      <c r="A320" s="193" t="s">
        <v>925</v>
      </c>
      <c r="B320" s="242">
        <f>IFERROR(VLOOKUP(A320,'PROMOS PRODUITS'!A:O,15,FALSE),0)+IFERROR(VLOOKUP(RECAP!A320,'PROMO LX BASICS ACRYLIQUE 118ML'!B:I,9,FALSE),0)+IFERROR(VLOOKUP(RECAP!A320,'PROMO LX HEAVY BODY 59 ML'!A:I,9,FALSE),0)+IFERROR(VLOOKUP(RECAP!A320,'PROMO LX ADDITIFS ACRYLIQUES'!A:I,9,FALSE),0)+IFERROR(VLOOKUP(RECAP!A320,'PROMO LB ACRYLIQUE FINE'!A:I,9,FALSE),0)+IFERROR(VLOOKUP(RECAP!A320,'PROMO LB HUILE FINE 40 ML'!A:I,9,FALSE),0)+IFERROR(VLOOKUP(RECAP!A320,'PROMO WN PROMARKER'!A:I,9,FALSE),0)+IFERROR(VLOOKUP(RECAP!A320,'PROMO CAP CRAYONS ESQUISSE'!A:I,9,FALSE),0)+IFERROR(VLOOKUP(RECAP!A320,'PROMO CAP CRAYONS PASTEL'!A:I,9,FALSE),0)</f>
        <v>0</v>
      </c>
    </row>
    <row r="321" spans="1:2">
      <c r="A321" s="193" t="s">
        <v>928</v>
      </c>
      <c r="B321" s="242">
        <f>IFERROR(VLOOKUP(A321,'PROMOS PRODUITS'!A:O,15,FALSE),0)+IFERROR(VLOOKUP(RECAP!A321,'PROMO LX BASICS ACRYLIQUE 118ML'!B:I,9,FALSE),0)+IFERROR(VLOOKUP(RECAP!A321,'PROMO LX HEAVY BODY 59 ML'!A:I,9,FALSE),0)+IFERROR(VLOOKUP(RECAP!A321,'PROMO LX ADDITIFS ACRYLIQUES'!A:I,9,FALSE),0)+IFERROR(VLOOKUP(RECAP!A321,'PROMO LB ACRYLIQUE FINE'!A:I,9,FALSE),0)+IFERROR(VLOOKUP(RECAP!A321,'PROMO LB HUILE FINE 40 ML'!A:I,9,FALSE),0)+IFERROR(VLOOKUP(RECAP!A321,'PROMO WN PROMARKER'!A:I,9,FALSE),0)+IFERROR(VLOOKUP(RECAP!A321,'PROMO CAP CRAYONS ESQUISSE'!A:I,9,FALSE),0)+IFERROR(VLOOKUP(RECAP!A321,'PROMO CAP CRAYONS PASTEL'!A:I,9,FALSE),0)</f>
        <v>0</v>
      </c>
    </row>
    <row r="322" spans="1:2">
      <c r="A322" s="193" t="s">
        <v>931</v>
      </c>
      <c r="B322" s="242">
        <f>IFERROR(VLOOKUP(A322,'PROMOS PRODUITS'!A:O,15,FALSE),0)+IFERROR(VLOOKUP(RECAP!A322,'PROMO LX BASICS ACRYLIQUE 118ML'!B:I,9,FALSE),0)+IFERROR(VLOOKUP(RECAP!A322,'PROMO LX HEAVY BODY 59 ML'!A:I,9,FALSE),0)+IFERROR(VLOOKUP(RECAP!A322,'PROMO LX ADDITIFS ACRYLIQUES'!A:I,9,FALSE),0)+IFERROR(VLOOKUP(RECAP!A322,'PROMO LB ACRYLIQUE FINE'!A:I,9,FALSE),0)+IFERROR(VLOOKUP(RECAP!A322,'PROMO LB HUILE FINE 40 ML'!A:I,9,FALSE),0)+IFERROR(VLOOKUP(RECAP!A322,'PROMO WN PROMARKER'!A:I,9,FALSE),0)+IFERROR(VLOOKUP(RECAP!A322,'PROMO CAP CRAYONS ESQUISSE'!A:I,9,FALSE),0)+IFERROR(VLOOKUP(RECAP!A322,'PROMO CAP CRAYONS PASTEL'!A:I,9,FALSE),0)</f>
        <v>0</v>
      </c>
    </row>
    <row r="323" spans="1:2">
      <c r="A323" s="193" t="s">
        <v>934</v>
      </c>
      <c r="B323" s="242">
        <f>IFERROR(VLOOKUP(A323,'PROMOS PRODUITS'!A:O,15,FALSE),0)+IFERROR(VLOOKUP(RECAP!A323,'PROMO LX BASICS ACRYLIQUE 118ML'!B:I,9,FALSE),0)+IFERROR(VLOOKUP(RECAP!A323,'PROMO LX HEAVY BODY 59 ML'!A:I,9,FALSE),0)+IFERROR(VLOOKUP(RECAP!A323,'PROMO LX ADDITIFS ACRYLIQUES'!A:I,9,FALSE),0)+IFERROR(VLOOKUP(RECAP!A323,'PROMO LB ACRYLIQUE FINE'!A:I,9,FALSE),0)+IFERROR(VLOOKUP(RECAP!A323,'PROMO LB HUILE FINE 40 ML'!A:I,9,FALSE),0)+IFERROR(VLOOKUP(RECAP!A323,'PROMO WN PROMARKER'!A:I,9,FALSE),0)+IFERROR(VLOOKUP(RECAP!A323,'PROMO CAP CRAYONS ESQUISSE'!A:I,9,FALSE),0)+IFERROR(VLOOKUP(RECAP!A323,'PROMO CAP CRAYONS PASTEL'!A:I,9,FALSE),0)</f>
        <v>0</v>
      </c>
    </row>
    <row r="324" spans="1:2">
      <c r="A324" s="193" t="s">
        <v>937</v>
      </c>
      <c r="B324" s="242">
        <f>IFERROR(VLOOKUP(A324,'PROMOS PRODUITS'!A:O,15,FALSE),0)+IFERROR(VLOOKUP(RECAP!A324,'PROMO LX BASICS ACRYLIQUE 118ML'!B:I,9,FALSE),0)+IFERROR(VLOOKUP(RECAP!A324,'PROMO LX HEAVY BODY 59 ML'!A:I,9,FALSE),0)+IFERROR(VLOOKUP(RECAP!A324,'PROMO LX ADDITIFS ACRYLIQUES'!A:I,9,FALSE),0)+IFERROR(VLOOKUP(RECAP!A324,'PROMO LB ACRYLIQUE FINE'!A:I,9,FALSE),0)+IFERROR(VLOOKUP(RECAP!A324,'PROMO LB HUILE FINE 40 ML'!A:I,9,FALSE),0)+IFERROR(VLOOKUP(RECAP!A324,'PROMO WN PROMARKER'!A:I,9,FALSE),0)+IFERROR(VLOOKUP(RECAP!A324,'PROMO CAP CRAYONS ESQUISSE'!A:I,9,FALSE),0)+IFERROR(VLOOKUP(RECAP!A324,'PROMO CAP CRAYONS PASTEL'!A:I,9,FALSE),0)</f>
        <v>0</v>
      </c>
    </row>
    <row r="325" spans="1:2">
      <c r="A325" s="193" t="s">
        <v>940</v>
      </c>
      <c r="B325" s="242">
        <f>IFERROR(VLOOKUP(A325,'PROMOS PRODUITS'!A:O,15,FALSE),0)+IFERROR(VLOOKUP(RECAP!A325,'PROMO LX BASICS ACRYLIQUE 118ML'!B:I,9,FALSE),0)+IFERROR(VLOOKUP(RECAP!A325,'PROMO LX HEAVY BODY 59 ML'!A:I,9,FALSE),0)+IFERROR(VLOOKUP(RECAP!A325,'PROMO LX ADDITIFS ACRYLIQUES'!A:I,9,FALSE),0)+IFERROR(VLOOKUP(RECAP!A325,'PROMO LB ACRYLIQUE FINE'!A:I,9,FALSE),0)+IFERROR(VLOOKUP(RECAP!A325,'PROMO LB HUILE FINE 40 ML'!A:I,9,FALSE),0)+IFERROR(VLOOKUP(RECAP!A325,'PROMO WN PROMARKER'!A:I,9,FALSE),0)+IFERROR(VLOOKUP(RECAP!A325,'PROMO CAP CRAYONS ESQUISSE'!A:I,9,FALSE),0)+IFERROR(VLOOKUP(RECAP!A325,'PROMO CAP CRAYONS PASTEL'!A:I,9,FALSE),0)</f>
        <v>0</v>
      </c>
    </row>
    <row r="326" spans="1:2">
      <c r="A326" s="193" t="s">
        <v>943</v>
      </c>
      <c r="B326" s="242">
        <f>IFERROR(VLOOKUP(A326,'PROMOS PRODUITS'!A:O,15,FALSE),0)+IFERROR(VLOOKUP(RECAP!A326,'PROMO LX BASICS ACRYLIQUE 118ML'!B:I,9,FALSE),0)+IFERROR(VLOOKUP(RECAP!A326,'PROMO LX HEAVY BODY 59 ML'!A:I,9,FALSE),0)+IFERROR(VLOOKUP(RECAP!A326,'PROMO LX ADDITIFS ACRYLIQUES'!A:I,9,FALSE),0)+IFERROR(VLOOKUP(RECAP!A326,'PROMO LB ACRYLIQUE FINE'!A:I,9,FALSE),0)+IFERROR(VLOOKUP(RECAP!A326,'PROMO LB HUILE FINE 40 ML'!A:I,9,FALSE),0)+IFERROR(VLOOKUP(RECAP!A326,'PROMO WN PROMARKER'!A:I,9,FALSE),0)+IFERROR(VLOOKUP(RECAP!A326,'PROMO CAP CRAYONS ESQUISSE'!A:I,9,FALSE),0)+IFERROR(VLOOKUP(RECAP!A326,'PROMO CAP CRAYONS PASTEL'!A:I,9,FALSE),0)</f>
        <v>0</v>
      </c>
    </row>
    <row r="327" spans="1:2">
      <c r="A327" s="193" t="s">
        <v>946</v>
      </c>
      <c r="B327" s="242">
        <f>IFERROR(VLOOKUP(A327,'PROMOS PRODUITS'!A:O,15,FALSE),0)+IFERROR(VLOOKUP(RECAP!A327,'PROMO LX BASICS ACRYLIQUE 118ML'!B:I,9,FALSE),0)+IFERROR(VLOOKUP(RECAP!A327,'PROMO LX HEAVY BODY 59 ML'!A:I,9,FALSE),0)+IFERROR(VLOOKUP(RECAP!A327,'PROMO LX ADDITIFS ACRYLIQUES'!A:I,9,FALSE),0)+IFERROR(VLOOKUP(RECAP!A327,'PROMO LB ACRYLIQUE FINE'!A:I,9,FALSE),0)+IFERROR(VLOOKUP(RECAP!A327,'PROMO LB HUILE FINE 40 ML'!A:I,9,FALSE),0)+IFERROR(VLOOKUP(RECAP!A327,'PROMO WN PROMARKER'!A:I,9,FALSE),0)+IFERROR(VLOOKUP(RECAP!A327,'PROMO CAP CRAYONS ESQUISSE'!A:I,9,FALSE),0)+IFERROR(VLOOKUP(RECAP!A327,'PROMO CAP CRAYONS PASTEL'!A:I,9,FALSE),0)</f>
        <v>0</v>
      </c>
    </row>
    <row r="328" spans="1:2">
      <c r="A328" s="193" t="s">
        <v>949</v>
      </c>
      <c r="B328" s="242">
        <f>IFERROR(VLOOKUP(A328,'PROMOS PRODUITS'!A:O,15,FALSE),0)+IFERROR(VLOOKUP(RECAP!A328,'PROMO LX BASICS ACRYLIQUE 118ML'!B:I,9,FALSE),0)+IFERROR(VLOOKUP(RECAP!A328,'PROMO LX HEAVY BODY 59 ML'!A:I,9,FALSE),0)+IFERROR(VLOOKUP(RECAP!A328,'PROMO LX ADDITIFS ACRYLIQUES'!A:I,9,FALSE),0)+IFERROR(VLOOKUP(RECAP!A328,'PROMO LB ACRYLIQUE FINE'!A:I,9,FALSE),0)+IFERROR(VLOOKUP(RECAP!A328,'PROMO LB HUILE FINE 40 ML'!A:I,9,FALSE),0)+IFERROR(VLOOKUP(RECAP!A328,'PROMO WN PROMARKER'!A:I,9,FALSE),0)+IFERROR(VLOOKUP(RECAP!A328,'PROMO CAP CRAYONS ESQUISSE'!A:I,9,FALSE),0)+IFERROR(VLOOKUP(RECAP!A328,'PROMO CAP CRAYONS PASTEL'!A:I,9,FALSE),0)</f>
        <v>0</v>
      </c>
    </row>
    <row r="329" spans="1:2">
      <c r="A329" s="193" t="s">
        <v>952</v>
      </c>
      <c r="B329" s="242">
        <f>IFERROR(VLOOKUP(A329,'PROMOS PRODUITS'!A:O,15,FALSE),0)+IFERROR(VLOOKUP(RECAP!A329,'PROMO LX BASICS ACRYLIQUE 118ML'!B:I,9,FALSE),0)+IFERROR(VLOOKUP(RECAP!A329,'PROMO LX HEAVY BODY 59 ML'!A:I,9,FALSE),0)+IFERROR(VLOOKUP(RECAP!A329,'PROMO LX ADDITIFS ACRYLIQUES'!A:I,9,FALSE),0)+IFERROR(VLOOKUP(RECAP!A329,'PROMO LB ACRYLIQUE FINE'!A:I,9,FALSE),0)+IFERROR(VLOOKUP(RECAP!A329,'PROMO LB HUILE FINE 40 ML'!A:I,9,FALSE),0)+IFERROR(VLOOKUP(RECAP!A329,'PROMO WN PROMARKER'!A:I,9,FALSE),0)+IFERROR(VLOOKUP(RECAP!A329,'PROMO CAP CRAYONS ESQUISSE'!A:I,9,FALSE),0)+IFERROR(VLOOKUP(RECAP!A329,'PROMO CAP CRAYONS PASTEL'!A:I,9,FALSE),0)</f>
        <v>0</v>
      </c>
    </row>
    <row r="330" spans="1:2">
      <c r="A330" s="193" t="s">
        <v>955</v>
      </c>
      <c r="B330" s="242">
        <f>IFERROR(VLOOKUP(A330,'PROMOS PRODUITS'!A:O,15,FALSE),0)+IFERROR(VLOOKUP(RECAP!A330,'PROMO LX BASICS ACRYLIQUE 118ML'!B:I,9,FALSE),0)+IFERROR(VLOOKUP(RECAP!A330,'PROMO LX HEAVY BODY 59 ML'!A:I,9,FALSE),0)+IFERROR(VLOOKUP(RECAP!A330,'PROMO LX ADDITIFS ACRYLIQUES'!A:I,9,FALSE),0)+IFERROR(VLOOKUP(RECAP!A330,'PROMO LB ACRYLIQUE FINE'!A:I,9,FALSE),0)+IFERROR(VLOOKUP(RECAP!A330,'PROMO LB HUILE FINE 40 ML'!A:I,9,FALSE),0)+IFERROR(VLOOKUP(RECAP!A330,'PROMO WN PROMARKER'!A:I,9,FALSE),0)+IFERROR(VLOOKUP(RECAP!A330,'PROMO CAP CRAYONS ESQUISSE'!A:I,9,FALSE),0)+IFERROR(VLOOKUP(RECAP!A330,'PROMO CAP CRAYONS PASTEL'!A:I,9,FALSE),0)</f>
        <v>0</v>
      </c>
    </row>
    <row r="331" spans="1:2">
      <c r="A331" s="193" t="s">
        <v>958</v>
      </c>
      <c r="B331" s="242">
        <f>IFERROR(VLOOKUP(A331,'PROMOS PRODUITS'!A:O,15,FALSE),0)+IFERROR(VLOOKUP(RECAP!A331,'PROMO LX BASICS ACRYLIQUE 118ML'!B:I,9,FALSE),0)+IFERROR(VLOOKUP(RECAP!A331,'PROMO LX HEAVY BODY 59 ML'!A:I,9,FALSE),0)+IFERROR(VLOOKUP(RECAP!A331,'PROMO LX ADDITIFS ACRYLIQUES'!A:I,9,FALSE),0)+IFERROR(VLOOKUP(RECAP!A331,'PROMO LB ACRYLIQUE FINE'!A:I,9,FALSE),0)+IFERROR(VLOOKUP(RECAP!A331,'PROMO LB HUILE FINE 40 ML'!A:I,9,FALSE),0)+IFERROR(VLOOKUP(RECAP!A331,'PROMO WN PROMARKER'!A:I,9,FALSE),0)+IFERROR(VLOOKUP(RECAP!A331,'PROMO CAP CRAYONS ESQUISSE'!A:I,9,FALSE),0)+IFERROR(VLOOKUP(RECAP!A331,'PROMO CAP CRAYONS PASTEL'!A:I,9,FALSE),0)</f>
        <v>0</v>
      </c>
    </row>
    <row r="332" spans="1:2">
      <c r="A332" s="193" t="s">
        <v>961</v>
      </c>
      <c r="B332" s="242">
        <f>IFERROR(VLOOKUP(A332,'PROMOS PRODUITS'!A:O,15,FALSE),0)+IFERROR(VLOOKUP(RECAP!A332,'PROMO LX BASICS ACRYLIQUE 118ML'!B:I,9,FALSE),0)+IFERROR(VLOOKUP(RECAP!A332,'PROMO LX HEAVY BODY 59 ML'!A:I,9,FALSE),0)+IFERROR(VLOOKUP(RECAP!A332,'PROMO LX ADDITIFS ACRYLIQUES'!A:I,9,FALSE),0)+IFERROR(VLOOKUP(RECAP!A332,'PROMO LB ACRYLIQUE FINE'!A:I,9,FALSE),0)+IFERROR(VLOOKUP(RECAP!A332,'PROMO LB HUILE FINE 40 ML'!A:I,9,FALSE),0)+IFERROR(VLOOKUP(RECAP!A332,'PROMO WN PROMARKER'!A:I,9,FALSE),0)+IFERROR(VLOOKUP(RECAP!A332,'PROMO CAP CRAYONS ESQUISSE'!A:I,9,FALSE),0)+IFERROR(VLOOKUP(RECAP!A332,'PROMO CAP CRAYONS PASTEL'!A:I,9,FALSE),0)</f>
        <v>0</v>
      </c>
    </row>
    <row r="333" spans="1:2">
      <c r="A333" s="193" t="s">
        <v>964</v>
      </c>
      <c r="B333" s="242">
        <f>IFERROR(VLOOKUP(A333,'PROMOS PRODUITS'!A:O,15,FALSE),0)+IFERROR(VLOOKUP(RECAP!A333,'PROMO LX BASICS ACRYLIQUE 118ML'!B:I,9,FALSE),0)+IFERROR(VLOOKUP(RECAP!A333,'PROMO LX HEAVY BODY 59 ML'!A:I,9,FALSE),0)+IFERROR(VLOOKUP(RECAP!A333,'PROMO LX ADDITIFS ACRYLIQUES'!A:I,9,FALSE),0)+IFERROR(VLOOKUP(RECAP!A333,'PROMO LB ACRYLIQUE FINE'!A:I,9,FALSE),0)+IFERROR(VLOOKUP(RECAP!A333,'PROMO LB HUILE FINE 40 ML'!A:I,9,FALSE),0)+IFERROR(VLOOKUP(RECAP!A333,'PROMO WN PROMARKER'!A:I,9,FALSE),0)+IFERROR(VLOOKUP(RECAP!A333,'PROMO CAP CRAYONS ESQUISSE'!A:I,9,FALSE),0)+IFERROR(VLOOKUP(RECAP!A333,'PROMO CAP CRAYONS PASTEL'!A:I,9,FALSE),0)</f>
        <v>0</v>
      </c>
    </row>
    <row r="334" spans="1:2">
      <c r="A334" s="193" t="s">
        <v>967</v>
      </c>
      <c r="B334" s="242">
        <f>IFERROR(VLOOKUP(A334,'PROMOS PRODUITS'!A:O,15,FALSE),0)+IFERROR(VLOOKUP(RECAP!A334,'PROMO LX BASICS ACRYLIQUE 118ML'!B:I,9,FALSE),0)+IFERROR(VLOOKUP(RECAP!A334,'PROMO LX HEAVY BODY 59 ML'!A:I,9,FALSE),0)+IFERROR(VLOOKUP(RECAP!A334,'PROMO LX ADDITIFS ACRYLIQUES'!A:I,9,FALSE),0)+IFERROR(VLOOKUP(RECAP!A334,'PROMO LB ACRYLIQUE FINE'!A:I,9,FALSE),0)+IFERROR(VLOOKUP(RECAP!A334,'PROMO LB HUILE FINE 40 ML'!A:I,9,FALSE),0)+IFERROR(VLOOKUP(RECAP!A334,'PROMO WN PROMARKER'!A:I,9,FALSE),0)+IFERROR(VLOOKUP(RECAP!A334,'PROMO CAP CRAYONS ESQUISSE'!A:I,9,FALSE),0)+IFERROR(VLOOKUP(RECAP!A334,'PROMO CAP CRAYONS PASTEL'!A:I,9,FALSE),0)</f>
        <v>0</v>
      </c>
    </row>
    <row r="335" spans="1:2">
      <c r="A335" s="193" t="s">
        <v>970</v>
      </c>
      <c r="B335" s="242">
        <f>IFERROR(VLOOKUP(A335,'PROMOS PRODUITS'!A:O,15,FALSE),0)+IFERROR(VLOOKUP(RECAP!A335,'PROMO LX BASICS ACRYLIQUE 118ML'!B:I,9,FALSE),0)+IFERROR(VLOOKUP(RECAP!A335,'PROMO LX HEAVY BODY 59 ML'!A:I,9,FALSE),0)+IFERROR(VLOOKUP(RECAP!A335,'PROMO LX ADDITIFS ACRYLIQUES'!A:I,9,FALSE),0)+IFERROR(VLOOKUP(RECAP!A335,'PROMO LB ACRYLIQUE FINE'!A:I,9,FALSE),0)+IFERROR(VLOOKUP(RECAP!A335,'PROMO LB HUILE FINE 40 ML'!A:I,9,FALSE),0)+IFERROR(VLOOKUP(RECAP!A335,'PROMO WN PROMARKER'!A:I,9,FALSE),0)+IFERROR(VLOOKUP(RECAP!A335,'PROMO CAP CRAYONS ESQUISSE'!A:I,9,FALSE),0)+IFERROR(VLOOKUP(RECAP!A335,'PROMO CAP CRAYONS PASTEL'!A:I,9,FALSE),0)</f>
        <v>0</v>
      </c>
    </row>
    <row r="336" spans="1:2">
      <c r="A336" s="193" t="s">
        <v>973</v>
      </c>
      <c r="B336" s="242">
        <f>IFERROR(VLOOKUP(A336,'PROMOS PRODUITS'!A:O,15,FALSE),0)+IFERROR(VLOOKUP(RECAP!A336,'PROMO LX BASICS ACRYLIQUE 118ML'!B:I,9,FALSE),0)+IFERROR(VLOOKUP(RECAP!A336,'PROMO LX HEAVY BODY 59 ML'!A:I,9,FALSE),0)+IFERROR(VLOOKUP(RECAP!A336,'PROMO LX ADDITIFS ACRYLIQUES'!A:I,9,FALSE),0)+IFERROR(VLOOKUP(RECAP!A336,'PROMO LB ACRYLIQUE FINE'!A:I,9,FALSE),0)+IFERROR(VLOOKUP(RECAP!A336,'PROMO LB HUILE FINE 40 ML'!A:I,9,FALSE),0)+IFERROR(VLOOKUP(RECAP!A336,'PROMO WN PROMARKER'!A:I,9,FALSE),0)+IFERROR(VLOOKUP(RECAP!A336,'PROMO CAP CRAYONS ESQUISSE'!A:I,9,FALSE),0)+IFERROR(VLOOKUP(RECAP!A336,'PROMO CAP CRAYONS PASTEL'!A:I,9,FALSE),0)</f>
        <v>0</v>
      </c>
    </row>
    <row r="337" spans="1:2">
      <c r="A337" s="193" t="s">
        <v>976</v>
      </c>
      <c r="B337" s="242">
        <f>IFERROR(VLOOKUP(A337,'PROMOS PRODUITS'!A:O,15,FALSE),0)+IFERROR(VLOOKUP(RECAP!A337,'PROMO LX BASICS ACRYLIQUE 118ML'!B:I,9,FALSE),0)+IFERROR(VLOOKUP(RECAP!A337,'PROMO LX HEAVY BODY 59 ML'!A:I,9,FALSE),0)+IFERROR(VLOOKUP(RECAP!A337,'PROMO LX ADDITIFS ACRYLIQUES'!A:I,9,FALSE),0)+IFERROR(VLOOKUP(RECAP!A337,'PROMO LB ACRYLIQUE FINE'!A:I,9,FALSE),0)+IFERROR(VLOOKUP(RECAP!A337,'PROMO LB HUILE FINE 40 ML'!A:I,9,FALSE),0)+IFERROR(VLOOKUP(RECAP!A337,'PROMO WN PROMARKER'!A:I,9,FALSE),0)+IFERROR(VLOOKUP(RECAP!A337,'PROMO CAP CRAYONS ESQUISSE'!A:I,9,FALSE),0)+IFERROR(VLOOKUP(RECAP!A337,'PROMO CAP CRAYONS PASTEL'!A:I,9,FALSE),0)</f>
        <v>0</v>
      </c>
    </row>
    <row r="338" spans="1:2">
      <c r="A338" s="193" t="s">
        <v>979</v>
      </c>
      <c r="B338" s="242">
        <f>IFERROR(VLOOKUP(A338,'PROMOS PRODUITS'!A:O,15,FALSE),0)+IFERROR(VLOOKUP(RECAP!A338,'PROMO LX BASICS ACRYLIQUE 118ML'!B:I,9,FALSE),0)+IFERROR(VLOOKUP(RECAP!A338,'PROMO LX HEAVY BODY 59 ML'!A:I,9,FALSE),0)+IFERROR(VLOOKUP(RECAP!A338,'PROMO LX ADDITIFS ACRYLIQUES'!A:I,9,FALSE),0)+IFERROR(VLOOKUP(RECAP!A338,'PROMO LB ACRYLIQUE FINE'!A:I,9,FALSE),0)+IFERROR(VLOOKUP(RECAP!A338,'PROMO LB HUILE FINE 40 ML'!A:I,9,FALSE),0)+IFERROR(VLOOKUP(RECAP!A338,'PROMO WN PROMARKER'!A:I,9,FALSE),0)+IFERROR(VLOOKUP(RECAP!A338,'PROMO CAP CRAYONS ESQUISSE'!A:I,9,FALSE),0)+IFERROR(VLOOKUP(RECAP!A338,'PROMO CAP CRAYONS PASTEL'!A:I,9,FALSE),0)</f>
        <v>0</v>
      </c>
    </row>
    <row r="339" spans="1:2">
      <c r="A339" s="193" t="s">
        <v>982</v>
      </c>
      <c r="B339" s="242">
        <f>IFERROR(VLOOKUP(A339,'PROMOS PRODUITS'!A:O,15,FALSE),0)+IFERROR(VLOOKUP(RECAP!A339,'PROMO LX BASICS ACRYLIQUE 118ML'!B:I,9,FALSE),0)+IFERROR(VLOOKUP(RECAP!A339,'PROMO LX HEAVY BODY 59 ML'!A:I,9,FALSE),0)+IFERROR(VLOOKUP(RECAP!A339,'PROMO LX ADDITIFS ACRYLIQUES'!A:I,9,FALSE),0)+IFERROR(VLOOKUP(RECAP!A339,'PROMO LB ACRYLIQUE FINE'!A:I,9,FALSE),0)+IFERROR(VLOOKUP(RECAP!A339,'PROMO LB HUILE FINE 40 ML'!A:I,9,FALSE),0)+IFERROR(VLOOKUP(RECAP!A339,'PROMO WN PROMARKER'!A:I,9,FALSE),0)+IFERROR(VLOOKUP(RECAP!A339,'PROMO CAP CRAYONS ESQUISSE'!A:I,9,FALSE),0)+IFERROR(VLOOKUP(RECAP!A339,'PROMO CAP CRAYONS PASTEL'!A:I,9,FALSE),0)</f>
        <v>0</v>
      </c>
    </row>
    <row r="340" spans="1:2">
      <c r="A340" s="193" t="s">
        <v>985</v>
      </c>
      <c r="B340" s="242">
        <f>IFERROR(VLOOKUP(A340,'PROMOS PRODUITS'!A:O,15,FALSE),0)+IFERROR(VLOOKUP(RECAP!A340,'PROMO LX BASICS ACRYLIQUE 118ML'!B:I,9,FALSE),0)+IFERROR(VLOOKUP(RECAP!A340,'PROMO LX HEAVY BODY 59 ML'!A:I,9,FALSE),0)+IFERROR(VLOOKUP(RECAP!A340,'PROMO LX ADDITIFS ACRYLIQUES'!A:I,9,FALSE),0)+IFERROR(VLOOKUP(RECAP!A340,'PROMO LB ACRYLIQUE FINE'!A:I,9,FALSE),0)+IFERROR(VLOOKUP(RECAP!A340,'PROMO LB HUILE FINE 40 ML'!A:I,9,FALSE),0)+IFERROR(VLOOKUP(RECAP!A340,'PROMO WN PROMARKER'!A:I,9,FALSE),0)+IFERROR(VLOOKUP(RECAP!A340,'PROMO CAP CRAYONS ESQUISSE'!A:I,9,FALSE),0)+IFERROR(VLOOKUP(RECAP!A340,'PROMO CAP CRAYONS PASTEL'!A:I,9,FALSE),0)</f>
        <v>0</v>
      </c>
    </row>
    <row r="341" spans="1:2">
      <c r="A341" s="193" t="s">
        <v>988</v>
      </c>
      <c r="B341" s="242">
        <f>IFERROR(VLOOKUP(A341,'PROMOS PRODUITS'!A:O,15,FALSE),0)+IFERROR(VLOOKUP(RECAP!A341,'PROMO LX BASICS ACRYLIQUE 118ML'!B:I,9,FALSE),0)+IFERROR(VLOOKUP(RECAP!A341,'PROMO LX HEAVY BODY 59 ML'!A:I,9,FALSE),0)+IFERROR(VLOOKUP(RECAP!A341,'PROMO LX ADDITIFS ACRYLIQUES'!A:I,9,FALSE),0)+IFERROR(VLOOKUP(RECAP!A341,'PROMO LB ACRYLIQUE FINE'!A:I,9,FALSE),0)+IFERROR(VLOOKUP(RECAP!A341,'PROMO LB HUILE FINE 40 ML'!A:I,9,FALSE),0)+IFERROR(VLOOKUP(RECAP!A341,'PROMO WN PROMARKER'!A:I,9,FALSE),0)+IFERROR(VLOOKUP(RECAP!A341,'PROMO CAP CRAYONS ESQUISSE'!A:I,9,FALSE),0)+IFERROR(VLOOKUP(RECAP!A341,'PROMO CAP CRAYONS PASTEL'!A:I,9,FALSE),0)</f>
        <v>0</v>
      </c>
    </row>
    <row r="342" spans="1:2">
      <c r="A342" s="193" t="s">
        <v>991</v>
      </c>
      <c r="B342" s="242">
        <f>IFERROR(VLOOKUP(A342,'PROMOS PRODUITS'!A:O,15,FALSE),0)+IFERROR(VLOOKUP(RECAP!A342,'PROMO LX BASICS ACRYLIQUE 118ML'!B:I,9,FALSE),0)+IFERROR(VLOOKUP(RECAP!A342,'PROMO LX HEAVY BODY 59 ML'!A:I,9,FALSE),0)+IFERROR(VLOOKUP(RECAP!A342,'PROMO LX ADDITIFS ACRYLIQUES'!A:I,9,FALSE),0)+IFERROR(VLOOKUP(RECAP!A342,'PROMO LB ACRYLIQUE FINE'!A:I,9,FALSE),0)+IFERROR(VLOOKUP(RECAP!A342,'PROMO LB HUILE FINE 40 ML'!A:I,9,FALSE),0)+IFERROR(VLOOKUP(RECAP!A342,'PROMO WN PROMARKER'!A:I,9,FALSE),0)+IFERROR(VLOOKUP(RECAP!A342,'PROMO CAP CRAYONS ESQUISSE'!A:I,9,FALSE),0)+IFERROR(VLOOKUP(RECAP!A342,'PROMO CAP CRAYONS PASTEL'!A:I,9,FALSE),0)</f>
        <v>0</v>
      </c>
    </row>
    <row r="343" spans="1:2">
      <c r="A343" s="193" t="s">
        <v>994</v>
      </c>
      <c r="B343" s="242">
        <f>IFERROR(VLOOKUP(A343,'PROMOS PRODUITS'!A:O,15,FALSE),0)+IFERROR(VLOOKUP(RECAP!A343,'PROMO LX BASICS ACRYLIQUE 118ML'!B:I,9,FALSE),0)+IFERROR(VLOOKUP(RECAP!A343,'PROMO LX HEAVY BODY 59 ML'!A:I,9,FALSE),0)+IFERROR(VLOOKUP(RECAP!A343,'PROMO LX ADDITIFS ACRYLIQUES'!A:I,9,FALSE),0)+IFERROR(VLOOKUP(RECAP!A343,'PROMO LB ACRYLIQUE FINE'!A:I,9,FALSE),0)+IFERROR(VLOOKUP(RECAP!A343,'PROMO LB HUILE FINE 40 ML'!A:I,9,FALSE),0)+IFERROR(VLOOKUP(RECAP!A343,'PROMO WN PROMARKER'!A:I,9,FALSE),0)+IFERROR(VLOOKUP(RECAP!A343,'PROMO CAP CRAYONS ESQUISSE'!A:I,9,FALSE),0)+IFERROR(VLOOKUP(RECAP!A343,'PROMO CAP CRAYONS PASTEL'!A:I,9,FALSE),0)</f>
        <v>0</v>
      </c>
    </row>
    <row r="344" spans="1:2">
      <c r="A344" s="193" t="s">
        <v>997</v>
      </c>
      <c r="B344" s="242">
        <f>IFERROR(VLOOKUP(A344,'PROMOS PRODUITS'!A:O,15,FALSE),0)+IFERROR(VLOOKUP(RECAP!A344,'PROMO LX BASICS ACRYLIQUE 118ML'!B:I,9,FALSE),0)+IFERROR(VLOOKUP(RECAP!A344,'PROMO LX HEAVY BODY 59 ML'!A:I,9,FALSE),0)+IFERROR(VLOOKUP(RECAP!A344,'PROMO LX ADDITIFS ACRYLIQUES'!A:I,9,FALSE),0)+IFERROR(VLOOKUP(RECAP!A344,'PROMO LB ACRYLIQUE FINE'!A:I,9,FALSE),0)+IFERROR(VLOOKUP(RECAP!A344,'PROMO LB HUILE FINE 40 ML'!A:I,9,FALSE),0)+IFERROR(VLOOKUP(RECAP!A344,'PROMO WN PROMARKER'!A:I,9,FALSE),0)+IFERROR(VLOOKUP(RECAP!A344,'PROMO CAP CRAYONS ESQUISSE'!A:I,9,FALSE),0)+IFERROR(VLOOKUP(RECAP!A344,'PROMO CAP CRAYONS PASTEL'!A:I,9,FALSE),0)</f>
        <v>0</v>
      </c>
    </row>
    <row r="345" spans="1:2">
      <c r="A345" s="193" t="s">
        <v>1000</v>
      </c>
      <c r="B345" s="242">
        <f>IFERROR(VLOOKUP(A345,'PROMOS PRODUITS'!A:O,15,FALSE),0)+IFERROR(VLOOKUP(RECAP!A345,'PROMO LX BASICS ACRYLIQUE 118ML'!B:I,9,FALSE),0)+IFERROR(VLOOKUP(RECAP!A345,'PROMO LX HEAVY BODY 59 ML'!A:I,9,FALSE),0)+IFERROR(VLOOKUP(RECAP!A345,'PROMO LX ADDITIFS ACRYLIQUES'!A:I,9,FALSE),0)+IFERROR(VLOOKUP(RECAP!A345,'PROMO LB ACRYLIQUE FINE'!A:I,9,FALSE),0)+IFERROR(VLOOKUP(RECAP!A345,'PROMO LB HUILE FINE 40 ML'!A:I,9,FALSE),0)+IFERROR(VLOOKUP(RECAP!A345,'PROMO WN PROMARKER'!A:I,9,FALSE),0)+IFERROR(VLOOKUP(RECAP!A345,'PROMO CAP CRAYONS ESQUISSE'!A:I,9,FALSE),0)+IFERROR(VLOOKUP(RECAP!A345,'PROMO CAP CRAYONS PASTEL'!A:I,9,FALSE),0)</f>
        <v>0</v>
      </c>
    </row>
    <row r="346" spans="1:2">
      <c r="A346" s="193" t="s">
        <v>1002</v>
      </c>
      <c r="B346" s="242">
        <f>IFERROR(VLOOKUP(A346,'PROMOS PRODUITS'!A:O,15,FALSE),0)+IFERROR(VLOOKUP(RECAP!A346,'PROMO LX BASICS ACRYLIQUE 118ML'!B:I,9,FALSE),0)+IFERROR(VLOOKUP(RECAP!A346,'PROMO LX HEAVY BODY 59 ML'!A:I,9,FALSE),0)+IFERROR(VLOOKUP(RECAP!A346,'PROMO LX ADDITIFS ACRYLIQUES'!A:I,9,FALSE),0)+IFERROR(VLOOKUP(RECAP!A346,'PROMO LB ACRYLIQUE FINE'!A:I,9,FALSE),0)+IFERROR(VLOOKUP(RECAP!A346,'PROMO LB HUILE FINE 40 ML'!A:I,9,FALSE),0)+IFERROR(VLOOKUP(RECAP!A346,'PROMO WN PROMARKER'!A:I,9,FALSE),0)+IFERROR(VLOOKUP(RECAP!A346,'PROMO CAP CRAYONS ESQUISSE'!A:I,9,FALSE),0)+IFERROR(VLOOKUP(RECAP!A346,'PROMO CAP CRAYONS PASTEL'!A:I,9,FALSE),0)</f>
        <v>0</v>
      </c>
    </row>
    <row r="347" spans="1:2">
      <c r="A347" s="371" t="s">
        <v>1009</v>
      </c>
      <c r="B347" s="242">
        <f>IFERROR(VLOOKUP(A347,'PROMOS PRODUITS'!A:O,15,FALSE),0)+IFERROR(VLOOKUP(RECAP!A347,'PROMO LX BASICS ACRYLIQUE 118ML'!B:I,9,FALSE),0)+IFERROR(VLOOKUP(RECAP!A347,'PROMO LX HEAVY BODY 59 ML'!A:I,9,FALSE),0)+IFERROR(VLOOKUP(RECAP!A347,'PROMO LX ADDITIFS ACRYLIQUES'!A:I,9,FALSE),0)+IFERROR(VLOOKUP(RECAP!A347,'PROMO LB ACRYLIQUE FINE'!A:I,9,FALSE),0)+IFERROR(VLOOKUP(RECAP!A347,'PROMO LB HUILE FINE 40 ML'!A:I,9,FALSE),0)+IFERROR(VLOOKUP(RECAP!A347,'PROMO WN PROMARKER'!A:I,9,FALSE),0)+IFERROR(VLOOKUP(RECAP!A347,'PROMO CAP CRAYONS ESQUISSE'!A:I,9,FALSE),0)+IFERROR(VLOOKUP(RECAP!A347,'PROMO CAP CRAYONS PASTEL'!A:I,9,FALSE),0)</f>
        <v>0</v>
      </c>
    </row>
    <row r="348" spans="1:2">
      <c r="A348" s="371" t="s">
        <v>1011</v>
      </c>
      <c r="B348" s="242">
        <f>IFERROR(VLOOKUP(A348,'PROMOS PRODUITS'!A:O,15,FALSE),0)+IFERROR(VLOOKUP(RECAP!A348,'PROMO LX BASICS ACRYLIQUE 118ML'!B:I,9,FALSE),0)+IFERROR(VLOOKUP(RECAP!A348,'PROMO LX HEAVY BODY 59 ML'!A:I,9,FALSE),0)+IFERROR(VLOOKUP(RECAP!A348,'PROMO LX ADDITIFS ACRYLIQUES'!A:I,9,FALSE),0)+IFERROR(VLOOKUP(RECAP!A348,'PROMO LB ACRYLIQUE FINE'!A:I,9,FALSE),0)+IFERROR(VLOOKUP(RECAP!A348,'PROMO LB HUILE FINE 40 ML'!A:I,9,FALSE),0)+IFERROR(VLOOKUP(RECAP!A348,'PROMO WN PROMARKER'!A:I,9,FALSE),0)+IFERROR(VLOOKUP(RECAP!A348,'PROMO CAP CRAYONS ESQUISSE'!A:I,9,FALSE),0)+IFERROR(VLOOKUP(RECAP!A348,'PROMO CAP CRAYONS PASTEL'!A:I,9,FALSE),0)</f>
        <v>0</v>
      </c>
    </row>
    <row r="349" spans="1:2">
      <c r="A349" s="371" t="s">
        <v>1013</v>
      </c>
      <c r="B349" s="242">
        <f>IFERROR(VLOOKUP(A349,'PROMOS PRODUITS'!A:O,15,FALSE),0)+IFERROR(VLOOKUP(RECAP!A349,'PROMO LX BASICS ACRYLIQUE 118ML'!B:I,9,FALSE),0)+IFERROR(VLOOKUP(RECAP!A349,'PROMO LX HEAVY BODY 59 ML'!A:I,9,FALSE),0)+IFERROR(VLOOKUP(RECAP!A349,'PROMO LX ADDITIFS ACRYLIQUES'!A:I,9,FALSE),0)+IFERROR(VLOOKUP(RECAP!A349,'PROMO LB ACRYLIQUE FINE'!A:I,9,FALSE),0)+IFERROR(VLOOKUP(RECAP!A349,'PROMO LB HUILE FINE 40 ML'!A:I,9,FALSE),0)+IFERROR(VLOOKUP(RECAP!A349,'PROMO WN PROMARKER'!A:I,9,FALSE),0)+IFERROR(VLOOKUP(RECAP!A349,'PROMO CAP CRAYONS ESQUISSE'!A:I,9,FALSE),0)+IFERROR(VLOOKUP(RECAP!A349,'PROMO CAP CRAYONS PASTEL'!A:I,9,FALSE),0)</f>
        <v>0</v>
      </c>
    </row>
    <row r="350" spans="1:2">
      <c r="A350" s="371" t="s">
        <v>1015</v>
      </c>
      <c r="B350" s="242">
        <f>IFERROR(VLOOKUP(A350,'PROMOS PRODUITS'!A:O,15,FALSE),0)+IFERROR(VLOOKUP(RECAP!A350,'PROMO LX BASICS ACRYLIQUE 118ML'!B:I,9,FALSE),0)+IFERROR(VLOOKUP(RECAP!A350,'PROMO LX HEAVY BODY 59 ML'!A:I,9,FALSE),0)+IFERROR(VLOOKUP(RECAP!A350,'PROMO LX ADDITIFS ACRYLIQUES'!A:I,9,FALSE),0)+IFERROR(VLOOKUP(RECAP!A350,'PROMO LB ACRYLIQUE FINE'!A:I,9,FALSE),0)+IFERROR(VLOOKUP(RECAP!A350,'PROMO LB HUILE FINE 40 ML'!A:I,9,FALSE),0)+IFERROR(VLOOKUP(RECAP!A350,'PROMO WN PROMARKER'!A:I,9,FALSE),0)+IFERROR(VLOOKUP(RECAP!A350,'PROMO CAP CRAYONS ESQUISSE'!A:I,9,FALSE),0)+IFERROR(VLOOKUP(RECAP!A350,'PROMO CAP CRAYONS PASTEL'!A:I,9,FALSE),0)</f>
        <v>0</v>
      </c>
    </row>
    <row r="351" spans="1:2">
      <c r="A351" s="371" t="s">
        <v>1017</v>
      </c>
      <c r="B351" s="242">
        <f>IFERROR(VLOOKUP(A351,'PROMOS PRODUITS'!A:O,15,FALSE),0)+IFERROR(VLOOKUP(RECAP!A351,'PROMO LX BASICS ACRYLIQUE 118ML'!B:I,9,FALSE),0)+IFERROR(VLOOKUP(RECAP!A351,'PROMO LX HEAVY BODY 59 ML'!A:I,9,FALSE),0)+IFERROR(VLOOKUP(RECAP!A351,'PROMO LX ADDITIFS ACRYLIQUES'!A:I,9,FALSE),0)+IFERROR(VLOOKUP(RECAP!A351,'PROMO LB ACRYLIQUE FINE'!A:I,9,FALSE),0)+IFERROR(VLOOKUP(RECAP!A351,'PROMO LB HUILE FINE 40 ML'!A:I,9,FALSE),0)+IFERROR(VLOOKUP(RECAP!A351,'PROMO WN PROMARKER'!A:I,9,FALSE),0)+IFERROR(VLOOKUP(RECAP!A351,'PROMO CAP CRAYONS ESQUISSE'!A:I,9,FALSE),0)+IFERROR(VLOOKUP(RECAP!A351,'PROMO CAP CRAYONS PASTEL'!A:I,9,FALSE),0)</f>
        <v>0</v>
      </c>
    </row>
    <row r="352" spans="1:2">
      <c r="A352" s="371" t="s">
        <v>1019</v>
      </c>
      <c r="B352" s="242">
        <f>IFERROR(VLOOKUP(A352,'PROMOS PRODUITS'!A:O,15,FALSE),0)+IFERROR(VLOOKUP(RECAP!A352,'PROMO LX BASICS ACRYLIQUE 118ML'!B:I,9,FALSE),0)+IFERROR(VLOOKUP(RECAP!A352,'PROMO LX HEAVY BODY 59 ML'!A:I,9,FALSE),0)+IFERROR(VLOOKUP(RECAP!A352,'PROMO LX ADDITIFS ACRYLIQUES'!A:I,9,FALSE),0)+IFERROR(VLOOKUP(RECAP!A352,'PROMO LB ACRYLIQUE FINE'!A:I,9,FALSE),0)+IFERROR(VLOOKUP(RECAP!A352,'PROMO LB HUILE FINE 40 ML'!A:I,9,FALSE),0)+IFERROR(VLOOKUP(RECAP!A352,'PROMO WN PROMARKER'!A:I,9,FALSE),0)+IFERROR(VLOOKUP(RECAP!A352,'PROMO CAP CRAYONS ESQUISSE'!A:I,9,FALSE),0)+IFERROR(VLOOKUP(RECAP!A352,'PROMO CAP CRAYONS PASTEL'!A:I,9,FALSE),0)</f>
        <v>0</v>
      </c>
    </row>
    <row r="353" spans="1:2">
      <c r="A353" s="371" t="s">
        <v>1021</v>
      </c>
      <c r="B353" s="242">
        <f>IFERROR(VLOOKUP(A353,'PROMOS PRODUITS'!A:O,15,FALSE),0)+IFERROR(VLOOKUP(RECAP!A353,'PROMO LX BASICS ACRYLIQUE 118ML'!B:I,9,FALSE),0)+IFERROR(VLOOKUP(RECAP!A353,'PROMO LX HEAVY BODY 59 ML'!A:I,9,FALSE),0)+IFERROR(VLOOKUP(RECAP!A353,'PROMO LX ADDITIFS ACRYLIQUES'!A:I,9,FALSE),0)+IFERROR(VLOOKUP(RECAP!A353,'PROMO LB ACRYLIQUE FINE'!A:I,9,FALSE),0)+IFERROR(VLOOKUP(RECAP!A353,'PROMO LB HUILE FINE 40 ML'!A:I,9,FALSE),0)+IFERROR(VLOOKUP(RECAP!A353,'PROMO WN PROMARKER'!A:I,9,FALSE),0)+IFERROR(VLOOKUP(RECAP!A353,'PROMO CAP CRAYONS ESQUISSE'!A:I,9,FALSE),0)+IFERROR(VLOOKUP(RECAP!A353,'PROMO CAP CRAYONS PASTEL'!A:I,9,FALSE),0)</f>
        <v>0</v>
      </c>
    </row>
    <row r="354" spans="1:2">
      <c r="A354" s="371" t="s">
        <v>1023</v>
      </c>
      <c r="B354" s="242">
        <f>IFERROR(VLOOKUP(A354,'PROMOS PRODUITS'!A:O,15,FALSE),0)+IFERROR(VLOOKUP(RECAP!A354,'PROMO LX BASICS ACRYLIQUE 118ML'!B:I,9,FALSE),0)+IFERROR(VLOOKUP(RECAP!A354,'PROMO LX HEAVY BODY 59 ML'!A:I,9,FALSE),0)+IFERROR(VLOOKUP(RECAP!A354,'PROMO LX ADDITIFS ACRYLIQUES'!A:I,9,FALSE),0)+IFERROR(VLOOKUP(RECAP!A354,'PROMO LB ACRYLIQUE FINE'!A:I,9,FALSE),0)+IFERROR(VLOOKUP(RECAP!A354,'PROMO LB HUILE FINE 40 ML'!A:I,9,FALSE),0)+IFERROR(VLOOKUP(RECAP!A354,'PROMO WN PROMARKER'!A:I,9,FALSE),0)+IFERROR(VLOOKUP(RECAP!A354,'PROMO CAP CRAYONS ESQUISSE'!A:I,9,FALSE),0)+IFERROR(VLOOKUP(RECAP!A354,'PROMO CAP CRAYONS PASTEL'!A:I,9,FALSE),0)</f>
        <v>0</v>
      </c>
    </row>
    <row r="355" spans="1:2">
      <c r="A355" s="371" t="s">
        <v>1025</v>
      </c>
      <c r="B355" s="242">
        <f>IFERROR(VLOOKUP(A355,'PROMOS PRODUITS'!A:O,15,FALSE),0)+IFERROR(VLOOKUP(RECAP!A355,'PROMO LX BASICS ACRYLIQUE 118ML'!B:I,9,FALSE),0)+IFERROR(VLOOKUP(RECAP!A355,'PROMO LX HEAVY BODY 59 ML'!A:I,9,FALSE),0)+IFERROR(VLOOKUP(RECAP!A355,'PROMO LX ADDITIFS ACRYLIQUES'!A:I,9,FALSE),0)+IFERROR(VLOOKUP(RECAP!A355,'PROMO LB ACRYLIQUE FINE'!A:I,9,FALSE),0)+IFERROR(VLOOKUP(RECAP!A355,'PROMO LB HUILE FINE 40 ML'!A:I,9,FALSE),0)+IFERROR(VLOOKUP(RECAP!A355,'PROMO WN PROMARKER'!A:I,9,FALSE),0)+IFERROR(VLOOKUP(RECAP!A355,'PROMO CAP CRAYONS ESQUISSE'!A:I,9,FALSE),0)+IFERROR(VLOOKUP(RECAP!A355,'PROMO CAP CRAYONS PASTEL'!A:I,9,FALSE),0)</f>
        <v>0</v>
      </c>
    </row>
    <row r="356" spans="1:2">
      <c r="A356" s="371" t="s">
        <v>1027</v>
      </c>
      <c r="B356" s="242">
        <f>IFERROR(VLOOKUP(A356,'PROMOS PRODUITS'!A:O,15,FALSE),0)+IFERROR(VLOOKUP(RECAP!A356,'PROMO LX BASICS ACRYLIQUE 118ML'!B:I,9,FALSE),0)+IFERROR(VLOOKUP(RECAP!A356,'PROMO LX HEAVY BODY 59 ML'!A:I,9,FALSE),0)+IFERROR(VLOOKUP(RECAP!A356,'PROMO LX ADDITIFS ACRYLIQUES'!A:I,9,FALSE),0)+IFERROR(VLOOKUP(RECAP!A356,'PROMO LB ACRYLIQUE FINE'!A:I,9,FALSE),0)+IFERROR(VLOOKUP(RECAP!A356,'PROMO LB HUILE FINE 40 ML'!A:I,9,FALSE),0)+IFERROR(VLOOKUP(RECAP!A356,'PROMO WN PROMARKER'!A:I,9,FALSE),0)+IFERROR(VLOOKUP(RECAP!A356,'PROMO CAP CRAYONS ESQUISSE'!A:I,9,FALSE),0)+IFERROR(VLOOKUP(RECAP!A356,'PROMO CAP CRAYONS PASTEL'!A:I,9,FALSE),0)</f>
        <v>0</v>
      </c>
    </row>
    <row r="357" spans="1:2">
      <c r="A357" s="371" t="s">
        <v>1029</v>
      </c>
      <c r="B357" s="242">
        <f>IFERROR(VLOOKUP(A357,'PROMOS PRODUITS'!A:O,15,FALSE),0)+IFERROR(VLOOKUP(RECAP!A357,'PROMO LX BASICS ACRYLIQUE 118ML'!B:I,9,FALSE),0)+IFERROR(VLOOKUP(RECAP!A357,'PROMO LX HEAVY BODY 59 ML'!A:I,9,FALSE),0)+IFERROR(VLOOKUP(RECAP!A357,'PROMO LX ADDITIFS ACRYLIQUES'!A:I,9,FALSE),0)+IFERROR(VLOOKUP(RECAP!A357,'PROMO LB ACRYLIQUE FINE'!A:I,9,FALSE),0)+IFERROR(VLOOKUP(RECAP!A357,'PROMO LB HUILE FINE 40 ML'!A:I,9,FALSE),0)+IFERROR(VLOOKUP(RECAP!A357,'PROMO WN PROMARKER'!A:I,9,FALSE),0)+IFERROR(VLOOKUP(RECAP!A357,'PROMO CAP CRAYONS ESQUISSE'!A:I,9,FALSE),0)+IFERROR(VLOOKUP(RECAP!A357,'PROMO CAP CRAYONS PASTEL'!A:I,9,FALSE),0)</f>
        <v>0</v>
      </c>
    </row>
    <row r="358" spans="1:2">
      <c r="A358" s="371" t="s">
        <v>1031</v>
      </c>
      <c r="B358" s="242">
        <f>IFERROR(VLOOKUP(A358,'PROMOS PRODUITS'!A:O,15,FALSE),0)+IFERROR(VLOOKUP(RECAP!A358,'PROMO LX BASICS ACRYLIQUE 118ML'!B:I,9,FALSE),0)+IFERROR(VLOOKUP(RECAP!A358,'PROMO LX HEAVY BODY 59 ML'!A:I,9,FALSE),0)+IFERROR(VLOOKUP(RECAP!A358,'PROMO LX ADDITIFS ACRYLIQUES'!A:I,9,FALSE),0)+IFERROR(VLOOKUP(RECAP!A358,'PROMO LB ACRYLIQUE FINE'!A:I,9,FALSE),0)+IFERROR(VLOOKUP(RECAP!A358,'PROMO LB HUILE FINE 40 ML'!A:I,9,FALSE),0)+IFERROR(VLOOKUP(RECAP!A358,'PROMO WN PROMARKER'!A:I,9,FALSE),0)+IFERROR(VLOOKUP(RECAP!A358,'PROMO CAP CRAYONS ESQUISSE'!A:I,9,FALSE),0)+IFERROR(VLOOKUP(RECAP!A358,'PROMO CAP CRAYONS PASTEL'!A:I,9,FALSE),0)</f>
        <v>0</v>
      </c>
    </row>
    <row r="359" spans="1:2">
      <c r="A359" s="371" t="s">
        <v>1033</v>
      </c>
      <c r="B359" s="242">
        <f>IFERROR(VLOOKUP(A359,'PROMOS PRODUITS'!A:O,15,FALSE),0)+IFERROR(VLOOKUP(RECAP!A359,'PROMO LX BASICS ACRYLIQUE 118ML'!B:I,9,FALSE),0)+IFERROR(VLOOKUP(RECAP!A359,'PROMO LX HEAVY BODY 59 ML'!A:I,9,FALSE),0)+IFERROR(VLOOKUP(RECAP!A359,'PROMO LX ADDITIFS ACRYLIQUES'!A:I,9,FALSE),0)+IFERROR(VLOOKUP(RECAP!A359,'PROMO LB ACRYLIQUE FINE'!A:I,9,FALSE),0)+IFERROR(VLOOKUP(RECAP!A359,'PROMO LB HUILE FINE 40 ML'!A:I,9,FALSE),0)+IFERROR(VLOOKUP(RECAP!A359,'PROMO WN PROMARKER'!A:I,9,FALSE),0)+IFERROR(VLOOKUP(RECAP!A359,'PROMO CAP CRAYONS ESQUISSE'!A:I,9,FALSE),0)+IFERROR(VLOOKUP(RECAP!A359,'PROMO CAP CRAYONS PASTEL'!A:I,9,FALSE),0)</f>
        <v>0</v>
      </c>
    </row>
    <row r="360" spans="1:2">
      <c r="A360" s="371" t="s">
        <v>1035</v>
      </c>
      <c r="B360" s="242">
        <f>IFERROR(VLOOKUP(A360,'PROMOS PRODUITS'!A:O,15,FALSE),0)+IFERROR(VLOOKUP(RECAP!A360,'PROMO LX BASICS ACRYLIQUE 118ML'!B:I,9,FALSE),0)+IFERROR(VLOOKUP(RECAP!A360,'PROMO LX HEAVY BODY 59 ML'!A:I,9,FALSE),0)+IFERROR(VLOOKUP(RECAP!A360,'PROMO LX ADDITIFS ACRYLIQUES'!A:I,9,FALSE),0)+IFERROR(VLOOKUP(RECAP!A360,'PROMO LB ACRYLIQUE FINE'!A:I,9,FALSE),0)+IFERROR(VLOOKUP(RECAP!A360,'PROMO LB HUILE FINE 40 ML'!A:I,9,FALSE),0)+IFERROR(VLOOKUP(RECAP!A360,'PROMO WN PROMARKER'!A:I,9,FALSE),0)+IFERROR(VLOOKUP(RECAP!A360,'PROMO CAP CRAYONS ESQUISSE'!A:I,9,FALSE),0)+IFERROR(VLOOKUP(RECAP!A360,'PROMO CAP CRAYONS PASTEL'!A:I,9,FALSE),0)</f>
        <v>0</v>
      </c>
    </row>
    <row r="361" spans="1:2">
      <c r="A361" s="371" t="s">
        <v>1037</v>
      </c>
      <c r="B361" s="242">
        <f>IFERROR(VLOOKUP(A361,'PROMOS PRODUITS'!A:O,15,FALSE),0)+IFERROR(VLOOKUP(RECAP!A361,'PROMO LX BASICS ACRYLIQUE 118ML'!B:I,9,FALSE),0)+IFERROR(VLOOKUP(RECAP!A361,'PROMO LX HEAVY BODY 59 ML'!A:I,9,FALSE),0)+IFERROR(VLOOKUP(RECAP!A361,'PROMO LX ADDITIFS ACRYLIQUES'!A:I,9,FALSE),0)+IFERROR(VLOOKUP(RECAP!A361,'PROMO LB ACRYLIQUE FINE'!A:I,9,FALSE),0)+IFERROR(VLOOKUP(RECAP!A361,'PROMO LB HUILE FINE 40 ML'!A:I,9,FALSE),0)+IFERROR(VLOOKUP(RECAP!A361,'PROMO WN PROMARKER'!A:I,9,FALSE),0)+IFERROR(VLOOKUP(RECAP!A361,'PROMO CAP CRAYONS ESQUISSE'!A:I,9,FALSE),0)+IFERROR(VLOOKUP(RECAP!A361,'PROMO CAP CRAYONS PASTEL'!A:I,9,FALSE),0)</f>
        <v>0</v>
      </c>
    </row>
    <row r="362" spans="1:2">
      <c r="A362" s="371" t="s">
        <v>1039</v>
      </c>
      <c r="B362" s="242">
        <f>IFERROR(VLOOKUP(A362,'PROMOS PRODUITS'!A:O,15,FALSE),0)+IFERROR(VLOOKUP(RECAP!A362,'PROMO LX BASICS ACRYLIQUE 118ML'!B:I,9,FALSE),0)+IFERROR(VLOOKUP(RECAP!A362,'PROMO LX HEAVY BODY 59 ML'!A:I,9,FALSE),0)+IFERROR(VLOOKUP(RECAP!A362,'PROMO LX ADDITIFS ACRYLIQUES'!A:I,9,FALSE),0)+IFERROR(VLOOKUP(RECAP!A362,'PROMO LB ACRYLIQUE FINE'!A:I,9,FALSE),0)+IFERROR(VLOOKUP(RECAP!A362,'PROMO LB HUILE FINE 40 ML'!A:I,9,FALSE),0)+IFERROR(VLOOKUP(RECAP!A362,'PROMO WN PROMARKER'!A:I,9,FALSE),0)+IFERROR(VLOOKUP(RECAP!A362,'PROMO CAP CRAYONS ESQUISSE'!A:I,9,FALSE),0)+IFERROR(VLOOKUP(RECAP!A362,'PROMO CAP CRAYONS PASTEL'!A:I,9,FALSE),0)</f>
        <v>0</v>
      </c>
    </row>
    <row r="363" spans="1:2">
      <c r="A363" s="371" t="s">
        <v>1041</v>
      </c>
      <c r="B363" s="242">
        <f>IFERROR(VLOOKUP(A363,'PROMOS PRODUITS'!A:O,15,FALSE),0)+IFERROR(VLOOKUP(RECAP!A363,'PROMO LX BASICS ACRYLIQUE 118ML'!B:I,9,FALSE),0)+IFERROR(VLOOKUP(RECAP!A363,'PROMO LX HEAVY BODY 59 ML'!A:I,9,FALSE),0)+IFERROR(VLOOKUP(RECAP!A363,'PROMO LX ADDITIFS ACRYLIQUES'!A:I,9,FALSE),0)+IFERROR(VLOOKUP(RECAP!A363,'PROMO LB ACRYLIQUE FINE'!A:I,9,FALSE),0)+IFERROR(VLOOKUP(RECAP!A363,'PROMO LB HUILE FINE 40 ML'!A:I,9,FALSE),0)+IFERROR(VLOOKUP(RECAP!A363,'PROMO WN PROMARKER'!A:I,9,FALSE),0)+IFERROR(VLOOKUP(RECAP!A363,'PROMO CAP CRAYONS ESQUISSE'!A:I,9,FALSE),0)+IFERROR(VLOOKUP(RECAP!A363,'PROMO CAP CRAYONS PASTEL'!A:I,9,FALSE),0)</f>
        <v>0</v>
      </c>
    </row>
    <row r="364" spans="1:2">
      <c r="A364" s="371" t="s">
        <v>1043</v>
      </c>
      <c r="B364" s="242">
        <f>IFERROR(VLOOKUP(A364,'PROMOS PRODUITS'!A:O,15,FALSE),0)+IFERROR(VLOOKUP(RECAP!A364,'PROMO LX BASICS ACRYLIQUE 118ML'!B:I,9,FALSE),0)+IFERROR(VLOOKUP(RECAP!A364,'PROMO LX HEAVY BODY 59 ML'!A:I,9,FALSE),0)+IFERROR(VLOOKUP(RECAP!A364,'PROMO LX ADDITIFS ACRYLIQUES'!A:I,9,FALSE),0)+IFERROR(VLOOKUP(RECAP!A364,'PROMO LB ACRYLIQUE FINE'!A:I,9,FALSE),0)+IFERROR(VLOOKUP(RECAP!A364,'PROMO LB HUILE FINE 40 ML'!A:I,9,FALSE),0)+IFERROR(VLOOKUP(RECAP!A364,'PROMO WN PROMARKER'!A:I,9,FALSE),0)+IFERROR(VLOOKUP(RECAP!A364,'PROMO CAP CRAYONS ESQUISSE'!A:I,9,FALSE),0)+IFERROR(VLOOKUP(RECAP!A364,'PROMO CAP CRAYONS PASTEL'!A:I,9,FALSE),0)</f>
        <v>0</v>
      </c>
    </row>
    <row r="365" spans="1:2">
      <c r="A365" s="371" t="s">
        <v>1045</v>
      </c>
      <c r="B365" s="242">
        <f>IFERROR(VLOOKUP(A365,'PROMOS PRODUITS'!A:O,15,FALSE),0)+IFERROR(VLOOKUP(RECAP!A365,'PROMO LX BASICS ACRYLIQUE 118ML'!B:I,9,FALSE),0)+IFERROR(VLOOKUP(RECAP!A365,'PROMO LX HEAVY BODY 59 ML'!A:I,9,FALSE),0)+IFERROR(VLOOKUP(RECAP!A365,'PROMO LX ADDITIFS ACRYLIQUES'!A:I,9,FALSE),0)+IFERROR(VLOOKUP(RECAP!A365,'PROMO LB ACRYLIQUE FINE'!A:I,9,FALSE),0)+IFERROR(VLOOKUP(RECAP!A365,'PROMO LB HUILE FINE 40 ML'!A:I,9,FALSE),0)+IFERROR(VLOOKUP(RECAP!A365,'PROMO WN PROMARKER'!A:I,9,FALSE),0)+IFERROR(VLOOKUP(RECAP!A365,'PROMO CAP CRAYONS ESQUISSE'!A:I,9,FALSE),0)+IFERROR(VLOOKUP(RECAP!A365,'PROMO CAP CRAYONS PASTEL'!A:I,9,FALSE),0)</f>
        <v>0</v>
      </c>
    </row>
    <row r="366" spans="1:2">
      <c r="A366" s="371" t="s">
        <v>1047</v>
      </c>
      <c r="B366" s="242">
        <f>IFERROR(VLOOKUP(A366,'PROMOS PRODUITS'!A:O,15,FALSE),0)+IFERROR(VLOOKUP(RECAP!A366,'PROMO LX BASICS ACRYLIQUE 118ML'!B:I,9,FALSE),0)+IFERROR(VLOOKUP(RECAP!A366,'PROMO LX HEAVY BODY 59 ML'!A:I,9,FALSE),0)+IFERROR(VLOOKUP(RECAP!A366,'PROMO LX ADDITIFS ACRYLIQUES'!A:I,9,FALSE),0)+IFERROR(VLOOKUP(RECAP!A366,'PROMO LB ACRYLIQUE FINE'!A:I,9,FALSE),0)+IFERROR(VLOOKUP(RECAP!A366,'PROMO LB HUILE FINE 40 ML'!A:I,9,FALSE),0)+IFERROR(VLOOKUP(RECAP!A366,'PROMO WN PROMARKER'!A:I,9,FALSE),0)+IFERROR(VLOOKUP(RECAP!A366,'PROMO CAP CRAYONS ESQUISSE'!A:I,9,FALSE),0)+IFERROR(VLOOKUP(RECAP!A366,'PROMO CAP CRAYONS PASTEL'!A:I,9,FALSE),0)</f>
        <v>0</v>
      </c>
    </row>
    <row r="367" spans="1:2">
      <c r="A367" s="371" t="s">
        <v>1049</v>
      </c>
      <c r="B367" s="242">
        <f>IFERROR(VLOOKUP(A367,'PROMOS PRODUITS'!A:O,15,FALSE),0)+IFERROR(VLOOKUP(RECAP!A367,'PROMO LX BASICS ACRYLIQUE 118ML'!B:I,9,FALSE),0)+IFERROR(VLOOKUP(RECAP!A367,'PROMO LX HEAVY BODY 59 ML'!A:I,9,FALSE),0)+IFERROR(VLOOKUP(RECAP!A367,'PROMO LX ADDITIFS ACRYLIQUES'!A:I,9,FALSE),0)+IFERROR(VLOOKUP(RECAP!A367,'PROMO LB ACRYLIQUE FINE'!A:I,9,FALSE),0)+IFERROR(VLOOKUP(RECAP!A367,'PROMO LB HUILE FINE 40 ML'!A:I,9,FALSE),0)+IFERROR(VLOOKUP(RECAP!A367,'PROMO WN PROMARKER'!A:I,9,FALSE),0)+IFERROR(VLOOKUP(RECAP!A367,'PROMO CAP CRAYONS ESQUISSE'!A:I,9,FALSE),0)+IFERROR(VLOOKUP(RECAP!A367,'PROMO CAP CRAYONS PASTEL'!A:I,9,FALSE),0)</f>
        <v>0</v>
      </c>
    </row>
    <row r="368" spans="1:2">
      <c r="A368" s="371" t="s">
        <v>1051</v>
      </c>
      <c r="B368" s="242">
        <f>IFERROR(VLOOKUP(A368,'PROMOS PRODUITS'!A:O,15,FALSE),0)+IFERROR(VLOOKUP(RECAP!A368,'PROMO LX BASICS ACRYLIQUE 118ML'!B:I,9,FALSE),0)+IFERROR(VLOOKUP(RECAP!A368,'PROMO LX HEAVY BODY 59 ML'!A:I,9,FALSE),0)+IFERROR(VLOOKUP(RECAP!A368,'PROMO LX ADDITIFS ACRYLIQUES'!A:I,9,FALSE),0)+IFERROR(VLOOKUP(RECAP!A368,'PROMO LB ACRYLIQUE FINE'!A:I,9,FALSE),0)+IFERROR(VLOOKUP(RECAP!A368,'PROMO LB HUILE FINE 40 ML'!A:I,9,FALSE),0)+IFERROR(VLOOKUP(RECAP!A368,'PROMO WN PROMARKER'!A:I,9,FALSE),0)+IFERROR(VLOOKUP(RECAP!A368,'PROMO CAP CRAYONS ESQUISSE'!A:I,9,FALSE),0)+IFERROR(VLOOKUP(RECAP!A368,'PROMO CAP CRAYONS PASTEL'!A:I,9,FALSE),0)</f>
        <v>0</v>
      </c>
    </row>
    <row r="369" spans="1:2">
      <c r="A369" s="371" t="s">
        <v>1053</v>
      </c>
      <c r="B369" s="242">
        <f>IFERROR(VLOOKUP(A369,'PROMOS PRODUITS'!A:O,15,FALSE),0)+IFERROR(VLOOKUP(RECAP!A369,'PROMO LX BASICS ACRYLIQUE 118ML'!B:I,9,FALSE),0)+IFERROR(VLOOKUP(RECAP!A369,'PROMO LX HEAVY BODY 59 ML'!A:I,9,FALSE),0)+IFERROR(VLOOKUP(RECAP!A369,'PROMO LX ADDITIFS ACRYLIQUES'!A:I,9,FALSE),0)+IFERROR(VLOOKUP(RECAP!A369,'PROMO LB ACRYLIQUE FINE'!A:I,9,FALSE),0)+IFERROR(VLOOKUP(RECAP!A369,'PROMO LB HUILE FINE 40 ML'!A:I,9,FALSE),0)+IFERROR(VLOOKUP(RECAP!A369,'PROMO WN PROMARKER'!A:I,9,FALSE),0)+IFERROR(VLOOKUP(RECAP!A369,'PROMO CAP CRAYONS ESQUISSE'!A:I,9,FALSE),0)+IFERROR(VLOOKUP(RECAP!A369,'PROMO CAP CRAYONS PASTEL'!A:I,9,FALSE),0)</f>
        <v>0</v>
      </c>
    </row>
    <row r="370" spans="1:2">
      <c r="A370" s="371" t="s">
        <v>1055</v>
      </c>
      <c r="B370" s="242">
        <f>IFERROR(VLOOKUP(A370,'PROMOS PRODUITS'!A:O,15,FALSE),0)+IFERROR(VLOOKUP(RECAP!A370,'PROMO LX BASICS ACRYLIQUE 118ML'!B:I,9,FALSE),0)+IFERROR(VLOOKUP(RECAP!A370,'PROMO LX HEAVY BODY 59 ML'!A:I,9,FALSE),0)+IFERROR(VLOOKUP(RECAP!A370,'PROMO LX ADDITIFS ACRYLIQUES'!A:I,9,FALSE),0)+IFERROR(VLOOKUP(RECAP!A370,'PROMO LB ACRYLIQUE FINE'!A:I,9,FALSE),0)+IFERROR(VLOOKUP(RECAP!A370,'PROMO LB HUILE FINE 40 ML'!A:I,9,FALSE),0)+IFERROR(VLOOKUP(RECAP!A370,'PROMO WN PROMARKER'!A:I,9,FALSE),0)+IFERROR(VLOOKUP(RECAP!A370,'PROMO CAP CRAYONS ESQUISSE'!A:I,9,FALSE),0)+IFERROR(VLOOKUP(RECAP!A370,'PROMO CAP CRAYONS PASTEL'!A:I,9,FALSE),0)</f>
        <v>0</v>
      </c>
    </row>
    <row r="371" spans="1:2">
      <c r="A371" s="371" t="s">
        <v>1057</v>
      </c>
      <c r="B371" s="242">
        <f>IFERROR(VLOOKUP(A371,'PROMOS PRODUITS'!A:O,15,FALSE),0)+IFERROR(VLOOKUP(RECAP!A371,'PROMO LX BASICS ACRYLIQUE 118ML'!B:I,9,FALSE),0)+IFERROR(VLOOKUP(RECAP!A371,'PROMO LX HEAVY BODY 59 ML'!A:I,9,FALSE),0)+IFERROR(VLOOKUP(RECAP!A371,'PROMO LX ADDITIFS ACRYLIQUES'!A:I,9,FALSE),0)+IFERROR(VLOOKUP(RECAP!A371,'PROMO LB ACRYLIQUE FINE'!A:I,9,FALSE),0)+IFERROR(VLOOKUP(RECAP!A371,'PROMO LB HUILE FINE 40 ML'!A:I,9,FALSE),0)+IFERROR(VLOOKUP(RECAP!A371,'PROMO WN PROMARKER'!A:I,9,FALSE),0)+IFERROR(VLOOKUP(RECAP!A371,'PROMO CAP CRAYONS ESQUISSE'!A:I,9,FALSE),0)+IFERROR(VLOOKUP(RECAP!A371,'PROMO CAP CRAYONS PASTEL'!A:I,9,FALSE),0)</f>
        <v>0</v>
      </c>
    </row>
    <row r="372" spans="1:2">
      <c r="A372" s="371" t="s">
        <v>1059</v>
      </c>
      <c r="B372" s="242">
        <f>IFERROR(VLOOKUP(A372,'PROMOS PRODUITS'!A:O,15,FALSE),0)+IFERROR(VLOOKUP(RECAP!A372,'PROMO LX BASICS ACRYLIQUE 118ML'!B:I,9,FALSE),0)+IFERROR(VLOOKUP(RECAP!A372,'PROMO LX HEAVY BODY 59 ML'!A:I,9,FALSE),0)+IFERROR(VLOOKUP(RECAP!A372,'PROMO LX ADDITIFS ACRYLIQUES'!A:I,9,FALSE),0)+IFERROR(VLOOKUP(RECAP!A372,'PROMO LB ACRYLIQUE FINE'!A:I,9,FALSE),0)+IFERROR(VLOOKUP(RECAP!A372,'PROMO LB HUILE FINE 40 ML'!A:I,9,FALSE),0)+IFERROR(VLOOKUP(RECAP!A372,'PROMO WN PROMARKER'!A:I,9,FALSE),0)+IFERROR(VLOOKUP(RECAP!A372,'PROMO CAP CRAYONS ESQUISSE'!A:I,9,FALSE),0)+IFERROR(VLOOKUP(RECAP!A372,'PROMO CAP CRAYONS PASTEL'!A:I,9,FALSE),0)</f>
        <v>0</v>
      </c>
    </row>
    <row r="373" spans="1:2">
      <c r="A373" s="371" t="s">
        <v>1061</v>
      </c>
      <c r="B373" s="242">
        <f>IFERROR(VLOOKUP(A373,'PROMOS PRODUITS'!A:O,15,FALSE),0)+IFERROR(VLOOKUP(RECAP!A373,'PROMO LX BASICS ACRYLIQUE 118ML'!B:I,9,FALSE),0)+IFERROR(VLOOKUP(RECAP!A373,'PROMO LX HEAVY BODY 59 ML'!A:I,9,FALSE),0)+IFERROR(VLOOKUP(RECAP!A373,'PROMO LX ADDITIFS ACRYLIQUES'!A:I,9,FALSE),0)+IFERROR(VLOOKUP(RECAP!A373,'PROMO LB ACRYLIQUE FINE'!A:I,9,FALSE),0)+IFERROR(VLOOKUP(RECAP!A373,'PROMO LB HUILE FINE 40 ML'!A:I,9,FALSE),0)+IFERROR(VLOOKUP(RECAP!A373,'PROMO WN PROMARKER'!A:I,9,FALSE),0)+IFERROR(VLOOKUP(RECAP!A373,'PROMO CAP CRAYONS ESQUISSE'!A:I,9,FALSE),0)+IFERROR(VLOOKUP(RECAP!A373,'PROMO CAP CRAYONS PASTEL'!A:I,9,FALSE),0)</f>
        <v>0</v>
      </c>
    </row>
    <row r="374" spans="1:2">
      <c r="A374" s="371" t="s">
        <v>1063</v>
      </c>
      <c r="B374" s="242">
        <f>IFERROR(VLOOKUP(A374,'PROMOS PRODUITS'!A:O,15,FALSE),0)+IFERROR(VLOOKUP(RECAP!A374,'PROMO LX BASICS ACRYLIQUE 118ML'!B:I,9,FALSE),0)+IFERROR(VLOOKUP(RECAP!A374,'PROMO LX HEAVY BODY 59 ML'!A:I,9,FALSE),0)+IFERROR(VLOOKUP(RECAP!A374,'PROMO LX ADDITIFS ACRYLIQUES'!A:I,9,FALSE),0)+IFERROR(VLOOKUP(RECAP!A374,'PROMO LB ACRYLIQUE FINE'!A:I,9,FALSE),0)+IFERROR(VLOOKUP(RECAP!A374,'PROMO LB HUILE FINE 40 ML'!A:I,9,FALSE),0)+IFERROR(VLOOKUP(RECAP!A374,'PROMO WN PROMARKER'!A:I,9,FALSE),0)+IFERROR(VLOOKUP(RECAP!A374,'PROMO CAP CRAYONS ESQUISSE'!A:I,9,FALSE),0)+IFERROR(VLOOKUP(RECAP!A374,'PROMO CAP CRAYONS PASTEL'!A:I,9,FALSE),0)</f>
        <v>0</v>
      </c>
    </row>
    <row r="375" spans="1:2">
      <c r="A375" s="371" t="s">
        <v>1065</v>
      </c>
      <c r="B375" s="242">
        <f>IFERROR(VLOOKUP(A375,'PROMOS PRODUITS'!A:O,15,FALSE),0)+IFERROR(VLOOKUP(RECAP!A375,'PROMO LX BASICS ACRYLIQUE 118ML'!B:I,9,FALSE),0)+IFERROR(VLOOKUP(RECAP!A375,'PROMO LX HEAVY BODY 59 ML'!A:I,9,FALSE),0)+IFERROR(VLOOKUP(RECAP!A375,'PROMO LX ADDITIFS ACRYLIQUES'!A:I,9,FALSE),0)+IFERROR(VLOOKUP(RECAP!A375,'PROMO LB ACRYLIQUE FINE'!A:I,9,FALSE),0)+IFERROR(VLOOKUP(RECAP!A375,'PROMO LB HUILE FINE 40 ML'!A:I,9,FALSE),0)+IFERROR(VLOOKUP(RECAP!A375,'PROMO WN PROMARKER'!A:I,9,FALSE),0)+IFERROR(VLOOKUP(RECAP!A375,'PROMO CAP CRAYONS ESQUISSE'!A:I,9,FALSE),0)+IFERROR(VLOOKUP(RECAP!A375,'PROMO CAP CRAYONS PASTEL'!A:I,9,FALSE),0)</f>
        <v>0</v>
      </c>
    </row>
    <row r="376" spans="1:2">
      <c r="A376" s="371" t="s">
        <v>1067</v>
      </c>
      <c r="B376" s="242">
        <f>IFERROR(VLOOKUP(A376,'PROMOS PRODUITS'!A:O,15,FALSE),0)+IFERROR(VLOOKUP(RECAP!A376,'PROMO LX BASICS ACRYLIQUE 118ML'!B:I,9,FALSE),0)+IFERROR(VLOOKUP(RECAP!A376,'PROMO LX HEAVY BODY 59 ML'!A:I,9,FALSE),0)+IFERROR(VLOOKUP(RECAP!A376,'PROMO LX ADDITIFS ACRYLIQUES'!A:I,9,FALSE),0)+IFERROR(VLOOKUP(RECAP!A376,'PROMO LB ACRYLIQUE FINE'!A:I,9,FALSE),0)+IFERROR(VLOOKUP(RECAP!A376,'PROMO LB HUILE FINE 40 ML'!A:I,9,FALSE),0)+IFERROR(VLOOKUP(RECAP!A376,'PROMO WN PROMARKER'!A:I,9,FALSE),0)+IFERROR(VLOOKUP(RECAP!A376,'PROMO CAP CRAYONS ESQUISSE'!A:I,9,FALSE),0)+IFERROR(VLOOKUP(RECAP!A376,'PROMO CAP CRAYONS PASTEL'!A:I,9,FALSE),0)</f>
        <v>0</v>
      </c>
    </row>
    <row r="377" spans="1:2">
      <c r="A377" s="371" t="s">
        <v>1069</v>
      </c>
      <c r="B377" s="242">
        <f>IFERROR(VLOOKUP(A377,'PROMOS PRODUITS'!A:O,15,FALSE),0)+IFERROR(VLOOKUP(RECAP!A377,'PROMO LX BASICS ACRYLIQUE 118ML'!B:I,9,FALSE),0)+IFERROR(VLOOKUP(RECAP!A377,'PROMO LX HEAVY BODY 59 ML'!A:I,9,FALSE),0)+IFERROR(VLOOKUP(RECAP!A377,'PROMO LX ADDITIFS ACRYLIQUES'!A:I,9,FALSE),0)+IFERROR(VLOOKUP(RECAP!A377,'PROMO LB ACRYLIQUE FINE'!A:I,9,FALSE),0)+IFERROR(VLOOKUP(RECAP!A377,'PROMO LB HUILE FINE 40 ML'!A:I,9,FALSE),0)+IFERROR(VLOOKUP(RECAP!A377,'PROMO WN PROMARKER'!A:I,9,FALSE),0)+IFERROR(VLOOKUP(RECAP!A377,'PROMO CAP CRAYONS ESQUISSE'!A:I,9,FALSE),0)+IFERROR(VLOOKUP(RECAP!A377,'PROMO CAP CRAYONS PASTEL'!A:I,9,FALSE),0)</f>
        <v>0</v>
      </c>
    </row>
    <row r="378" spans="1:2">
      <c r="A378" s="371" t="s">
        <v>1071</v>
      </c>
      <c r="B378" s="242">
        <f>IFERROR(VLOOKUP(A378,'PROMOS PRODUITS'!A:O,15,FALSE),0)+IFERROR(VLOOKUP(RECAP!A378,'PROMO LX BASICS ACRYLIQUE 118ML'!B:I,9,FALSE),0)+IFERROR(VLOOKUP(RECAP!A378,'PROMO LX HEAVY BODY 59 ML'!A:I,9,FALSE),0)+IFERROR(VLOOKUP(RECAP!A378,'PROMO LX ADDITIFS ACRYLIQUES'!A:I,9,FALSE),0)+IFERROR(VLOOKUP(RECAP!A378,'PROMO LB ACRYLIQUE FINE'!A:I,9,FALSE),0)+IFERROR(VLOOKUP(RECAP!A378,'PROMO LB HUILE FINE 40 ML'!A:I,9,FALSE),0)+IFERROR(VLOOKUP(RECAP!A378,'PROMO WN PROMARKER'!A:I,9,FALSE),0)+IFERROR(VLOOKUP(RECAP!A378,'PROMO CAP CRAYONS ESQUISSE'!A:I,9,FALSE),0)+IFERROR(VLOOKUP(RECAP!A378,'PROMO CAP CRAYONS PASTEL'!A:I,9,FALSE),0)</f>
        <v>0</v>
      </c>
    </row>
    <row r="379" spans="1:2">
      <c r="A379" s="371" t="s">
        <v>1073</v>
      </c>
      <c r="B379" s="242">
        <f>IFERROR(VLOOKUP(A379,'PROMOS PRODUITS'!A:O,15,FALSE),0)+IFERROR(VLOOKUP(RECAP!A379,'PROMO LX BASICS ACRYLIQUE 118ML'!B:I,9,FALSE),0)+IFERROR(VLOOKUP(RECAP!A379,'PROMO LX HEAVY BODY 59 ML'!A:I,9,FALSE),0)+IFERROR(VLOOKUP(RECAP!A379,'PROMO LX ADDITIFS ACRYLIQUES'!A:I,9,FALSE),0)+IFERROR(VLOOKUP(RECAP!A379,'PROMO LB ACRYLIQUE FINE'!A:I,9,FALSE),0)+IFERROR(VLOOKUP(RECAP!A379,'PROMO LB HUILE FINE 40 ML'!A:I,9,FALSE),0)+IFERROR(VLOOKUP(RECAP!A379,'PROMO WN PROMARKER'!A:I,9,FALSE),0)+IFERROR(VLOOKUP(RECAP!A379,'PROMO CAP CRAYONS ESQUISSE'!A:I,9,FALSE),0)+IFERROR(VLOOKUP(RECAP!A379,'PROMO CAP CRAYONS PASTEL'!A:I,9,FALSE),0)</f>
        <v>0</v>
      </c>
    </row>
    <row r="380" spans="1:2">
      <c r="A380" s="371" t="s">
        <v>1075</v>
      </c>
      <c r="B380" s="242">
        <f>IFERROR(VLOOKUP(A380,'PROMOS PRODUITS'!A:O,15,FALSE),0)+IFERROR(VLOOKUP(RECAP!A380,'PROMO LX BASICS ACRYLIQUE 118ML'!B:I,9,FALSE),0)+IFERROR(VLOOKUP(RECAP!A380,'PROMO LX HEAVY BODY 59 ML'!A:I,9,FALSE),0)+IFERROR(VLOOKUP(RECAP!A380,'PROMO LX ADDITIFS ACRYLIQUES'!A:I,9,FALSE),0)+IFERROR(VLOOKUP(RECAP!A380,'PROMO LB ACRYLIQUE FINE'!A:I,9,FALSE),0)+IFERROR(VLOOKUP(RECAP!A380,'PROMO LB HUILE FINE 40 ML'!A:I,9,FALSE),0)+IFERROR(VLOOKUP(RECAP!A380,'PROMO WN PROMARKER'!A:I,9,FALSE),0)+IFERROR(VLOOKUP(RECAP!A380,'PROMO CAP CRAYONS ESQUISSE'!A:I,9,FALSE),0)+IFERROR(VLOOKUP(RECAP!A380,'PROMO CAP CRAYONS PASTEL'!A:I,9,FALSE),0)</f>
        <v>0</v>
      </c>
    </row>
    <row r="381" spans="1:2">
      <c r="A381" s="371" t="s">
        <v>1077</v>
      </c>
      <c r="B381" s="242">
        <f>IFERROR(VLOOKUP(A381,'PROMOS PRODUITS'!A:O,15,FALSE),0)+IFERROR(VLOOKUP(RECAP!A381,'PROMO LX BASICS ACRYLIQUE 118ML'!B:I,9,FALSE),0)+IFERROR(VLOOKUP(RECAP!A381,'PROMO LX HEAVY BODY 59 ML'!A:I,9,FALSE),0)+IFERROR(VLOOKUP(RECAP!A381,'PROMO LX ADDITIFS ACRYLIQUES'!A:I,9,FALSE),0)+IFERROR(VLOOKUP(RECAP!A381,'PROMO LB ACRYLIQUE FINE'!A:I,9,FALSE),0)+IFERROR(VLOOKUP(RECAP!A381,'PROMO LB HUILE FINE 40 ML'!A:I,9,FALSE),0)+IFERROR(VLOOKUP(RECAP!A381,'PROMO WN PROMARKER'!A:I,9,FALSE),0)+IFERROR(VLOOKUP(RECAP!A381,'PROMO CAP CRAYONS ESQUISSE'!A:I,9,FALSE),0)+IFERROR(VLOOKUP(RECAP!A381,'PROMO CAP CRAYONS PASTEL'!A:I,9,FALSE),0)</f>
        <v>0</v>
      </c>
    </row>
    <row r="382" spans="1:2">
      <c r="A382" s="371" t="s">
        <v>1079</v>
      </c>
      <c r="B382" s="242">
        <f>IFERROR(VLOOKUP(A382,'PROMOS PRODUITS'!A:O,15,FALSE),0)+IFERROR(VLOOKUP(RECAP!A382,'PROMO LX BASICS ACRYLIQUE 118ML'!B:I,9,FALSE),0)+IFERROR(VLOOKUP(RECAP!A382,'PROMO LX HEAVY BODY 59 ML'!A:I,9,FALSE),0)+IFERROR(VLOOKUP(RECAP!A382,'PROMO LX ADDITIFS ACRYLIQUES'!A:I,9,FALSE),0)+IFERROR(VLOOKUP(RECAP!A382,'PROMO LB ACRYLIQUE FINE'!A:I,9,FALSE),0)+IFERROR(VLOOKUP(RECAP!A382,'PROMO LB HUILE FINE 40 ML'!A:I,9,FALSE),0)+IFERROR(VLOOKUP(RECAP!A382,'PROMO WN PROMARKER'!A:I,9,FALSE),0)+IFERROR(VLOOKUP(RECAP!A382,'PROMO CAP CRAYONS ESQUISSE'!A:I,9,FALSE),0)+IFERROR(VLOOKUP(RECAP!A382,'PROMO CAP CRAYONS PASTEL'!A:I,9,FALSE),0)</f>
        <v>0</v>
      </c>
    </row>
    <row r="383" spans="1:2">
      <c r="A383" s="371" t="s">
        <v>1081</v>
      </c>
      <c r="B383" s="242">
        <f>IFERROR(VLOOKUP(A383,'PROMOS PRODUITS'!A:O,15,FALSE),0)+IFERROR(VLOOKUP(RECAP!A383,'PROMO LX BASICS ACRYLIQUE 118ML'!B:I,9,FALSE),0)+IFERROR(VLOOKUP(RECAP!A383,'PROMO LX HEAVY BODY 59 ML'!A:I,9,FALSE),0)+IFERROR(VLOOKUP(RECAP!A383,'PROMO LX ADDITIFS ACRYLIQUES'!A:I,9,FALSE),0)+IFERROR(VLOOKUP(RECAP!A383,'PROMO LB ACRYLIQUE FINE'!A:I,9,FALSE),0)+IFERROR(VLOOKUP(RECAP!A383,'PROMO LB HUILE FINE 40 ML'!A:I,9,FALSE),0)+IFERROR(VLOOKUP(RECAP!A383,'PROMO WN PROMARKER'!A:I,9,FALSE),0)+IFERROR(VLOOKUP(RECAP!A383,'PROMO CAP CRAYONS ESQUISSE'!A:I,9,FALSE),0)+IFERROR(VLOOKUP(RECAP!A383,'PROMO CAP CRAYONS PASTEL'!A:I,9,FALSE),0)</f>
        <v>0</v>
      </c>
    </row>
    <row r="384" spans="1:2">
      <c r="A384" s="371" t="s">
        <v>1083</v>
      </c>
      <c r="B384" s="242">
        <f>IFERROR(VLOOKUP(A384,'PROMOS PRODUITS'!A:O,15,FALSE),0)+IFERROR(VLOOKUP(RECAP!A384,'PROMO LX BASICS ACRYLIQUE 118ML'!B:I,9,FALSE),0)+IFERROR(VLOOKUP(RECAP!A384,'PROMO LX HEAVY BODY 59 ML'!A:I,9,FALSE),0)+IFERROR(VLOOKUP(RECAP!A384,'PROMO LX ADDITIFS ACRYLIQUES'!A:I,9,FALSE),0)+IFERROR(VLOOKUP(RECAP!A384,'PROMO LB ACRYLIQUE FINE'!A:I,9,FALSE),0)+IFERROR(VLOOKUP(RECAP!A384,'PROMO LB HUILE FINE 40 ML'!A:I,9,FALSE),0)+IFERROR(VLOOKUP(RECAP!A384,'PROMO WN PROMARKER'!A:I,9,FALSE),0)+IFERROR(VLOOKUP(RECAP!A384,'PROMO CAP CRAYONS ESQUISSE'!A:I,9,FALSE),0)+IFERROR(VLOOKUP(RECAP!A384,'PROMO CAP CRAYONS PASTEL'!A:I,9,FALSE),0)</f>
        <v>0</v>
      </c>
    </row>
    <row r="385" spans="1:2">
      <c r="A385" s="371" t="s">
        <v>1085</v>
      </c>
      <c r="B385" s="242">
        <f>IFERROR(VLOOKUP(A385,'PROMOS PRODUITS'!A:O,15,FALSE),0)+IFERROR(VLOOKUP(RECAP!A385,'PROMO LX BASICS ACRYLIQUE 118ML'!B:I,9,FALSE),0)+IFERROR(VLOOKUP(RECAP!A385,'PROMO LX HEAVY BODY 59 ML'!A:I,9,FALSE),0)+IFERROR(VLOOKUP(RECAP!A385,'PROMO LX ADDITIFS ACRYLIQUES'!A:I,9,FALSE),0)+IFERROR(VLOOKUP(RECAP!A385,'PROMO LB ACRYLIQUE FINE'!A:I,9,FALSE),0)+IFERROR(VLOOKUP(RECAP!A385,'PROMO LB HUILE FINE 40 ML'!A:I,9,FALSE),0)+IFERROR(VLOOKUP(RECAP!A385,'PROMO WN PROMARKER'!A:I,9,FALSE),0)+IFERROR(VLOOKUP(RECAP!A385,'PROMO CAP CRAYONS ESQUISSE'!A:I,9,FALSE),0)+IFERROR(VLOOKUP(RECAP!A385,'PROMO CAP CRAYONS PASTEL'!A:I,9,FALSE),0)</f>
        <v>0</v>
      </c>
    </row>
    <row r="386" spans="1:2">
      <c r="A386" s="371" t="s">
        <v>1087</v>
      </c>
      <c r="B386" s="242">
        <f>IFERROR(VLOOKUP(A386,'PROMOS PRODUITS'!A:O,15,FALSE),0)+IFERROR(VLOOKUP(RECAP!A386,'PROMO LX BASICS ACRYLIQUE 118ML'!B:I,9,FALSE),0)+IFERROR(VLOOKUP(RECAP!A386,'PROMO LX HEAVY BODY 59 ML'!A:I,9,FALSE),0)+IFERROR(VLOOKUP(RECAP!A386,'PROMO LX ADDITIFS ACRYLIQUES'!A:I,9,FALSE),0)+IFERROR(VLOOKUP(RECAP!A386,'PROMO LB ACRYLIQUE FINE'!A:I,9,FALSE),0)+IFERROR(VLOOKUP(RECAP!A386,'PROMO LB HUILE FINE 40 ML'!A:I,9,FALSE),0)+IFERROR(VLOOKUP(RECAP!A386,'PROMO WN PROMARKER'!A:I,9,FALSE),0)+IFERROR(VLOOKUP(RECAP!A386,'PROMO CAP CRAYONS ESQUISSE'!A:I,9,FALSE),0)+IFERROR(VLOOKUP(RECAP!A386,'PROMO CAP CRAYONS PASTEL'!A:I,9,FALSE),0)</f>
        <v>0</v>
      </c>
    </row>
    <row r="387" spans="1:2">
      <c r="A387" s="371" t="s">
        <v>1089</v>
      </c>
      <c r="B387" s="242">
        <f>IFERROR(VLOOKUP(A387,'PROMOS PRODUITS'!A:O,15,FALSE),0)+IFERROR(VLOOKUP(RECAP!A387,'PROMO LX BASICS ACRYLIQUE 118ML'!B:I,9,FALSE),0)+IFERROR(VLOOKUP(RECAP!A387,'PROMO LX HEAVY BODY 59 ML'!A:I,9,FALSE),0)+IFERROR(VLOOKUP(RECAP!A387,'PROMO LX ADDITIFS ACRYLIQUES'!A:I,9,FALSE),0)+IFERROR(VLOOKUP(RECAP!A387,'PROMO LB ACRYLIQUE FINE'!A:I,9,FALSE),0)+IFERROR(VLOOKUP(RECAP!A387,'PROMO LB HUILE FINE 40 ML'!A:I,9,FALSE),0)+IFERROR(VLOOKUP(RECAP!A387,'PROMO WN PROMARKER'!A:I,9,FALSE),0)+IFERROR(VLOOKUP(RECAP!A387,'PROMO CAP CRAYONS ESQUISSE'!A:I,9,FALSE),0)+IFERROR(VLOOKUP(RECAP!A387,'PROMO CAP CRAYONS PASTEL'!A:I,9,FALSE),0)</f>
        <v>0</v>
      </c>
    </row>
    <row r="388" spans="1:2">
      <c r="A388" s="371" t="s">
        <v>1091</v>
      </c>
      <c r="B388" s="242">
        <f>IFERROR(VLOOKUP(A388,'PROMOS PRODUITS'!A:O,15,FALSE),0)+IFERROR(VLOOKUP(RECAP!A388,'PROMO LX BASICS ACRYLIQUE 118ML'!B:I,9,FALSE),0)+IFERROR(VLOOKUP(RECAP!A388,'PROMO LX HEAVY BODY 59 ML'!A:I,9,FALSE),0)+IFERROR(VLOOKUP(RECAP!A388,'PROMO LX ADDITIFS ACRYLIQUES'!A:I,9,FALSE),0)+IFERROR(VLOOKUP(RECAP!A388,'PROMO LB ACRYLIQUE FINE'!A:I,9,FALSE),0)+IFERROR(VLOOKUP(RECAP!A388,'PROMO LB HUILE FINE 40 ML'!A:I,9,FALSE),0)+IFERROR(VLOOKUP(RECAP!A388,'PROMO WN PROMARKER'!A:I,9,FALSE),0)+IFERROR(VLOOKUP(RECAP!A388,'PROMO CAP CRAYONS ESQUISSE'!A:I,9,FALSE),0)+IFERROR(VLOOKUP(RECAP!A388,'PROMO CAP CRAYONS PASTEL'!A:I,9,FALSE),0)</f>
        <v>0</v>
      </c>
    </row>
    <row r="389" spans="1:2">
      <c r="A389" s="371" t="s">
        <v>1093</v>
      </c>
      <c r="B389" s="242">
        <f>IFERROR(VLOOKUP(A389,'PROMOS PRODUITS'!A:O,15,FALSE),0)+IFERROR(VLOOKUP(RECAP!A389,'PROMO LX BASICS ACRYLIQUE 118ML'!B:I,9,FALSE),0)+IFERROR(VLOOKUP(RECAP!A389,'PROMO LX HEAVY BODY 59 ML'!A:I,9,FALSE),0)+IFERROR(VLOOKUP(RECAP!A389,'PROMO LX ADDITIFS ACRYLIQUES'!A:I,9,FALSE),0)+IFERROR(VLOOKUP(RECAP!A389,'PROMO LB ACRYLIQUE FINE'!A:I,9,FALSE),0)+IFERROR(VLOOKUP(RECAP!A389,'PROMO LB HUILE FINE 40 ML'!A:I,9,FALSE),0)+IFERROR(VLOOKUP(RECAP!A389,'PROMO WN PROMARKER'!A:I,9,FALSE),0)+IFERROR(VLOOKUP(RECAP!A389,'PROMO CAP CRAYONS ESQUISSE'!A:I,9,FALSE),0)+IFERROR(VLOOKUP(RECAP!A389,'PROMO CAP CRAYONS PASTEL'!A:I,9,FALSE),0)</f>
        <v>0</v>
      </c>
    </row>
    <row r="390" spans="1:2">
      <c r="A390" s="371" t="s">
        <v>1095</v>
      </c>
      <c r="B390" s="242">
        <f>IFERROR(VLOOKUP(A390,'PROMOS PRODUITS'!A:O,15,FALSE),0)+IFERROR(VLOOKUP(RECAP!A390,'PROMO LX BASICS ACRYLIQUE 118ML'!B:I,9,FALSE),0)+IFERROR(VLOOKUP(RECAP!A390,'PROMO LX HEAVY BODY 59 ML'!A:I,9,FALSE),0)+IFERROR(VLOOKUP(RECAP!A390,'PROMO LX ADDITIFS ACRYLIQUES'!A:I,9,FALSE),0)+IFERROR(VLOOKUP(RECAP!A390,'PROMO LB ACRYLIQUE FINE'!A:I,9,FALSE),0)+IFERROR(VLOOKUP(RECAP!A390,'PROMO LB HUILE FINE 40 ML'!A:I,9,FALSE),0)+IFERROR(VLOOKUP(RECAP!A390,'PROMO WN PROMARKER'!A:I,9,FALSE),0)+IFERROR(VLOOKUP(RECAP!A390,'PROMO CAP CRAYONS ESQUISSE'!A:I,9,FALSE),0)+IFERROR(VLOOKUP(RECAP!A390,'PROMO CAP CRAYONS PASTEL'!A:I,9,FALSE),0)</f>
        <v>0</v>
      </c>
    </row>
    <row r="391" spans="1:2">
      <c r="A391" s="371" t="s">
        <v>1097</v>
      </c>
      <c r="B391" s="242">
        <f>IFERROR(VLOOKUP(A391,'PROMOS PRODUITS'!A:O,15,FALSE),0)+IFERROR(VLOOKUP(RECAP!A391,'PROMO LX BASICS ACRYLIQUE 118ML'!B:I,9,FALSE),0)+IFERROR(VLOOKUP(RECAP!A391,'PROMO LX HEAVY BODY 59 ML'!A:I,9,FALSE),0)+IFERROR(VLOOKUP(RECAP!A391,'PROMO LX ADDITIFS ACRYLIQUES'!A:I,9,FALSE),0)+IFERROR(VLOOKUP(RECAP!A391,'PROMO LB ACRYLIQUE FINE'!A:I,9,FALSE),0)+IFERROR(VLOOKUP(RECAP!A391,'PROMO LB HUILE FINE 40 ML'!A:I,9,FALSE),0)+IFERROR(VLOOKUP(RECAP!A391,'PROMO WN PROMARKER'!A:I,9,FALSE),0)+IFERROR(VLOOKUP(RECAP!A391,'PROMO CAP CRAYONS ESQUISSE'!A:I,9,FALSE),0)+IFERROR(VLOOKUP(RECAP!A391,'PROMO CAP CRAYONS PASTEL'!A:I,9,FALSE),0)</f>
        <v>0</v>
      </c>
    </row>
    <row r="392" spans="1:2">
      <c r="A392" s="371" t="s">
        <v>1099</v>
      </c>
      <c r="B392" s="242">
        <f>IFERROR(VLOOKUP(A392,'PROMOS PRODUITS'!A:O,15,FALSE),0)+IFERROR(VLOOKUP(RECAP!A392,'PROMO LX BASICS ACRYLIQUE 118ML'!B:I,9,FALSE),0)+IFERROR(VLOOKUP(RECAP!A392,'PROMO LX HEAVY BODY 59 ML'!A:I,9,FALSE),0)+IFERROR(VLOOKUP(RECAP!A392,'PROMO LX ADDITIFS ACRYLIQUES'!A:I,9,FALSE),0)+IFERROR(VLOOKUP(RECAP!A392,'PROMO LB ACRYLIQUE FINE'!A:I,9,FALSE),0)+IFERROR(VLOOKUP(RECAP!A392,'PROMO LB HUILE FINE 40 ML'!A:I,9,FALSE),0)+IFERROR(VLOOKUP(RECAP!A392,'PROMO WN PROMARKER'!A:I,9,FALSE),0)+IFERROR(VLOOKUP(RECAP!A392,'PROMO CAP CRAYONS ESQUISSE'!A:I,9,FALSE),0)+IFERROR(VLOOKUP(RECAP!A392,'PROMO CAP CRAYONS PASTEL'!A:I,9,FALSE),0)</f>
        <v>0</v>
      </c>
    </row>
    <row r="393" spans="1:2">
      <c r="A393" s="371" t="s">
        <v>1101</v>
      </c>
      <c r="B393" s="242">
        <f>IFERROR(VLOOKUP(A393,'PROMOS PRODUITS'!A:O,15,FALSE),0)+IFERROR(VLOOKUP(RECAP!A393,'PROMO LX BASICS ACRYLIQUE 118ML'!B:I,9,FALSE),0)+IFERROR(VLOOKUP(RECAP!A393,'PROMO LX HEAVY BODY 59 ML'!A:I,9,FALSE),0)+IFERROR(VLOOKUP(RECAP!A393,'PROMO LX ADDITIFS ACRYLIQUES'!A:I,9,FALSE),0)+IFERROR(VLOOKUP(RECAP!A393,'PROMO LB ACRYLIQUE FINE'!A:I,9,FALSE),0)+IFERROR(VLOOKUP(RECAP!A393,'PROMO LB HUILE FINE 40 ML'!A:I,9,FALSE),0)+IFERROR(VLOOKUP(RECAP!A393,'PROMO WN PROMARKER'!A:I,9,FALSE),0)+IFERROR(VLOOKUP(RECAP!A393,'PROMO CAP CRAYONS ESQUISSE'!A:I,9,FALSE),0)+IFERROR(VLOOKUP(RECAP!A393,'PROMO CAP CRAYONS PASTEL'!A:I,9,FALSE),0)</f>
        <v>0</v>
      </c>
    </row>
    <row r="394" spans="1:2">
      <c r="A394" s="371" t="s">
        <v>1103</v>
      </c>
      <c r="B394" s="242">
        <f>IFERROR(VLOOKUP(A394,'PROMOS PRODUITS'!A:O,15,FALSE),0)+IFERROR(VLOOKUP(RECAP!A394,'PROMO LX BASICS ACRYLIQUE 118ML'!B:I,9,FALSE),0)+IFERROR(VLOOKUP(RECAP!A394,'PROMO LX HEAVY BODY 59 ML'!A:I,9,FALSE),0)+IFERROR(VLOOKUP(RECAP!A394,'PROMO LX ADDITIFS ACRYLIQUES'!A:I,9,FALSE),0)+IFERROR(VLOOKUP(RECAP!A394,'PROMO LB ACRYLIQUE FINE'!A:I,9,FALSE),0)+IFERROR(VLOOKUP(RECAP!A394,'PROMO LB HUILE FINE 40 ML'!A:I,9,FALSE),0)+IFERROR(VLOOKUP(RECAP!A394,'PROMO WN PROMARKER'!A:I,9,FALSE),0)+IFERROR(VLOOKUP(RECAP!A394,'PROMO CAP CRAYONS ESQUISSE'!A:I,9,FALSE),0)+IFERROR(VLOOKUP(RECAP!A394,'PROMO CAP CRAYONS PASTEL'!A:I,9,FALSE),0)</f>
        <v>0</v>
      </c>
    </row>
    <row r="395" spans="1:2">
      <c r="A395" s="371" t="s">
        <v>1105</v>
      </c>
      <c r="B395" s="242">
        <f>IFERROR(VLOOKUP(A395,'PROMOS PRODUITS'!A:O,15,FALSE),0)+IFERROR(VLOOKUP(RECAP!A395,'PROMO LX BASICS ACRYLIQUE 118ML'!B:I,9,FALSE),0)+IFERROR(VLOOKUP(RECAP!A395,'PROMO LX HEAVY BODY 59 ML'!A:I,9,FALSE),0)+IFERROR(VLOOKUP(RECAP!A395,'PROMO LX ADDITIFS ACRYLIQUES'!A:I,9,FALSE),0)+IFERROR(VLOOKUP(RECAP!A395,'PROMO LB ACRYLIQUE FINE'!A:I,9,FALSE),0)+IFERROR(VLOOKUP(RECAP!A395,'PROMO LB HUILE FINE 40 ML'!A:I,9,FALSE),0)+IFERROR(VLOOKUP(RECAP!A395,'PROMO WN PROMARKER'!A:I,9,FALSE),0)+IFERROR(VLOOKUP(RECAP!A395,'PROMO CAP CRAYONS ESQUISSE'!A:I,9,FALSE),0)+IFERROR(VLOOKUP(RECAP!A395,'PROMO CAP CRAYONS PASTEL'!A:I,9,FALSE),0)</f>
        <v>0</v>
      </c>
    </row>
    <row r="396" spans="1:2">
      <c r="A396" s="372" t="s">
        <v>1107</v>
      </c>
      <c r="B396" s="242">
        <f>IFERROR(VLOOKUP(A396,'PROMOS PRODUITS'!A:O,15,FALSE),0)+IFERROR(VLOOKUP(RECAP!A396,'PROMO LX BASICS ACRYLIQUE 118ML'!B:I,9,FALSE),0)+IFERROR(VLOOKUP(RECAP!A396,'PROMO LX HEAVY BODY 59 ML'!A:I,9,FALSE),0)+IFERROR(VLOOKUP(RECAP!A396,'PROMO LX ADDITIFS ACRYLIQUES'!A:I,9,FALSE),0)+IFERROR(VLOOKUP(RECAP!A396,'PROMO LB ACRYLIQUE FINE'!A:I,9,FALSE),0)+IFERROR(VLOOKUP(RECAP!A396,'PROMO LB HUILE FINE 40 ML'!A:I,9,FALSE),0)+IFERROR(VLOOKUP(RECAP!A396,'PROMO WN PROMARKER'!A:I,9,FALSE),0)+IFERROR(VLOOKUP(RECAP!A396,'PROMO CAP CRAYONS ESQUISSE'!A:I,9,FALSE),0)+IFERROR(VLOOKUP(RECAP!A396,'PROMO CAP CRAYONS PASTEL'!A:I,9,FALSE),0)</f>
        <v>0</v>
      </c>
    </row>
    <row r="397" spans="1:2">
      <c r="A397" s="371" t="s">
        <v>1110</v>
      </c>
      <c r="B397" s="242">
        <f>IFERROR(VLOOKUP(A397,'PROMOS PRODUITS'!A:O,15,FALSE),0)+IFERROR(VLOOKUP(RECAP!A397,'PROMO LX BASICS ACRYLIQUE 118ML'!B:I,9,FALSE),0)+IFERROR(VLOOKUP(RECAP!A397,'PROMO LX HEAVY BODY 59 ML'!A:I,9,FALSE),0)+IFERROR(VLOOKUP(RECAP!A397,'PROMO LX ADDITIFS ACRYLIQUES'!A:I,9,FALSE),0)+IFERROR(VLOOKUP(RECAP!A397,'PROMO LB ACRYLIQUE FINE'!A:I,9,FALSE),0)+IFERROR(VLOOKUP(RECAP!A397,'PROMO LB HUILE FINE 40 ML'!A:I,9,FALSE),0)+IFERROR(VLOOKUP(RECAP!A397,'PROMO WN PROMARKER'!A:I,9,FALSE),0)+IFERROR(VLOOKUP(RECAP!A397,'PROMO CAP CRAYONS ESQUISSE'!A:I,9,FALSE),0)+IFERROR(VLOOKUP(RECAP!A397,'PROMO CAP CRAYONS PASTEL'!A:I,9,FALSE),0)</f>
        <v>0</v>
      </c>
    </row>
    <row r="398" spans="1:2">
      <c r="A398" s="371" t="s">
        <v>1113</v>
      </c>
      <c r="B398" s="242">
        <f>IFERROR(VLOOKUP(A398,'PROMOS PRODUITS'!A:O,15,FALSE),0)+IFERROR(VLOOKUP(RECAP!A398,'PROMO LX BASICS ACRYLIQUE 118ML'!B:I,9,FALSE),0)+IFERROR(VLOOKUP(RECAP!A398,'PROMO LX HEAVY BODY 59 ML'!A:I,9,FALSE),0)+IFERROR(VLOOKUP(RECAP!A398,'PROMO LX ADDITIFS ACRYLIQUES'!A:I,9,FALSE),0)+IFERROR(VLOOKUP(RECAP!A398,'PROMO LB ACRYLIQUE FINE'!A:I,9,FALSE),0)+IFERROR(VLOOKUP(RECAP!A398,'PROMO LB HUILE FINE 40 ML'!A:I,9,FALSE),0)+IFERROR(VLOOKUP(RECAP!A398,'PROMO WN PROMARKER'!A:I,9,FALSE),0)+IFERROR(VLOOKUP(RECAP!A398,'PROMO CAP CRAYONS ESQUISSE'!A:I,9,FALSE),0)+IFERROR(VLOOKUP(RECAP!A398,'PROMO CAP CRAYONS PASTEL'!A:I,9,FALSE),0)</f>
        <v>0</v>
      </c>
    </row>
    <row r="399" spans="1:2">
      <c r="A399" s="371" t="s">
        <v>1116</v>
      </c>
      <c r="B399" s="242">
        <f>IFERROR(VLOOKUP(A399,'PROMOS PRODUITS'!A:O,15,FALSE),0)+IFERROR(VLOOKUP(RECAP!A399,'PROMO LX BASICS ACRYLIQUE 118ML'!B:I,9,FALSE),0)+IFERROR(VLOOKUP(RECAP!A399,'PROMO LX HEAVY BODY 59 ML'!A:I,9,FALSE),0)+IFERROR(VLOOKUP(RECAP!A399,'PROMO LX ADDITIFS ACRYLIQUES'!A:I,9,FALSE),0)+IFERROR(VLOOKUP(RECAP!A399,'PROMO LB ACRYLIQUE FINE'!A:I,9,FALSE),0)+IFERROR(VLOOKUP(RECAP!A399,'PROMO LB HUILE FINE 40 ML'!A:I,9,FALSE),0)+IFERROR(VLOOKUP(RECAP!A399,'PROMO WN PROMARKER'!A:I,9,FALSE),0)+IFERROR(VLOOKUP(RECAP!A399,'PROMO CAP CRAYONS ESQUISSE'!A:I,9,FALSE),0)+IFERROR(VLOOKUP(RECAP!A399,'PROMO CAP CRAYONS PASTEL'!A:I,9,FALSE),0)</f>
        <v>0</v>
      </c>
    </row>
    <row r="400" spans="1:2">
      <c r="A400" s="371" t="s">
        <v>1119</v>
      </c>
      <c r="B400" s="242">
        <f>IFERROR(VLOOKUP(A400,'PROMOS PRODUITS'!A:O,15,FALSE),0)+IFERROR(VLOOKUP(RECAP!A400,'PROMO LX BASICS ACRYLIQUE 118ML'!B:I,9,FALSE),0)+IFERROR(VLOOKUP(RECAP!A400,'PROMO LX HEAVY BODY 59 ML'!A:I,9,FALSE),0)+IFERROR(VLOOKUP(RECAP!A400,'PROMO LX ADDITIFS ACRYLIQUES'!A:I,9,FALSE),0)+IFERROR(VLOOKUP(RECAP!A400,'PROMO LB ACRYLIQUE FINE'!A:I,9,FALSE),0)+IFERROR(VLOOKUP(RECAP!A400,'PROMO LB HUILE FINE 40 ML'!A:I,9,FALSE),0)+IFERROR(VLOOKUP(RECAP!A400,'PROMO WN PROMARKER'!A:I,9,FALSE),0)+IFERROR(VLOOKUP(RECAP!A400,'PROMO CAP CRAYONS ESQUISSE'!A:I,9,FALSE),0)+IFERROR(VLOOKUP(RECAP!A400,'PROMO CAP CRAYONS PASTEL'!A:I,9,FALSE),0)</f>
        <v>0</v>
      </c>
    </row>
    <row r="401" spans="1:2">
      <c r="A401" s="371" t="s">
        <v>1122</v>
      </c>
      <c r="B401" s="242">
        <f>IFERROR(VLOOKUP(A401,'PROMOS PRODUITS'!A:O,15,FALSE),0)+IFERROR(VLOOKUP(RECAP!A401,'PROMO LX BASICS ACRYLIQUE 118ML'!B:I,9,FALSE),0)+IFERROR(VLOOKUP(RECAP!A401,'PROMO LX HEAVY BODY 59 ML'!A:I,9,FALSE),0)+IFERROR(VLOOKUP(RECAP!A401,'PROMO LX ADDITIFS ACRYLIQUES'!A:I,9,FALSE),0)+IFERROR(VLOOKUP(RECAP!A401,'PROMO LB ACRYLIQUE FINE'!A:I,9,FALSE),0)+IFERROR(VLOOKUP(RECAP!A401,'PROMO LB HUILE FINE 40 ML'!A:I,9,FALSE),0)+IFERROR(VLOOKUP(RECAP!A401,'PROMO WN PROMARKER'!A:I,9,FALSE),0)+IFERROR(VLOOKUP(RECAP!A401,'PROMO CAP CRAYONS ESQUISSE'!A:I,9,FALSE),0)+IFERROR(VLOOKUP(RECAP!A401,'PROMO CAP CRAYONS PASTEL'!A:I,9,FALSE),0)</f>
        <v>0</v>
      </c>
    </row>
    <row r="402" spans="1:2">
      <c r="A402" s="371" t="s">
        <v>1125</v>
      </c>
      <c r="B402" s="242">
        <f>IFERROR(VLOOKUP(A402,'PROMOS PRODUITS'!A:O,15,FALSE),0)+IFERROR(VLOOKUP(RECAP!A402,'PROMO LX BASICS ACRYLIQUE 118ML'!B:I,9,FALSE),0)+IFERROR(VLOOKUP(RECAP!A402,'PROMO LX HEAVY BODY 59 ML'!A:I,9,FALSE),0)+IFERROR(VLOOKUP(RECAP!A402,'PROMO LX ADDITIFS ACRYLIQUES'!A:I,9,FALSE),0)+IFERROR(VLOOKUP(RECAP!A402,'PROMO LB ACRYLIQUE FINE'!A:I,9,FALSE),0)+IFERROR(VLOOKUP(RECAP!A402,'PROMO LB HUILE FINE 40 ML'!A:I,9,FALSE),0)+IFERROR(VLOOKUP(RECAP!A402,'PROMO WN PROMARKER'!A:I,9,FALSE),0)+IFERROR(VLOOKUP(RECAP!A402,'PROMO CAP CRAYONS ESQUISSE'!A:I,9,FALSE),0)+IFERROR(VLOOKUP(RECAP!A402,'PROMO CAP CRAYONS PASTEL'!A:I,9,FALSE),0)</f>
        <v>0</v>
      </c>
    </row>
    <row r="403" spans="1:2">
      <c r="A403" s="194" t="s">
        <v>1129</v>
      </c>
      <c r="B403" s="242">
        <f>IFERROR(VLOOKUP(A403,'PROMOS PRODUITS'!A:O,15,FALSE),0)+IFERROR(VLOOKUP(RECAP!A403,'PROMO LX BASICS ACRYLIQUE 118ML'!B:I,9,FALSE),0)+IFERROR(VLOOKUP(RECAP!A403,'PROMO LX HEAVY BODY 59 ML'!A:I,9,FALSE),0)+IFERROR(VLOOKUP(RECAP!A403,'PROMO LX ADDITIFS ACRYLIQUES'!A:I,9,FALSE),0)+IFERROR(VLOOKUP(RECAP!A403,'PROMO LB ACRYLIQUE FINE'!A:I,9,FALSE),0)+IFERROR(VLOOKUP(RECAP!A403,'PROMO LB HUILE FINE 40 ML'!A:I,9,FALSE),0)+IFERROR(VLOOKUP(RECAP!A403,'PROMO WN PROMARKER'!A:I,9,FALSE),0)+IFERROR(VLOOKUP(RECAP!A403,'PROMO CAP CRAYONS ESQUISSE'!A:I,9,FALSE),0)+IFERROR(VLOOKUP(RECAP!A403,'PROMO CAP CRAYONS PASTEL'!A:I,9,FALSE),0)</f>
        <v>0</v>
      </c>
    </row>
    <row r="404" spans="1:2">
      <c r="A404" s="194" t="s">
        <v>1132</v>
      </c>
      <c r="B404" s="242">
        <f>IFERROR(VLOOKUP(A404,'PROMOS PRODUITS'!A:O,15,FALSE),0)+IFERROR(VLOOKUP(RECAP!A404,'PROMO LX BASICS ACRYLIQUE 118ML'!B:I,9,FALSE),0)+IFERROR(VLOOKUP(RECAP!A404,'PROMO LX HEAVY BODY 59 ML'!A:I,9,FALSE),0)+IFERROR(VLOOKUP(RECAP!A404,'PROMO LX ADDITIFS ACRYLIQUES'!A:I,9,FALSE),0)+IFERROR(VLOOKUP(RECAP!A404,'PROMO LB ACRYLIQUE FINE'!A:I,9,FALSE),0)+IFERROR(VLOOKUP(RECAP!A404,'PROMO LB HUILE FINE 40 ML'!A:I,9,FALSE),0)+IFERROR(VLOOKUP(RECAP!A404,'PROMO WN PROMARKER'!A:I,9,FALSE),0)+IFERROR(VLOOKUP(RECAP!A404,'PROMO CAP CRAYONS ESQUISSE'!A:I,9,FALSE),0)+IFERROR(VLOOKUP(RECAP!A404,'PROMO CAP CRAYONS PASTEL'!A:I,9,FALSE),0)</f>
        <v>0</v>
      </c>
    </row>
    <row r="405" spans="1:2">
      <c r="A405" s="194" t="s">
        <v>1135</v>
      </c>
      <c r="B405" s="242">
        <f>IFERROR(VLOOKUP(A405,'PROMOS PRODUITS'!A:O,15,FALSE),0)+IFERROR(VLOOKUP(RECAP!A405,'PROMO LX BASICS ACRYLIQUE 118ML'!B:I,9,FALSE),0)+IFERROR(VLOOKUP(RECAP!A405,'PROMO LX HEAVY BODY 59 ML'!A:I,9,FALSE),0)+IFERROR(VLOOKUP(RECAP!A405,'PROMO LX ADDITIFS ACRYLIQUES'!A:I,9,FALSE),0)+IFERROR(VLOOKUP(RECAP!A405,'PROMO LB ACRYLIQUE FINE'!A:I,9,FALSE),0)+IFERROR(VLOOKUP(RECAP!A405,'PROMO LB HUILE FINE 40 ML'!A:I,9,FALSE),0)+IFERROR(VLOOKUP(RECAP!A405,'PROMO WN PROMARKER'!A:I,9,FALSE),0)+IFERROR(VLOOKUP(RECAP!A405,'PROMO CAP CRAYONS ESQUISSE'!A:I,9,FALSE),0)+IFERROR(VLOOKUP(RECAP!A405,'PROMO CAP CRAYONS PASTEL'!A:I,9,FALSE),0)</f>
        <v>0</v>
      </c>
    </row>
    <row r="406" spans="1:2">
      <c r="A406" s="194" t="s">
        <v>1138</v>
      </c>
      <c r="B406" s="242">
        <f>IFERROR(VLOOKUP(A406,'PROMOS PRODUITS'!A:O,15,FALSE),0)+IFERROR(VLOOKUP(RECAP!A406,'PROMO LX BASICS ACRYLIQUE 118ML'!B:I,9,FALSE),0)+IFERROR(VLOOKUP(RECAP!A406,'PROMO LX HEAVY BODY 59 ML'!A:I,9,FALSE),0)+IFERROR(VLOOKUP(RECAP!A406,'PROMO LX ADDITIFS ACRYLIQUES'!A:I,9,FALSE),0)+IFERROR(VLOOKUP(RECAP!A406,'PROMO LB ACRYLIQUE FINE'!A:I,9,FALSE),0)+IFERROR(VLOOKUP(RECAP!A406,'PROMO LB HUILE FINE 40 ML'!A:I,9,FALSE),0)+IFERROR(VLOOKUP(RECAP!A406,'PROMO WN PROMARKER'!A:I,9,FALSE),0)+IFERROR(VLOOKUP(RECAP!A406,'PROMO CAP CRAYONS ESQUISSE'!A:I,9,FALSE),0)+IFERROR(VLOOKUP(RECAP!A406,'PROMO CAP CRAYONS PASTEL'!A:I,9,FALSE),0)</f>
        <v>0</v>
      </c>
    </row>
    <row r="407" spans="1:2">
      <c r="A407" s="194" t="s">
        <v>1141</v>
      </c>
      <c r="B407" s="242">
        <f>IFERROR(VLOOKUP(A407,'PROMOS PRODUITS'!A:O,15,FALSE),0)+IFERROR(VLOOKUP(RECAP!A407,'PROMO LX BASICS ACRYLIQUE 118ML'!B:I,9,FALSE),0)+IFERROR(VLOOKUP(RECAP!A407,'PROMO LX HEAVY BODY 59 ML'!A:I,9,FALSE),0)+IFERROR(VLOOKUP(RECAP!A407,'PROMO LX ADDITIFS ACRYLIQUES'!A:I,9,FALSE),0)+IFERROR(VLOOKUP(RECAP!A407,'PROMO LB ACRYLIQUE FINE'!A:I,9,FALSE),0)+IFERROR(VLOOKUP(RECAP!A407,'PROMO LB HUILE FINE 40 ML'!A:I,9,FALSE),0)+IFERROR(VLOOKUP(RECAP!A407,'PROMO WN PROMARKER'!A:I,9,FALSE),0)+IFERROR(VLOOKUP(RECAP!A407,'PROMO CAP CRAYONS ESQUISSE'!A:I,9,FALSE),0)+IFERROR(VLOOKUP(RECAP!A407,'PROMO CAP CRAYONS PASTEL'!A:I,9,FALSE),0)</f>
        <v>0</v>
      </c>
    </row>
    <row r="408" spans="1:2">
      <c r="A408" s="194" t="s">
        <v>1144</v>
      </c>
      <c r="B408" s="242">
        <f>IFERROR(VLOOKUP(A408,'PROMOS PRODUITS'!A:O,15,FALSE),0)+IFERROR(VLOOKUP(RECAP!A408,'PROMO LX BASICS ACRYLIQUE 118ML'!B:I,9,FALSE),0)+IFERROR(VLOOKUP(RECAP!A408,'PROMO LX HEAVY BODY 59 ML'!A:I,9,FALSE),0)+IFERROR(VLOOKUP(RECAP!A408,'PROMO LX ADDITIFS ACRYLIQUES'!A:I,9,FALSE),0)+IFERROR(VLOOKUP(RECAP!A408,'PROMO LB ACRYLIQUE FINE'!A:I,9,FALSE),0)+IFERROR(VLOOKUP(RECAP!A408,'PROMO LB HUILE FINE 40 ML'!A:I,9,FALSE),0)+IFERROR(VLOOKUP(RECAP!A408,'PROMO WN PROMARKER'!A:I,9,FALSE),0)+IFERROR(VLOOKUP(RECAP!A408,'PROMO CAP CRAYONS ESQUISSE'!A:I,9,FALSE),0)+IFERROR(VLOOKUP(RECAP!A408,'PROMO CAP CRAYONS PASTEL'!A:I,9,FALSE),0)</f>
        <v>0</v>
      </c>
    </row>
    <row r="409" spans="1:2">
      <c r="A409" s="194" t="s">
        <v>1147</v>
      </c>
      <c r="B409" s="242">
        <f>IFERROR(VLOOKUP(A409,'PROMOS PRODUITS'!A:O,15,FALSE),0)+IFERROR(VLOOKUP(RECAP!A409,'PROMO LX BASICS ACRYLIQUE 118ML'!B:I,9,FALSE),0)+IFERROR(VLOOKUP(RECAP!A409,'PROMO LX HEAVY BODY 59 ML'!A:I,9,FALSE),0)+IFERROR(VLOOKUP(RECAP!A409,'PROMO LX ADDITIFS ACRYLIQUES'!A:I,9,FALSE),0)+IFERROR(VLOOKUP(RECAP!A409,'PROMO LB ACRYLIQUE FINE'!A:I,9,FALSE),0)+IFERROR(VLOOKUP(RECAP!A409,'PROMO LB HUILE FINE 40 ML'!A:I,9,FALSE),0)+IFERROR(VLOOKUP(RECAP!A409,'PROMO WN PROMARKER'!A:I,9,FALSE),0)+IFERROR(VLOOKUP(RECAP!A409,'PROMO CAP CRAYONS ESQUISSE'!A:I,9,FALSE),0)+IFERROR(VLOOKUP(RECAP!A409,'PROMO CAP CRAYONS PASTEL'!A:I,9,FALSE),0)</f>
        <v>0</v>
      </c>
    </row>
    <row r="410" spans="1:2">
      <c r="A410" s="194" t="s">
        <v>1150</v>
      </c>
      <c r="B410" s="242">
        <f>IFERROR(VLOOKUP(A410,'PROMOS PRODUITS'!A:O,15,FALSE),0)+IFERROR(VLOOKUP(RECAP!A410,'PROMO LX BASICS ACRYLIQUE 118ML'!B:I,9,FALSE),0)+IFERROR(VLOOKUP(RECAP!A410,'PROMO LX HEAVY BODY 59 ML'!A:I,9,FALSE),0)+IFERROR(VLOOKUP(RECAP!A410,'PROMO LX ADDITIFS ACRYLIQUES'!A:I,9,FALSE),0)+IFERROR(VLOOKUP(RECAP!A410,'PROMO LB ACRYLIQUE FINE'!A:I,9,FALSE),0)+IFERROR(VLOOKUP(RECAP!A410,'PROMO LB HUILE FINE 40 ML'!A:I,9,FALSE),0)+IFERROR(VLOOKUP(RECAP!A410,'PROMO WN PROMARKER'!A:I,9,FALSE),0)+IFERROR(VLOOKUP(RECAP!A410,'PROMO CAP CRAYONS ESQUISSE'!A:I,9,FALSE),0)+IFERROR(VLOOKUP(RECAP!A410,'PROMO CAP CRAYONS PASTEL'!A:I,9,FALSE),0)</f>
        <v>0</v>
      </c>
    </row>
    <row r="411" spans="1:2">
      <c r="A411" s="194" t="s">
        <v>1153</v>
      </c>
      <c r="B411" s="242">
        <f>IFERROR(VLOOKUP(A411,'PROMOS PRODUITS'!A:O,15,FALSE),0)+IFERROR(VLOOKUP(RECAP!A411,'PROMO LX BASICS ACRYLIQUE 118ML'!B:I,9,FALSE),0)+IFERROR(VLOOKUP(RECAP!A411,'PROMO LX HEAVY BODY 59 ML'!A:I,9,FALSE),0)+IFERROR(VLOOKUP(RECAP!A411,'PROMO LX ADDITIFS ACRYLIQUES'!A:I,9,FALSE),0)+IFERROR(VLOOKUP(RECAP!A411,'PROMO LB ACRYLIQUE FINE'!A:I,9,FALSE),0)+IFERROR(VLOOKUP(RECAP!A411,'PROMO LB HUILE FINE 40 ML'!A:I,9,FALSE),0)+IFERROR(VLOOKUP(RECAP!A411,'PROMO WN PROMARKER'!A:I,9,FALSE),0)+IFERROR(VLOOKUP(RECAP!A411,'PROMO CAP CRAYONS ESQUISSE'!A:I,9,FALSE),0)+IFERROR(VLOOKUP(RECAP!A411,'PROMO CAP CRAYONS PASTEL'!A:I,9,FALSE),0)</f>
        <v>0</v>
      </c>
    </row>
    <row r="412" spans="1:2">
      <c r="A412" s="194" t="s">
        <v>1156</v>
      </c>
      <c r="B412" s="242">
        <f>IFERROR(VLOOKUP(A412,'PROMOS PRODUITS'!A:O,15,FALSE),0)+IFERROR(VLOOKUP(RECAP!A412,'PROMO LX BASICS ACRYLIQUE 118ML'!B:I,9,FALSE),0)+IFERROR(VLOOKUP(RECAP!A412,'PROMO LX HEAVY BODY 59 ML'!A:I,9,FALSE),0)+IFERROR(VLOOKUP(RECAP!A412,'PROMO LX ADDITIFS ACRYLIQUES'!A:I,9,FALSE),0)+IFERROR(VLOOKUP(RECAP!A412,'PROMO LB ACRYLIQUE FINE'!A:I,9,FALSE),0)+IFERROR(VLOOKUP(RECAP!A412,'PROMO LB HUILE FINE 40 ML'!A:I,9,FALSE),0)+IFERROR(VLOOKUP(RECAP!A412,'PROMO WN PROMARKER'!A:I,9,FALSE),0)+IFERROR(VLOOKUP(RECAP!A412,'PROMO CAP CRAYONS ESQUISSE'!A:I,9,FALSE),0)+IFERROR(VLOOKUP(RECAP!A412,'PROMO CAP CRAYONS PASTEL'!A:I,9,FALSE),0)</f>
        <v>0</v>
      </c>
    </row>
    <row r="413" spans="1:2">
      <c r="A413" s="194" t="s">
        <v>1159</v>
      </c>
      <c r="B413" s="242">
        <f>IFERROR(VLOOKUP(A413,'PROMOS PRODUITS'!A:O,15,FALSE),0)+IFERROR(VLOOKUP(RECAP!A413,'PROMO LX BASICS ACRYLIQUE 118ML'!B:I,9,FALSE),0)+IFERROR(VLOOKUP(RECAP!A413,'PROMO LX HEAVY BODY 59 ML'!A:I,9,FALSE),0)+IFERROR(VLOOKUP(RECAP!A413,'PROMO LX ADDITIFS ACRYLIQUES'!A:I,9,FALSE),0)+IFERROR(VLOOKUP(RECAP!A413,'PROMO LB ACRYLIQUE FINE'!A:I,9,FALSE),0)+IFERROR(VLOOKUP(RECAP!A413,'PROMO LB HUILE FINE 40 ML'!A:I,9,FALSE),0)+IFERROR(VLOOKUP(RECAP!A413,'PROMO WN PROMARKER'!A:I,9,FALSE),0)+IFERROR(VLOOKUP(RECAP!A413,'PROMO CAP CRAYONS ESQUISSE'!A:I,9,FALSE),0)+IFERROR(VLOOKUP(RECAP!A413,'PROMO CAP CRAYONS PASTEL'!A:I,9,FALSE),0)</f>
        <v>0</v>
      </c>
    </row>
    <row r="414" spans="1:2">
      <c r="A414" s="194" t="s">
        <v>1162</v>
      </c>
      <c r="B414" s="242">
        <f>IFERROR(VLOOKUP(A414,'PROMOS PRODUITS'!A:O,15,FALSE),0)+IFERROR(VLOOKUP(RECAP!A414,'PROMO LX BASICS ACRYLIQUE 118ML'!B:I,9,FALSE),0)+IFERROR(VLOOKUP(RECAP!A414,'PROMO LX HEAVY BODY 59 ML'!A:I,9,FALSE),0)+IFERROR(VLOOKUP(RECAP!A414,'PROMO LX ADDITIFS ACRYLIQUES'!A:I,9,FALSE),0)+IFERROR(VLOOKUP(RECAP!A414,'PROMO LB ACRYLIQUE FINE'!A:I,9,FALSE),0)+IFERROR(VLOOKUP(RECAP!A414,'PROMO LB HUILE FINE 40 ML'!A:I,9,FALSE),0)+IFERROR(VLOOKUP(RECAP!A414,'PROMO WN PROMARKER'!A:I,9,FALSE),0)+IFERROR(VLOOKUP(RECAP!A414,'PROMO CAP CRAYONS ESQUISSE'!A:I,9,FALSE),0)+IFERROR(VLOOKUP(RECAP!A414,'PROMO CAP CRAYONS PASTEL'!A:I,9,FALSE),0)</f>
        <v>0</v>
      </c>
    </row>
    <row r="415" spans="1:2">
      <c r="A415" s="194" t="s">
        <v>1165</v>
      </c>
      <c r="B415" s="242">
        <f>IFERROR(VLOOKUP(A415,'PROMOS PRODUITS'!A:O,15,FALSE),0)+IFERROR(VLOOKUP(RECAP!A415,'PROMO LX BASICS ACRYLIQUE 118ML'!B:I,9,FALSE),0)+IFERROR(VLOOKUP(RECAP!A415,'PROMO LX HEAVY BODY 59 ML'!A:I,9,FALSE),0)+IFERROR(VLOOKUP(RECAP!A415,'PROMO LX ADDITIFS ACRYLIQUES'!A:I,9,FALSE),0)+IFERROR(VLOOKUP(RECAP!A415,'PROMO LB ACRYLIQUE FINE'!A:I,9,FALSE),0)+IFERROR(VLOOKUP(RECAP!A415,'PROMO LB HUILE FINE 40 ML'!A:I,9,FALSE),0)+IFERROR(VLOOKUP(RECAP!A415,'PROMO WN PROMARKER'!A:I,9,FALSE),0)+IFERROR(VLOOKUP(RECAP!A415,'PROMO CAP CRAYONS ESQUISSE'!A:I,9,FALSE),0)+IFERROR(VLOOKUP(RECAP!A415,'PROMO CAP CRAYONS PASTEL'!A:I,9,FALSE),0)</f>
        <v>0</v>
      </c>
    </row>
    <row r="416" spans="1:2">
      <c r="A416" s="194" t="s">
        <v>1168</v>
      </c>
      <c r="B416" s="242">
        <f>IFERROR(VLOOKUP(A416,'PROMOS PRODUITS'!A:O,15,FALSE),0)+IFERROR(VLOOKUP(RECAP!A416,'PROMO LX BASICS ACRYLIQUE 118ML'!B:I,9,FALSE),0)+IFERROR(VLOOKUP(RECAP!A416,'PROMO LX HEAVY BODY 59 ML'!A:I,9,FALSE),0)+IFERROR(VLOOKUP(RECAP!A416,'PROMO LX ADDITIFS ACRYLIQUES'!A:I,9,FALSE),0)+IFERROR(VLOOKUP(RECAP!A416,'PROMO LB ACRYLIQUE FINE'!A:I,9,FALSE),0)+IFERROR(VLOOKUP(RECAP!A416,'PROMO LB HUILE FINE 40 ML'!A:I,9,FALSE),0)+IFERROR(VLOOKUP(RECAP!A416,'PROMO WN PROMARKER'!A:I,9,FALSE),0)+IFERROR(VLOOKUP(RECAP!A416,'PROMO CAP CRAYONS ESQUISSE'!A:I,9,FALSE),0)+IFERROR(VLOOKUP(RECAP!A416,'PROMO CAP CRAYONS PASTEL'!A:I,9,FALSE),0)</f>
        <v>0</v>
      </c>
    </row>
    <row r="417" spans="1:2">
      <c r="A417" s="194" t="s">
        <v>1171</v>
      </c>
      <c r="B417" s="242">
        <f>IFERROR(VLOOKUP(A417,'PROMOS PRODUITS'!A:O,15,FALSE),0)+IFERROR(VLOOKUP(RECAP!A417,'PROMO LX BASICS ACRYLIQUE 118ML'!B:I,9,FALSE),0)+IFERROR(VLOOKUP(RECAP!A417,'PROMO LX HEAVY BODY 59 ML'!A:I,9,FALSE),0)+IFERROR(VLOOKUP(RECAP!A417,'PROMO LX ADDITIFS ACRYLIQUES'!A:I,9,FALSE),0)+IFERROR(VLOOKUP(RECAP!A417,'PROMO LB ACRYLIQUE FINE'!A:I,9,FALSE),0)+IFERROR(VLOOKUP(RECAP!A417,'PROMO LB HUILE FINE 40 ML'!A:I,9,FALSE),0)+IFERROR(VLOOKUP(RECAP!A417,'PROMO WN PROMARKER'!A:I,9,FALSE),0)+IFERROR(VLOOKUP(RECAP!A417,'PROMO CAP CRAYONS ESQUISSE'!A:I,9,FALSE),0)+IFERROR(VLOOKUP(RECAP!A417,'PROMO CAP CRAYONS PASTEL'!A:I,9,FALSE),0)</f>
        <v>0</v>
      </c>
    </row>
    <row r="418" spans="1:2">
      <c r="A418" s="194" t="s">
        <v>1174</v>
      </c>
      <c r="B418" s="242">
        <f>IFERROR(VLOOKUP(A418,'PROMOS PRODUITS'!A:O,15,FALSE),0)+IFERROR(VLOOKUP(RECAP!A418,'PROMO LX BASICS ACRYLIQUE 118ML'!B:I,9,FALSE),0)+IFERROR(VLOOKUP(RECAP!A418,'PROMO LX HEAVY BODY 59 ML'!A:I,9,FALSE),0)+IFERROR(VLOOKUP(RECAP!A418,'PROMO LX ADDITIFS ACRYLIQUES'!A:I,9,FALSE),0)+IFERROR(VLOOKUP(RECAP!A418,'PROMO LB ACRYLIQUE FINE'!A:I,9,FALSE),0)+IFERROR(VLOOKUP(RECAP!A418,'PROMO LB HUILE FINE 40 ML'!A:I,9,FALSE),0)+IFERROR(VLOOKUP(RECAP!A418,'PROMO WN PROMARKER'!A:I,9,FALSE),0)+IFERROR(VLOOKUP(RECAP!A418,'PROMO CAP CRAYONS ESQUISSE'!A:I,9,FALSE),0)+IFERROR(VLOOKUP(RECAP!A418,'PROMO CAP CRAYONS PASTEL'!A:I,9,FALSE),0)</f>
        <v>0</v>
      </c>
    </row>
    <row r="419" spans="1:2">
      <c r="A419" s="194" t="s">
        <v>1177</v>
      </c>
      <c r="B419" s="242">
        <f>IFERROR(VLOOKUP(A419,'PROMOS PRODUITS'!A:O,15,FALSE),0)+IFERROR(VLOOKUP(RECAP!A419,'PROMO LX BASICS ACRYLIQUE 118ML'!B:I,9,FALSE),0)+IFERROR(VLOOKUP(RECAP!A419,'PROMO LX HEAVY BODY 59 ML'!A:I,9,FALSE),0)+IFERROR(VLOOKUP(RECAP!A419,'PROMO LX ADDITIFS ACRYLIQUES'!A:I,9,FALSE),0)+IFERROR(VLOOKUP(RECAP!A419,'PROMO LB ACRYLIQUE FINE'!A:I,9,FALSE),0)+IFERROR(VLOOKUP(RECAP!A419,'PROMO LB HUILE FINE 40 ML'!A:I,9,FALSE),0)+IFERROR(VLOOKUP(RECAP!A419,'PROMO WN PROMARKER'!A:I,9,FALSE),0)+IFERROR(VLOOKUP(RECAP!A419,'PROMO CAP CRAYONS ESQUISSE'!A:I,9,FALSE),0)+IFERROR(VLOOKUP(RECAP!A419,'PROMO CAP CRAYONS PASTEL'!A:I,9,FALSE),0)</f>
        <v>0</v>
      </c>
    </row>
    <row r="420" spans="1:2">
      <c r="A420" s="194" t="s">
        <v>1180</v>
      </c>
      <c r="B420" s="242">
        <f>IFERROR(VLOOKUP(A420,'PROMOS PRODUITS'!A:O,15,FALSE),0)+IFERROR(VLOOKUP(RECAP!A420,'PROMO LX BASICS ACRYLIQUE 118ML'!B:I,9,FALSE),0)+IFERROR(VLOOKUP(RECAP!A420,'PROMO LX HEAVY BODY 59 ML'!A:I,9,FALSE),0)+IFERROR(VLOOKUP(RECAP!A420,'PROMO LX ADDITIFS ACRYLIQUES'!A:I,9,FALSE),0)+IFERROR(VLOOKUP(RECAP!A420,'PROMO LB ACRYLIQUE FINE'!A:I,9,FALSE),0)+IFERROR(VLOOKUP(RECAP!A420,'PROMO LB HUILE FINE 40 ML'!A:I,9,FALSE),0)+IFERROR(VLOOKUP(RECAP!A420,'PROMO WN PROMARKER'!A:I,9,FALSE),0)+IFERROR(VLOOKUP(RECAP!A420,'PROMO CAP CRAYONS ESQUISSE'!A:I,9,FALSE),0)+IFERROR(VLOOKUP(RECAP!A420,'PROMO CAP CRAYONS PASTEL'!A:I,9,FALSE),0)</f>
        <v>0</v>
      </c>
    </row>
    <row r="421" spans="1:2">
      <c r="A421" s="194" t="s">
        <v>1183</v>
      </c>
      <c r="B421" s="242">
        <f>IFERROR(VLOOKUP(A421,'PROMOS PRODUITS'!A:O,15,FALSE),0)+IFERROR(VLOOKUP(RECAP!A421,'PROMO LX BASICS ACRYLIQUE 118ML'!B:I,9,FALSE),0)+IFERROR(VLOOKUP(RECAP!A421,'PROMO LX HEAVY BODY 59 ML'!A:I,9,FALSE),0)+IFERROR(VLOOKUP(RECAP!A421,'PROMO LX ADDITIFS ACRYLIQUES'!A:I,9,FALSE),0)+IFERROR(VLOOKUP(RECAP!A421,'PROMO LB ACRYLIQUE FINE'!A:I,9,FALSE),0)+IFERROR(VLOOKUP(RECAP!A421,'PROMO LB HUILE FINE 40 ML'!A:I,9,FALSE),0)+IFERROR(VLOOKUP(RECAP!A421,'PROMO WN PROMARKER'!A:I,9,FALSE),0)+IFERROR(VLOOKUP(RECAP!A421,'PROMO CAP CRAYONS ESQUISSE'!A:I,9,FALSE),0)+IFERROR(VLOOKUP(RECAP!A421,'PROMO CAP CRAYONS PASTEL'!A:I,9,FALSE),0)</f>
        <v>0</v>
      </c>
    </row>
    <row r="422" spans="1:2">
      <c r="A422" s="194" t="s">
        <v>1186</v>
      </c>
      <c r="B422" s="242">
        <f>IFERROR(VLOOKUP(A422,'PROMOS PRODUITS'!A:O,15,FALSE),0)+IFERROR(VLOOKUP(RECAP!A422,'PROMO LX BASICS ACRYLIQUE 118ML'!B:I,9,FALSE),0)+IFERROR(VLOOKUP(RECAP!A422,'PROMO LX HEAVY BODY 59 ML'!A:I,9,FALSE),0)+IFERROR(VLOOKUP(RECAP!A422,'PROMO LX ADDITIFS ACRYLIQUES'!A:I,9,FALSE),0)+IFERROR(VLOOKUP(RECAP!A422,'PROMO LB ACRYLIQUE FINE'!A:I,9,FALSE),0)+IFERROR(VLOOKUP(RECAP!A422,'PROMO LB HUILE FINE 40 ML'!A:I,9,FALSE),0)+IFERROR(VLOOKUP(RECAP!A422,'PROMO WN PROMARKER'!A:I,9,FALSE),0)+IFERROR(VLOOKUP(RECAP!A422,'PROMO CAP CRAYONS ESQUISSE'!A:I,9,FALSE),0)+IFERROR(VLOOKUP(RECAP!A422,'PROMO CAP CRAYONS PASTEL'!A:I,9,FALSE),0)</f>
        <v>0</v>
      </c>
    </row>
    <row r="423" spans="1:2">
      <c r="A423" s="194" t="s">
        <v>1189</v>
      </c>
      <c r="B423" s="242">
        <f>IFERROR(VLOOKUP(A423,'PROMOS PRODUITS'!A:O,15,FALSE),0)+IFERROR(VLOOKUP(RECAP!A423,'PROMO LX BASICS ACRYLIQUE 118ML'!B:I,9,FALSE),0)+IFERROR(VLOOKUP(RECAP!A423,'PROMO LX HEAVY BODY 59 ML'!A:I,9,FALSE),0)+IFERROR(VLOOKUP(RECAP!A423,'PROMO LX ADDITIFS ACRYLIQUES'!A:I,9,FALSE),0)+IFERROR(VLOOKUP(RECAP!A423,'PROMO LB ACRYLIQUE FINE'!A:I,9,FALSE),0)+IFERROR(VLOOKUP(RECAP!A423,'PROMO LB HUILE FINE 40 ML'!A:I,9,FALSE),0)+IFERROR(VLOOKUP(RECAP!A423,'PROMO WN PROMARKER'!A:I,9,FALSE),0)+IFERROR(VLOOKUP(RECAP!A423,'PROMO CAP CRAYONS ESQUISSE'!A:I,9,FALSE),0)+IFERROR(VLOOKUP(RECAP!A423,'PROMO CAP CRAYONS PASTEL'!A:I,9,FALSE),0)</f>
        <v>0</v>
      </c>
    </row>
    <row r="424" spans="1:2">
      <c r="A424" s="194" t="s">
        <v>1192</v>
      </c>
      <c r="B424" s="242">
        <f>IFERROR(VLOOKUP(A424,'PROMOS PRODUITS'!A:O,15,FALSE),0)+IFERROR(VLOOKUP(RECAP!A424,'PROMO LX BASICS ACRYLIQUE 118ML'!B:I,9,FALSE),0)+IFERROR(VLOOKUP(RECAP!A424,'PROMO LX HEAVY BODY 59 ML'!A:I,9,FALSE),0)+IFERROR(VLOOKUP(RECAP!A424,'PROMO LX ADDITIFS ACRYLIQUES'!A:I,9,FALSE),0)+IFERROR(VLOOKUP(RECAP!A424,'PROMO LB ACRYLIQUE FINE'!A:I,9,FALSE),0)+IFERROR(VLOOKUP(RECAP!A424,'PROMO LB HUILE FINE 40 ML'!A:I,9,FALSE),0)+IFERROR(VLOOKUP(RECAP!A424,'PROMO WN PROMARKER'!A:I,9,FALSE),0)+IFERROR(VLOOKUP(RECAP!A424,'PROMO CAP CRAYONS ESQUISSE'!A:I,9,FALSE),0)+IFERROR(VLOOKUP(RECAP!A424,'PROMO CAP CRAYONS PASTEL'!A:I,9,FALSE),0)</f>
        <v>0</v>
      </c>
    </row>
    <row r="425" spans="1:2">
      <c r="A425" s="194" t="s">
        <v>1195</v>
      </c>
      <c r="B425" s="242">
        <f>IFERROR(VLOOKUP(A425,'PROMOS PRODUITS'!A:O,15,FALSE),0)+IFERROR(VLOOKUP(RECAP!A425,'PROMO LX BASICS ACRYLIQUE 118ML'!B:I,9,FALSE),0)+IFERROR(VLOOKUP(RECAP!A425,'PROMO LX HEAVY BODY 59 ML'!A:I,9,FALSE),0)+IFERROR(VLOOKUP(RECAP!A425,'PROMO LX ADDITIFS ACRYLIQUES'!A:I,9,FALSE),0)+IFERROR(VLOOKUP(RECAP!A425,'PROMO LB ACRYLIQUE FINE'!A:I,9,FALSE),0)+IFERROR(VLOOKUP(RECAP!A425,'PROMO LB HUILE FINE 40 ML'!A:I,9,FALSE),0)+IFERROR(VLOOKUP(RECAP!A425,'PROMO WN PROMARKER'!A:I,9,FALSE),0)+IFERROR(VLOOKUP(RECAP!A425,'PROMO CAP CRAYONS ESQUISSE'!A:I,9,FALSE),0)+IFERROR(VLOOKUP(RECAP!A425,'PROMO CAP CRAYONS PASTEL'!A:I,9,FALSE),0)</f>
        <v>0</v>
      </c>
    </row>
    <row r="426" spans="1:2">
      <c r="A426" s="194" t="s">
        <v>1198</v>
      </c>
      <c r="B426" s="242">
        <f>IFERROR(VLOOKUP(A426,'PROMOS PRODUITS'!A:O,15,FALSE),0)+IFERROR(VLOOKUP(RECAP!A426,'PROMO LX BASICS ACRYLIQUE 118ML'!B:I,9,FALSE),0)+IFERROR(VLOOKUP(RECAP!A426,'PROMO LX HEAVY BODY 59 ML'!A:I,9,FALSE),0)+IFERROR(VLOOKUP(RECAP!A426,'PROMO LX ADDITIFS ACRYLIQUES'!A:I,9,FALSE),0)+IFERROR(VLOOKUP(RECAP!A426,'PROMO LB ACRYLIQUE FINE'!A:I,9,FALSE),0)+IFERROR(VLOOKUP(RECAP!A426,'PROMO LB HUILE FINE 40 ML'!A:I,9,FALSE),0)+IFERROR(VLOOKUP(RECAP!A426,'PROMO WN PROMARKER'!A:I,9,FALSE),0)+IFERROR(VLOOKUP(RECAP!A426,'PROMO CAP CRAYONS ESQUISSE'!A:I,9,FALSE),0)+IFERROR(VLOOKUP(RECAP!A426,'PROMO CAP CRAYONS PASTEL'!A:I,9,FALSE),0)</f>
        <v>0</v>
      </c>
    </row>
    <row r="427" spans="1:2">
      <c r="A427" s="194" t="s">
        <v>1201</v>
      </c>
      <c r="B427" s="242">
        <f>IFERROR(VLOOKUP(A427,'PROMOS PRODUITS'!A:O,15,FALSE),0)+IFERROR(VLOOKUP(RECAP!A427,'PROMO LX BASICS ACRYLIQUE 118ML'!B:I,9,FALSE),0)+IFERROR(VLOOKUP(RECAP!A427,'PROMO LX HEAVY BODY 59 ML'!A:I,9,FALSE),0)+IFERROR(VLOOKUP(RECAP!A427,'PROMO LX ADDITIFS ACRYLIQUES'!A:I,9,FALSE),0)+IFERROR(VLOOKUP(RECAP!A427,'PROMO LB ACRYLIQUE FINE'!A:I,9,FALSE),0)+IFERROR(VLOOKUP(RECAP!A427,'PROMO LB HUILE FINE 40 ML'!A:I,9,FALSE),0)+IFERROR(VLOOKUP(RECAP!A427,'PROMO WN PROMARKER'!A:I,9,FALSE),0)+IFERROR(VLOOKUP(RECAP!A427,'PROMO CAP CRAYONS ESQUISSE'!A:I,9,FALSE),0)+IFERROR(VLOOKUP(RECAP!A427,'PROMO CAP CRAYONS PASTEL'!A:I,9,FALSE),0)</f>
        <v>0</v>
      </c>
    </row>
    <row r="428" spans="1:2">
      <c r="A428" s="194" t="s">
        <v>1204</v>
      </c>
      <c r="B428" s="242">
        <f>IFERROR(VLOOKUP(A428,'PROMOS PRODUITS'!A:O,15,FALSE),0)+IFERROR(VLOOKUP(RECAP!A428,'PROMO LX BASICS ACRYLIQUE 118ML'!B:I,9,FALSE),0)+IFERROR(VLOOKUP(RECAP!A428,'PROMO LX HEAVY BODY 59 ML'!A:I,9,FALSE),0)+IFERROR(VLOOKUP(RECAP!A428,'PROMO LX ADDITIFS ACRYLIQUES'!A:I,9,FALSE),0)+IFERROR(VLOOKUP(RECAP!A428,'PROMO LB ACRYLIQUE FINE'!A:I,9,FALSE),0)+IFERROR(VLOOKUP(RECAP!A428,'PROMO LB HUILE FINE 40 ML'!A:I,9,FALSE),0)+IFERROR(VLOOKUP(RECAP!A428,'PROMO WN PROMARKER'!A:I,9,FALSE),0)+IFERROR(VLOOKUP(RECAP!A428,'PROMO CAP CRAYONS ESQUISSE'!A:I,9,FALSE),0)+IFERROR(VLOOKUP(RECAP!A428,'PROMO CAP CRAYONS PASTEL'!A:I,9,FALSE),0)</f>
        <v>0</v>
      </c>
    </row>
    <row r="429" spans="1:2">
      <c r="A429" s="194" t="s">
        <v>1207</v>
      </c>
      <c r="B429" s="242">
        <f>IFERROR(VLOOKUP(A429,'PROMOS PRODUITS'!A:O,15,FALSE),0)+IFERROR(VLOOKUP(RECAP!A429,'PROMO LX BASICS ACRYLIQUE 118ML'!B:I,9,FALSE),0)+IFERROR(VLOOKUP(RECAP!A429,'PROMO LX HEAVY BODY 59 ML'!A:I,9,FALSE),0)+IFERROR(VLOOKUP(RECAP!A429,'PROMO LX ADDITIFS ACRYLIQUES'!A:I,9,FALSE),0)+IFERROR(VLOOKUP(RECAP!A429,'PROMO LB ACRYLIQUE FINE'!A:I,9,FALSE),0)+IFERROR(VLOOKUP(RECAP!A429,'PROMO LB HUILE FINE 40 ML'!A:I,9,FALSE),0)+IFERROR(VLOOKUP(RECAP!A429,'PROMO WN PROMARKER'!A:I,9,FALSE),0)+IFERROR(VLOOKUP(RECAP!A429,'PROMO CAP CRAYONS ESQUISSE'!A:I,9,FALSE),0)+IFERROR(VLOOKUP(RECAP!A429,'PROMO CAP CRAYONS PASTEL'!A:I,9,FALSE),0)</f>
        <v>0</v>
      </c>
    </row>
    <row r="430" spans="1:2">
      <c r="A430" s="194" t="s">
        <v>1210</v>
      </c>
      <c r="B430" s="242">
        <f>IFERROR(VLOOKUP(A430,'PROMOS PRODUITS'!A:O,15,FALSE),0)+IFERROR(VLOOKUP(RECAP!A430,'PROMO LX BASICS ACRYLIQUE 118ML'!B:I,9,FALSE),0)+IFERROR(VLOOKUP(RECAP!A430,'PROMO LX HEAVY BODY 59 ML'!A:I,9,FALSE),0)+IFERROR(VLOOKUP(RECAP!A430,'PROMO LX ADDITIFS ACRYLIQUES'!A:I,9,FALSE),0)+IFERROR(VLOOKUP(RECAP!A430,'PROMO LB ACRYLIQUE FINE'!A:I,9,FALSE),0)+IFERROR(VLOOKUP(RECAP!A430,'PROMO LB HUILE FINE 40 ML'!A:I,9,FALSE),0)+IFERROR(VLOOKUP(RECAP!A430,'PROMO WN PROMARKER'!A:I,9,FALSE),0)+IFERROR(VLOOKUP(RECAP!A430,'PROMO CAP CRAYONS ESQUISSE'!A:I,9,FALSE),0)+IFERROR(VLOOKUP(RECAP!A430,'PROMO CAP CRAYONS PASTEL'!A:I,9,FALSE),0)</f>
        <v>0</v>
      </c>
    </row>
    <row r="431" spans="1:2">
      <c r="A431" s="194" t="s">
        <v>1213</v>
      </c>
      <c r="B431" s="242">
        <f>IFERROR(VLOOKUP(A431,'PROMOS PRODUITS'!A:O,15,FALSE),0)+IFERROR(VLOOKUP(RECAP!A431,'PROMO LX BASICS ACRYLIQUE 118ML'!B:I,9,FALSE),0)+IFERROR(VLOOKUP(RECAP!A431,'PROMO LX HEAVY BODY 59 ML'!A:I,9,FALSE),0)+IFERROR(VLOOKUP(RECAP!A431,'PROMO LX ADDITIFS ACRYLIQUES'!A:I,9,FALSE),0)+IFERROR(VLOOKUP(RECAP!A431,'PROMO LB ACRYLIQUE FINE'!A:I,9,FALSE),0)+IFERROR(VLOOKUP(RECAP!A431,'PROMO LB HUILE FINE 40 ML'!A:I,9,FALSE),0)+IFERROR(VLOOKUP(RECAP!A431,'PROMO WN PROMARKER'!A:I,9,FALSE),0)+IFERROR(VLOOKUP(RECAP!A431,'PROMO CAP CRAYONS ESQUISSE'!A:I,9,FALSE),0)+IFERROR(VLOOKUP(RECAP!A431,'PROMO CAP CRAYONS PASTEL'!A:I,9,FALSE),0)</f>
        <v>0</v>
      </c>
    </row>
    <row r="432" spans="1:2">
      <c r="A432" s="194" t="s">
        <v>1216</v>
      </c>
      <c r="B432" s="242">
        <f>IFERROR(VLOOKUP(A432,'PROMOS PRODUITS'!A:O,15,FALSE),0)+IFERROR(VLOOKUP(RECAP!A432,'PROMO LX BASICS ACRYLIQUE 118ML'!B:I,9,FALSE),0)+IFERROR(VLOOKUP(RECAP!A432,'PROMO LX HEAVY BODY 59 ML'!A:I,9,FALSE),0)+IFERROR(VLOOKUP(RECAP!A432,'PROMO LX ADDITIFS ACRYLIQUES'!A:I,9,FALSE),0)+IFERROR(VLOOKUP(RECAP!A432,'PROMO LB ACRYLIQUE FINE'!A:I,9,FALSE),0)+IFERROR(VLOOKUP(RECAP!A432,'PROMO LB HUILE FINE 40 ML'!A:I,9,FALSE),0)+IFERROR(VLOOKUP(RECAP!A432,'PROMO WN PROMARKER'!A:I,9,FALSE),0)+IFERROR(VLOOKUP(RECAP!A432,'PROMO CAP CRAYONS ESQUISSE'!A:I,9,FALSE),0)+IFERROR(VLOOKUP(RECAP!A432,'PROMO CAP CRAYONS PASTEL'!A:I,9,FALSE),0)</f>
        <v>0</v>
      </c>
    </row>
    <row r="433" spans="1:2">
      <c r="A433" s="194" t="s">
        <v>1219</v>
      </c>
      <c r="B433" s="242">
        <f>IFERROR(VLOOKUP(A433,'PROMOS PRODUITS'!A:O,15,FALSE),0)+IFERROR(VLOOKUP(RECAP!A433,'PROMO LX BASICS ACRYLIQUE 118ML'!B:I,9,FALSE),0)+IFERROR(VLOOKUP(RECAP!A433,'PROMO LX HEAVY BODY 59 ML'!A:I,9,FALSE),0)+IFERROR(VLOOKUP(RECAP!A433,'PROMO LX ADDITIFS ACRYLIQUES'!A:I,9,FALSE),0)+IFERROR(VLOOKUP(RECAP!A433,'PROMO LB ACRYLIQUE FINE'!A:I,9,FALSE),0)+IFERROR(VLOOKUP(RECAP!A433,'PROMO LB HUILE FINE 40 ML'!A:I,9,FALSE),0)+IFERROR(VLOOKUP(RECAP!A433,'PROMO WN PROMARKER'!A:I,9,FALSE),0)+IFERROR(VLOOKUP(RECAP!A433,'PROMO CAP CRAYONS ESQUISSE'!A:I,9,FALSE),0)+IFERROR(VLOOKUP(RECAP!A433,'PROMO CAP CRAYONS PASTEL'!A:I,9,FALSE),0)</f>
        <v>0</v>
      </c>
    </row>
    <row r="434" spans="1:2">
      <c r="A434" s="194" t="s">
        <v>1222</v>
      </c>
      <c r="B434" s="242">
        <f>IFERROR(VLOOKUP(A434,'PROMOS PRODUITS'!A:O,15,FALSE),0)+IFERROR(VLOOKUP(RECAP!A434,'PROMO LX BASICS ACRYLIQUE 118ML'!B:I,9,FALSE),0)+IFERROR(VLOOKUP(RECAP!A434,'PROMO LX HEAVY BODY 59 ML'!A:I,9,FALSE),0)+IFERROR(VLOOKUP(RECAP!A434,'PROMO LX ADDITIFS ACRYLIQUES'!A:I,9,FALSE),0)+IFERROR(VLOOKUP(RECAP!A434,'PROMO LB ACRYLIQUE FINE'!A:I,9,FALSE),0)+IFERROR(VLOOKUP(RECAP!A434,'PROMO LB HUILE FINE 40 ML'!A:I,9,FALSE),0)+IFERROR(VLOOKUP(RECAP!A434,'PROMO WN PROMARKER'!A:I,9,FALSE),0)+IFERROR(VLOOKUP(RECAP!A434,'PROMO CAP CRAYONS ESQUISSE'!A:I,9,FALSE),0)+IFERROR(VLOOKUP(RECAP!A434,'PROMO CAP CRAYONS PASTEL'!A:I,9,FALSE),0)</f>
        <v>0</v>
      </c>
    </row>
    <row r="435" spans="1:2">
      <c r="A435" s="194" t="s">
        <v>1225</v>
      </c>
      <c r="B435" s="242">
        <f>IFERROR(VLOOKUP(A435,'PROMOS PRODUITS'!A:O,15,FALSE),0)+IFERROR(VLOOKUP(RECAP!A435,'PROMO LX BASICS ACRYLIQUE 118ML'!B:I,9,FALSE),0)+IFERROR(VLOOKUP(RECAP!A435,'PROMO LX HEAVY BODY 59 ML'!A:I,9,FALSE),0)+IFERROR(VLOOKUP(RECAP!A435,'PROMO LX ADDITIFS ACRYLIQUES'!A:I,9,FALSE),0)+IFERROR(VLOOKUP(RECAP!A435,'PROMO LB ACRYLIQUE FINE'!A:I,9,FALSE),0)+IFERROR(VLOOKUP(RECAP!A435,'PROMO LB HUILE FINE 40 ML'!A:I,9,FALSE),0)+IFERROR(VLOOKUP(RECAP!A435,'PROMO WN PROMARKER'!A:I,9,FALSE),0)+IFERROR(VLOOKUP(RECAP!A435,'PROMO CAP CRAYONS ESQUISSE'!A:I,9,FALSE),0)+IFERROR(VLOOKUP(RECAP!A435,'PROMO CAP CRAYONS PASTEL'!A:I,9,FALSE),0)</f>
        <v>0</v>
      </c>
    </row>
    <row r="436" spans="1:2">
      <c r="A436" s="194" t="s">
        <v>1228</v>
      </c>
      <c r="B436" s="242">
        <f>IFERROR(VLOOKUP(A436,'PROMOS PRODUITS'!A:O,15,FALSE),0)+IFERROR(VLOOKUP(RECAP!A436,'PROMO LX BASICS ACRYLIQUE 118ML'!B:I,9,FALSE),0)+IFERROR(VLOOKUP(RECAP!A436,'PROMO LX HEAVY BODY 59 ML'!A:I,9,FALSE),0)+IFERROR(VLOOKUP(RECAP!A436,'PROMO LX ADDITIFS ACRYLIQUES'!A:I,9,FALSE),0)+IFERROR(VLOOKUP(RECAP!A436,'PROMO LB ACRYLIQUE FINE'!A:I,9,FALSE),0)+IFERROR(VLOOKUP(RECAP!A436,'PROMO LB HUILE FINE 40 ML'!A:I,9,FALSE),0)+IFERROR(VLOOKUP(RECAP!A436,'PROMO WN PROMARKER'!A:I,9,FALSE),0)+IFERROR(VLOOKUP(RECAP!A436,'PROMO CAP CRAYONS ESQUISSE'!A:I,9,FALSE),0)+IFERROR(VLOOKUP(RECAP!A436,'PROMO CAP CRAYONS PASTEL'!A:I,9,FALSE),0)</f>
        <v>0</v>
      </c>
    </row>
    <row r="437" spans="1:2">
      <c r="A437" s="194" t="s">
        <v>1231</v>
      </c>
      <c r="B437" s="242">
        <f>IFERROR(VLOOKUP(A437,'PROMOS PRODUITS'!A:O,15,FALSE),0)+IFERROR(VLOOKUP(RECAP!A437,'PROMO LX BASICS ACRYLIQUE 118ML'!B:I,9,FALSE),0)+IFERROR(VLOOKUP(RECAP!A437,'PROMO LX HEAVY BODY 59 ML'!A:I,9,FALSE),0)+IFERROR(VLOOKUP(RECAP!A437,'PROMO LX ADDITIFS ACRYLIQUES'!A:I,9,FALSE),0)+IFERROR(VLOOKUP(RECAP!A437,'PROMO LB ACRYLIQUE FINE'!A:I,9,FALSE),0)+IFERROR(VLOOKUP(RECAP!A437,'PROMO LB HUILE FINE 40 ML'!A:I,9,FALSE),0)+IFERROR(VLOOKUP(RECAP!A437,'PROMO WN PROMARKER'!A:I,9,FALSE),0)+IFERROR(VLOOKUP(RECAP!A437,'PROMO CAP CRAYONS ESQUISSE'!A:I,9,FALSE),0)+IFERROR(VLOOKUP(RECAP!A437,'PROMO CAP CRAYONS PASTEL'!A:I,9,FALSE),0)</f>
        <v>0</v>
      </c>
    </row>
    <row r="438" spans="1:2">
      <c r="A438" s="194" t="s">
        <v>1234</v>
      </c>
      <c r="B438" s="242">
        <f>IFERROR(VLOOKUP(A438,'PROMOS PRODUITS'!A:O,15,FALSE),0)+IFERROR(VLOOKUP(RECAP!A438,'PROMO LX BASICS ACRYLIQUE 118ML'!B:I,9,FALSE),0)+IFERROR(VLOOKUP(RECAP!A438,'PROMO LX HEAVY BODY 59 ML'!A:I,9,FALSE),0)+IFERROR(VLOOKUP(RECAP!A438,'PROMO LX ADDITIFS ACRYLIQUES'!A:I,9,FALSE),0)+IFERROR(VLOOKUP(RECAP!A438,'PROMO LB ACRYLIQUE FINE'!A:I,9,FALSE),0)+IFERROR(VLOOKUP(RECAP!A438,'PROMO LB HUILE FINE 40 ML'!A:I,9,FALSE),0)+IFERROR(VLOOKUP(RECAP!A438,'PROMO WN PROMARKER'!A:I,9,FALSE),0)+IFERROR(VLOOKUP(RECAP!A438,'PROMO CAP CRAYONS ESQUISSE'!A:I,9,FALSE),0)+IFERROR(VLOOKUP(RECAP!A438,'PROMO CAP CRAYONS PASTEL'!A:I,9,FALSE),0)</f>
        <v>0</v>
      </c>
    </row>
    <row r="439" spans="1:2">
      <c r="A439" s="194" t="s">
        <v>1237</v>
      </c>
      <c r="B439" s="242">
        <f>IFERROR(VLOOKUP(A439,'PROMOS PRODUITS'!A:O,15,FALSE),0)+IFERROR(VLOOKUP(RECAP!A439,'PROMO LX BASICS ACRYLIQUE 118ML'!B:I,9,FALSE),0)+IFERROR(VLOOKUP(RECAP!A439,'PROMO LX HEAVY BODY 59 ML'!A:I,9,FALSE),0)+IFERROR(VLOOKUP(RECAP!A439,'PROMO LX ADDITIFS ACRYLIQUES'!A:I,9,FALSE),0)+IFERROR(VLOOKUP(RECAP!A439,'PROMO LB ACRYLIQUE FINE'!A:I,9,FALSE),0)+IFERROR(VLOOKUP(RECAP!A439,'PROMO LB HUILE FINE 40 ML'!A:I,9,FALSE),0)+IFERROR(VLOOKUP(RECAP!A439,'PROMO WN PROMARKER'!A:I,9,FALSE),0)+IFERROR(VLOOKUP(RECAP!A439,'PROMO CAP CRAYONS ESQUISSE'!A:I,9,FALSE),0)+IFERROR(VLOOKUP(RECAP!A439,'PROMO CAP CRAYONS PASTEL'!A:I,9,FALSE),0)</f>
        <v>0</v>
      </c>
    </row>
    <row r="440" spans="1:2">
      <c r="A440" s="194" t="s">
        <v>1240</v>
      </c>
      <c r="B440" s="242">
        <f>IFERROR(VLOOKUP(A440,'PROMOS PRODUITS'!A:O,15,FALSE),0)+IFERROR(VLOOKUP(RECAP!A440,'PROMO LX BASICS ACRYLIQUE 118ML'!B:I,9,FALSE),0)+IFERROR(VLOOKUP(RECAP!A440,'PROMO LX HEAVY BODY 59 ML'!A:I,9,FALSE),0)+IFERROR(VLOOKUP(RECAP!A440,'PROMO LX ADDITIFS ACRYLIQUES'!A:I,9,FALSE),0)+IFERROR(VLOOKUP(RECAP!A440,'PROMO LB ACRYLIQUE FINE'!A:I,9,FALSE),0)+IFERROR(VLOOKUP(RECAP!A440,'PROMO LB HUILE FINE 40 ML'!A:I,9,FALSE),0)+IFERROR(VLOOKUP(RECAP!A440,'PROMO WN PROMARKER'!A:I,9,FALSE),0)+IFERROR(VLOOKUP(RECAP!A440,'PROMO CAP CRAYONS ESQUISSE'!A:I,9,FALSE),0)+IFERROR(VLOOKUP(RECAP!A440,'PROMO CAP CRAYONS PASTEL'!A:I,9,FALSE),0)</f>
        <v>0</v>
      </c>
    </row>
    <row r="441" spans="1:2">
      <c r="A441" s="194" t="s">
        <v>1243</v>
      </c>
      <c r="B441" s="242">
        <f>IFERROR(VLOOKUP(A441,'PROMOS PRODUITS'!A:O,15,FALSE),0)+IFERROR(VLOOKUP(RECAP!A441,'PROMO LX BASICS ACRYLIQUE 118ML'!B:I,9,FALSE),0)+IFERROR(VLOOKUP(RECAP!A441,'PROMO LX HEAVY BODY 59 ML'!A:I,9,FALSE),0)+IFERROR(VLOOKUP(RECAP!A441,'PROMO LX ADDITIFS ACRYLIQUES'!A:I,9,FALSE),0)+IFERROR(VLOOKUP(RECAP!A441,'PROMO LB ACRYLIQUE FINE'!A:I,9,FALSE),0)+IFERROR(VLOOKUP(RECAP!A441,'PROMO LB HUILE FINE 40 ML'!A:I,9,FALSE),0)+IFERROR(VLOOKUP(RECAP!A441,'PROMO WN PROMARKER'!A:I,9,FALSE),0)+IFERROR(VLOOKUP(RECAP!A441,'PROMO CAP CRAYONS ESQUISSE'!A:I,9,FALSE),0)+IFERROR(VLOOKUP(RECAP!A441,'PROMO CAP CRAYONS PASTEL'!A:I,9,FALSE),0)</f>
        <v>0</v>
      </c>
    </row>
    <row r="442" spans="1:2">
      <c r="A442" s="194" t="s">
        <v>1246</v>
      </c>
      <c r="B442" s="242">
        <f>IFERROR(VLOOKUP(A442,'PROMOS PRODUITS'!A:O,15,FALSE),0)+IFERROR(VLOOKUP(RECAP!A442,'PROMO LX BASICS ACRYLIQUE 118ML'!B:I,9,FALSE),0)+IFERROR(VLOOKUP(RECAP!A442,'PROMO LX HEAVY BODY 59 ML'!A:I,9,FALSE),0)+IFERROR(VLOOKUP(RECAP!A442,'PROMO LX ADDITIFS ACRYLIQUES'!A:I,9,FALSE),0)+IFERROR(VLOOKUP(RECAP!A442,'PROMO LB ACRYLIQUE FINE'!A:I,9,FALSE),0)+IFERROR(VLOOKUP(RECAP!A442,'PROMO LB HUILE FINE 40 ML'!A:I,9,FALSE),0)+IFERROR(VLOOKUP(RECAP!A442,'PROMO WN PROMARKER'!A:I,9,FALSE),0)+IFERROR(VLOOKUP(RECAP!A442,'PROMO CAP CRAYONS ESQUISSE'!A:I,9,FALSE),0)+IFERROR(VLOOKUP(RECAP!A442,'PROMO CAP CRAYONS PASTEL'!A:I,9,FALSE),0)</f>
        <v>0</v>
      </c>
    </row>
    <row r="443" spans="1:2">
      <c r="A443" s="194" t="s">
        <v>1249</v>
      </c>
      <c r="B443" s="242">
        <f>IFERROR(VLOOKUP(A443,'PROMOS PRODUITS'!A:O,15,FALSE),0)+IFERROR(VLOOKUP(RECAP!A443,'PROMO LX BASICS ACRYLIQUE 118ML'!B:I,9,FALSE),0)+IFERROR(VLOOKUP(RECAP!A443,'PROMO LX HEAVY BODY 59 ML'!A:I,9,FALSE),0)+IFERROR(VLOOKUP(RECAP!A443,'PROMO LX ADDITIFS ACRYLIQUES'!A:I,9,FALSE),0)+IFERROR(VLOOKUP(RECAP!A443,'PROMO LB ACRYLIQUE FINE'!A:I,9,FALSE),0)+IFERROR(VLOOKUP(RECAP!A443,'PROMO LB HUILE FINE 40 ML'!A:I,9,FALSE),0)+IFERROR(VLOOKUP(RECAP!A443,'PROMO WN PROMARKER'!A:I,9,FALSE),0)+IFERROR(VLOOKUP(RECAP!A443,'PROMO CAP CRAYONS ESQUISSE'!A:I,9,FALSE),0)+IFERROR(VLOOKUP(RECAP!A443,'PROMO CAP CRAYONS PASTEL'!A:I,9,FALSE),0)</f>
        <v>0</v>
      </c>
    </row>
    <row r="444" spans="1:2">
      <c r="A444" s="194" t="s">
        <v>1252</v>
      </c>
      <c r="B444" s="242">
        <f>IFERROR(VLOOKUP(A444,'PROMOS PRODUITS'!A:O,15,FALSE),0)+IFERROR(VLOOKUP(RECAP!A444,'PROMO LX BASICS ACRYLIQUE 118ML'!B:I,9,FALSE),0)+IFERROR(VLOOKUP(RECAP!A444,'PROMO LX HEAVY BODY 59 ML'!A:I,9,FALSE),0)+IFERROR(VLOOKUP(RECAP!A444,'PROMO LX ADDITIFS ACRYLIQUES'!A:I,9,FALSE),0)+IFERROR(VLOOKUP(RECAP!A444,'PROMO LB ACRYLIQUE FINE'!A:I,9,FALSE),0)+IFERROR(VLOOKUP(RECAP!A444,'PROMO LB HUILE FINE 40 ML'!A:I,9,FALSE),0)+IFERROR(VLOOKUP(RECAP!A444,'PROMO WN PROMARKER'!A:I,9,FALSE),0)+IFERROR(VLOOKUP(RECAP!A444,'PROMO CAP CRAYONS ESQUISSE'!A:I,9,FALSE),0)+IFERROR(VLOOKUP(RECAP!A444,'PROMO CAP CRAYONS PASTEL'!A:I,9,FALSE),0)</f>
        <v>0</v>
      </c>
    </row>
    <row r="445" spans="1:2">
      <c r="A445" s="194" t="s">
        <v>1255</v>
      </c>
      <c r="B445" s="242">
        <f>IFERROR(VLOOKUP(A445,'PROMOS PRODUITS'!A:O,15,FALSE),0)+IFERROR(VLOOKUP(RECAP!A445,'PROMO LX BASICS ACRYLIQUE 118ML'!B:I,9,FALSE),0)+IFERROR(VLOOKUP(RECAP!A445,'PROMO LX HEAVY BODY 59 ML'!A:I,9,FALSE),0)+IFERROR(VLOOKUP(RECAP!A445,'PROMO LX ADDITIFS ACRYLIQUES'!A:I,9,FALSE),0)+IFERROR(VLOOKUP(RECAP!A445,'PROMO LB ACRYLIQUE FINE'!A:I,9,FALSE),0)+IFERROR(VLOOKUP(RECAP!A445,'PROMO LB HUILE FINE 40 ML'!A:I,9,FALSE),0)+IFERROR(VLOOKUP(RECAP!A445,'PROMO WN PROMARKER'!A:I,9,FALSE),0)+IFERROR(VLOOKUP(RECAP!A445,'PROMO CAP CRAYONS ESQUISSE'!A:I,9,FALSE),0)+IFERROR(VLOOKUP(RECAP!A445,'PROMO CAP CRAYONS PASTEL'!A:I,9,FALSE),0)</f>
        <v>0</v>
      </c>
    </row>
    <row r="446" spans="1:2">
      <c r="A446" s="194" t="s">
        <v>1258</v>
      </c>
      <c r="B446" s="242">
        <f>IFERROR(VLOOKUP(A446,'PROMOS PRODUITS'!A:O,15,FALSE),0)+IFERROR(VLOOKUP(RECAP!A446,'PROMO LX BASICS ACRYLIQUE 118ML'!B:I,9,FALSE),0)+IFERROR(VLOOKUP(RECAP!A446,'PROMO LX HEAVY BODY 59 ML'!A:I,9,FALSE),0)+IFERROR(VLOOKUP(RECAP!A446,'PROMO LX ADDITIFS ACRYLIQUES'!A:I,9,FALSE),0)+IFERROR(VLOOKUP(RECAP!A446,'PROMO LB ACRYLIQUE FINE'!A:I,9,FALSE),0)+IFERROR(VLOOKUP(RECAP!A446,'PROMO LB HUILE FINE 40 ML'!A:I,9,FALSE),0)+IFERROR(VLOOKUP(RECAP!A446,'PROMO WN PROMARKER'!A:I,9,FALSE),0)+IFERROR(VLOOKUP(RECAP!A446,'PROMO CAP CRAYONS ESQUISSE'!A:I,9,FALSE),0)+IFERROR(VLOOKUP(RECAP!A446,'PROMO CAP CRAYONS PASTEL'!A:I,9,FALSE),0)</f>
        <v>0</v>
      </c>
    </row>
    <row r="447" spans="1:2">
      <c r="A447" s="194" t="s">
        <v>1261</v>
      </c>
      <c r="B447" s="242">
        <f>IFERROR(VLOOKUP(A447,'PROMOS PRODUITS'!A:O,15,FALSE),0)+IFERROR(VLOOKUP(RECAP!A447,'PROMO LX BASICS ACRYLIQUE 118ML'!B:I,9,FALSE),0)+IFERROR(VLOOKUP(RECAP!A447,'PROMO LX HEAVY BODY 59 ML'!A:I,9,FALSE),0)+IFERROR(VLOOKUP(RECAP!A447,'PROMO LX ADDITIFS ACRYLIQUES'!A:I,9,FALSE),0)+IFERROR(VLOOKUP(RECAP!A447,'PROMO LB ACRYLIQUE FINE'!A:I,9,FALSE),0)+IFERROR(VLOOKUP(RECAP!A447,'PROMO LB HUILE FINE 40 ML'!A:I,9,FALSE),0)+IFERROR(VLOOKUP(RECAP!A447,'PROMO WN PROMARKER'!A:I,9,FALSE),0)+IFERROR(VLOOKUP(RECAP!A447,'PROMO CAP CRAYONS ESQUISSE'!A:I,9,FALSE),0)+IFERROR(VLOOKUP(RECAP!A447,'PROMO CAP CRAYONS PASTEL'!A:I,9,FALSE),0)</f>
        <v>0</v>
      </c>
    </row>
    <row r="448" spans="1:2">
      <c r="A448" s="194" t="s">
        <v>1264</v>
      </c>
      <c r="B448" s="242">
        <f>IFERROR(VLOOKUP(A448,'PROMOS PRODUITS'!A:O,15,FALSE),0)+IFERROR(VLOOKUP(RECAP!A448,'PROMO LX BASICS ACRYLIQUE 118ML'!B:I,9,FALSE),0)+IFERROR(VLOOKUP(RECAP!A448,'PROMO LX HEAVY BODY 59 ML'!A:I,9,FALSE),0)+IFERROR(VLOOKUP(RECAP!A448,'PROMO LX ADDITIFS ACRYLIQUES'!A:I,9,FALSE),0)+IFERROR(VLOOKUP(RECAP!A448,'PROMO LB ACRYLIQUE FINE'!A:I,9,FALSE),0)+IFERROR(VLOOKUP(RECAP!A448,'PROMO LB HUILE FINE 40 ML'!A:I,9,FALSE),0)+IFERROR(VLOOKUP(RECAP!A448,'PROMO WN PROMARKER'!A:I,9,FALSE),0)+IFERROR(VLOOKUP(RECAP!A448,'PROMO CAP CRAYONS ESQUISSE'!A:I,9,FALSE),0)+IFERROR(VLOOKUP(RECAP!A448,'PROMO CAP CRAYONS PASTEL'!A:I,9,FALSE),0)</f>
        <v>0</v>
      </c>
    </row>
    <row r="449" spans="1:2">
      <c r="A449" s="194" t="s">
        <v>1267</v>
      </c>
      <c r="B449" s="242">
        <f>IFERROR(VLOOKUP(A449,'PROMOS PRODUITS'!A:O,15,FALSE),0)+IFERROR(VLOOKUP(RECAP!A449,'PROMO LX BASICS ACRYLIQUE 118ML'!B:I,9,FALSE),0)+IFERROR(VLOOKUP(RECAP!A449,'PROMO LX HEAVY BODY 59 ML'!A:I,9,FALSE),0)+IFERROR(VLOOKUP(RECAP!A449,'PROMO LX ADDITIFS ACRYLIQUES'!A:I,9,FALSE),0)+IFERROR(VLOOKUP(RECAP!A449,'PROMO LB ACRYLIQUE FINE'!A:I,9,FALSE),0)+IFERROR(VLOOKUP(RECAP!A449,'PROMO LB HUILE FINE 40 ML'!A:I,9,FALSE),0)+IFERROR(VLOOKUP(RECAP!A449,'PROMO WN PROMARKER'!A:I,9,FALSE),0)+IFERROR(VLOOKUP(RECAP!A449,'PROMO CAP CRAYONS ESQUISSE'!A:I,9,FALSE),0)+IFERROR(VLOOKUP(RECAP!A449,'PROMO CAP CRAYONS PASTEL'!A:I,9,FALSE),0)</f>
        <v>0</v>
      </c>
    </row>
    <row r="450" spans="1:2">
      <c r="A450" s="194" t="s">
        <v>1270</v>
      </c>
      <c r="B450" s="242">
        <f>IFERROR(VLOOKUP(A450,'PROMOS PRODUITS'!A:O,15,FALSE),0)+IFERROR(VLOOKUP(RECAP!A450,'PROMO LX BASICS ACRYLIQUE 118ML'!B:I,9,FALSE),0)+IFERROR(VLOOKUP(RECAP!A450,'PROMO LX HEAVY BODY 59 ML'!A:I,9,FALSE),0)+IFERROR(VLOOKUP(RECAP!A450,'PROMO LX ADDITIFS ACRYLIQUES'!A:I,9,FALSE),0)+IFERROR(VLOOKUP(RECAP!A450,'PROMO LB ACRYLIQUE FINE'!A:I,9,FALSE),0)+IFERROR(VLOOKUP(RECAP!A450,'PROMO LB HUILE FINE 40 ML'!A:I,9,FALSE),0)+IFERROR(VLOOKUP(RECAP!A450,'PROMO WN PROMARKER'!A:I,9,FALSE),0)+IFERROR(VLOOKUP(RECAP!A450,'PROMO CAP CRAYONS ESQUISSE'!A:I,9,FALSE),0)+IFERROR(VLOOKUP(RECAP!A450,'PROMO CAP CRAYONS PASTEL'!A:I,9,FALSE),0)</f>
        <v>0</v>
      </c>
    </row>
    <row r="451" spans="1:2">
      <c r="A451" s="194" t="s">
        <v>1273</v>
      </c>
      <c r="B451" s="242">
        <f>IFERROR(VLOOKUP(A451,'PROMOS PRODUITS'!A:O,15,FALSE),0)+IFERROR(VLOOKUP(RECAP!A451,'PROMO LX BASICS ACRYLIQUE 118ML'!B:I,9,FALSE),0)+IFERROR(VLOOKUP(RECAP!A451,'PROMO LX HEAVY BODY 59 ML'!A:I,9,FALSE),0)+IFERROR(VLOOKUP(RECAP!A451,'PROMO LX ADDITIFS ACRYLIQUES'!A:I,9,FALSE),0)+IFERROR(VLOOKUP(RECAP!A451,'PROMO LB ACRYLIQUE FINE'!A:I,9,FALSE),0)+IFERROR(VLOOKUP(RECAP!A451,'PROMO LB HUILE FINE 40 ML'!A:I,9,FALSE),0)+IFERROR(VLOOKUP(RECAP!A451,'PROMO WN PROMARKER'!A:I,9,FALSE),0)+IFERROR(VLOOKUP(RECAP!A451,'PROMO CAP CRAYONS ESQUISSE'!A:I,9,FALSE),0)+IFERROR(VLOOKUP(RECAP!A451,'PROMO CAP CRAYONS PASTEL'!A:I,9,FALSE),0)</f>
        <v>0</v>
      </c>
    </row>
    <row r="452" spans="1:2">
      <c r="A452" s="194" t="s">
        <v>1276</v>
      </c>
      <c r="B452" s="242">
        <f>IFERROR(VLOOKUP(A452,'PROMOS PRODUITS'!A:O,15,FALSE),0)+IFERROR(VLOOKUP(RECAP!A452,'PROMO LX BASICS ACRYLIQUE 118ML'!B:I,9,FALSE),0)+IFERROR(VLOOKUP(RECAP!A452,'PROMO LX HEAVY BODY 59 ML'!A:I,9,FALSE),0)+IFERROR(VLOOKUP(RECAP!A452,'PROMO LX ADDITIFS ACRYLIQUES'!A:I,9,FALSE),0)+IFERROR(VLOOKUP(RECAP!A452,'PROMO LB ACRYLIQUE FINE'!A:I,9,FALSE),0)+IFERROR(VLOOKUP(RECAP!A452,'PROMO LB HUILE FINE 40 ML'!A:I,9,FALSE),0)+IFERROR(VLOOKUP(RECAP!A452,'PROMO WN PROMARKER'!A:I,9,FALSE),0)+IFERROR(VLOOKUP(RECAP!A452,'PROMO CAP CRAYONS ESQUISSE'!A:I,9,FALSE),0)+IFERROR(VLOOKUP(RECAP!A452,'PROMO CAP CRAYONS PASTEL'!A:I,9,FALSE),0)</f>
        <v>0</v>
      </c>
    </row>
    <row r="453" spans="1:2">
      <c r="A453" s="195" t="s">
        <v>1283</v>
      </c>
      <c r="B453" s="242">
        <f>IFERROR(VLOOKUP(A453,'PROMOS PRODUITS'!A:O,15,FALSE),0)+IFERROR(VLOOKUP(RECAP!A453,'PROMO LX BASICS ACRYLIQUE 118ML'!B:I,9,FALSE),0)+IFERROR(VLOOKUP(RECAP!A453,'PROMO LX HEAVY BODY 59 ML'!A:I,9,FALSE),0)+IFERROR(VLOOKUP(RECAP!A453,'PROMO LX ADDITIFS ACRYLIQUES'!A:I,9,FALSE),0)+IFERROR(VLOOKUP(RECAP!A453,'PROMO LB ACRYLIQUE FINE'!A:I,9,FALSE),0)+IFERROR(VLOOKUP(RECAP!A453,'PROMO LB HUILE FINE 40 ML'!A:I,9,FALSE),0)+IFERROR(VLOOKUP(RECAP!A453,'PROMO WN PROMARKER'!A:I,9,FALSE),0)+IFERROR(VLOOKUP(RECAP!A453,'PROMO CAP CRAYONS ESQUISSE'!A:I,9,FALSE),0)+IFERROR(VLOOKUP(RECAP!A453,'PROMO CAP CRAYONS PASTEL'!A:I,9,FALSE),0)</f>
        <v>0</v>
      </c>
    </row>
    <row r="454" spans="1:2">
      <c r="A454" s="195" t="s">
        <v>1285</v>
      </c>
      <c r="B454" s="242">
        <f>IFERROR(VLOOKUP(A454,'PROMOS PRODUITS'!A:O,15,FALSE),0)+IFERROR(VLOOKUP(RECAP!A454,'PROMO LX BASICS ACRYLIQUE 118ML'!B:I,9,FALSE),0)+IFERROR(VLOOKUP(RECAP!A454,'PROMO LX HEAVY BODY 59 ML'!A:I,9,FALSE),0)+IFERROR(VLOOKUP(RECAP!A454,'PROMO LX ADDITIFS ACRYLIQUES'!A:I,9,FALSE),0)+IFERROR(VLOOKUP(RECAP!A454,'PROMO LB ACRYLIQUE FINE'!A:I,9,FALSE),0)+IFERROR(VLOOKUP(RECAP!A454,'PROMO LB HUILE FINE 40 ML'!A:I,9,FALSE),0)+IFERROR(VLOOKUP(RECAP!A454,'PROMO WN PROMARKER'!A:I,9,FALSE),0)+IFERROR(VLOOKUP(RECAP!A454,'PROMO CAP CRAYONS ESQUISSE'!A:I,9,FALSE),0)+IFERROR(VLOOKUP(RECAP!A454,'PROMO CAP CRAYONS PASTEL'!A:I,9,FALSE),0)</f>
        <v>0</v>
      </c>
    </row>
    <row r="455" spans="1:2">
      <c r="A455" s="195" t="s">
        <v>1287</v>
      </c>
      <c r="B455" s="242">
        <f>IFERROR(VLOOKUP(A455,'PROMOS PRODUITS'!A:O,15,FALSE),0)+IFERROR(VLOOKUP(RECAP!A455,'PROMO LX BASICS ACRYLIQUE 118ML'!B:I,9,FALSE),0)+IFERROR(VLOOKUP(RECAP!A455,'PROMO LX HEAVY BODY 59 ML'!A:I,9,FALSE),0)+IFERROR(VLOOKUP(RECAP!A455,'PROMO LX ADDITIFS ACRYLIQUES'!A:I,9,FALSE),0)+IFERROR(VLOOKUP(RECAP!A455,'PROMO LB ACRYLIQUE FINE'!A:I,9,FALSE),0)+IFERROR(VLOOKUP(RECAP!A455,'PROMO LB HUILE FINE 40 ML'!A:I,9,FALSE),0)+IFERROR(VLOOKUP(RECAP!A455,'PROMO WN PROMARKER'!A:I,9,FALSE),0)+IFERROR(VLOOKUP(RECAP!A455,'PROMO CAP CRAYONS ESQUISSE'!A:I,9,FALSE),0)+IFERROR(VLOOKUP(RECAP!A455,'PROMO CAP CRAYONS PASTEL'!A:I,9,FALSE),0)</f>
        <v>0</v>
      </c>
    </row>
    <row r="456" spans="1:2">
      <c r="A456" s="195" t="s">
        <v>1289</v>
      </c>
      <c r="B456" s="242">
        <f>IFERROR(VLOOKUP(A456,'PROMOS PRODUITS'!A:O,15,FALSE),0)+IFERROR(VLOOKUP(RECAP!A456,'PROMO LX BASICS ACRYLIQUE 118ML'!B:I,9,FALSE),0)+IFERROR(VLOOKUP(RECAP!A456,'PROMO LX HEAVY BODY 59 ML'!A:I,9,FALSE),0)+IFERROR(VLOOKUP(RECAP!A456,'PROMO LX ADDITIFS ACRYLIQUES'!A:I,9,FALSE),0)+IFERROR(VLOOKUP(RECAP!A456,'PROMO LB ACRYLIQUE FINE'!A:I,9,FALSE),0)+IFERROR(VLOOKUP(RECAP!A456,'PROMO LB HUILE FINE 40 ML'!A:I,9,FALSE),0)+IFERROR(VLOOKUP(RECAP!A456,'PROMO WN PROMARKER'!A:I,9,FALSE),0)+IFERROR(VLOOKUP(RECAP!A456,'PROMO CAP CRAYONS ESQUISSE'!A:I,9,FALSE),0)+IFERROR(VLOOKUP(RECAP!A456,'PROMO CAP CRAYONS PASTEL'!A:I,9,FALSE),0)</f>
        <v>0</v>
      </c>
    </row>
    <row r="457" spans="1:2">
      <c r="A457" s="195" t="s">
        <v>1291</v>
      </c>
      <c r="B457" s="242">
        <f>IFERROR(VLOOKUP(A457,'PROMOS PRODUITS'!A:O,15,FALSE),0)+IFERROR(VLOOKUP(RECAP!A457,'PROMO LX BASICS ACRYLIQUE 118ML'!B:I,9,FALSE),0)+IFERROR(VLOOKUP(RECAP!A457,'PROMO LX HEAVY BODY 59 ML'!A:I,9,FALSE),0)+IFERROR(VLOOKUP(RECAP!A457,'PROMO LX ADDITIFS ACRYLIQUES'!A:I,9,FALSE),0)+IFERROR(VLOOKUP(RECAP!A457,'PROMO LB ACRYLIQUE FINE'!A:I,9,FALSE),0)+IFERROR(VLOOKUP(RECAP!A457,'PROMO LB HUILE FINE 40 ML'!A:I,9,FALSE),0)+IFERROR(VLOOKUP(RECAP!A457,'PROMO WN PROMARKER'!A:I,9,FALSE),0)+IFERROR(VLOOKUP(RECAP!A457,'PROMO CAP CRAYONS ESQUISSE'!A:I,9,FALSE),0)+IFERROR(VLOOKUP(RECAP!A457,'PROMO CAP CRAYONS PASTEL'!A:I,9,FALSE),0)</f>
        <v>0</v>
      </c>
    </row>
    <row r="458" spans="1:2">
      <c r="A458" s="195" t="s">
        <v>1293</v>
      </c>
      <c r="B458" s="242">
        <f>IFERROR(VLOOKUP(A458,'PROMOS PRODUITS'!A:O,15,FALSE),0)+IFERROR(VLOOKUP(RECAP!A458,'PROMO LX BASICS ACRYLIQUE 118ML'!B:I,9,FALSE),0)+IFERROR(VLOOKUP(RECAP!A458,'PROMO LX HEAVY BODY 59 ML'!A:I,9,FALSE),0)+IFERROR(VLOOKUP(RECAP!A458,'PROMO LX ADDITIFS ACRYLIQUES'!A:I,9,FALSE),0)+IFERROR(VLOOKUP(RECAP!A458,'PROMO LB ACRYLIQUE FINE'!A:I,9,FALSE),0)+IFERROR(VLOOKUP(RECAP!A458,'PROMO LB HUILE FINE 40 ML'!A:I,9,FALSE),0)+IFERROR(VLOOKUP(RECAP!A458,'PROMO WN PROMARKER'!A:I,9,FALSE),0)+IFERROR(VLOOKUP(RECAP!A458,'PROMO CAP CRAYONS ESQUISSE'!A:I,9,FALSE),0)+IFERROR(VLOOKUP(RECAP!A458,'PROMO CAP CRAYONS PASTEL'!A:I,9,FALSE),0)</f>
        <v>0</v>
      </c>
    </row>
    <row r="459" spans="1:2">
      <c r="A459" s="195" t="s">
        <v>1295</v>
      </c>
      <c r="B459" s="242">
        <f>IFERROR(VLOOKUP(A459,'PROMOS PRODUITS'!A:O,15,FALSE),0)+IFERROR(VLOOKUP(RECAP!A459,'PROMO LX BASICS ACRYLIQUE 118ML'!B:I,9,FALSE),0)+IFERROR(VLOOKUP(RECAP!A459,'PROMO LX HEAVY BODY 59 ML'!A:I,9,FALSE),0)+IFERROR(VLOOKUP(RECAP!A459,'PROMO LX ADDITIFS ACRYLIQUES'!A:I,9,FALSE),0)+IFERROR(VLOOKUP(RECAP!A459,'PROMO LB ACRYLIQUE FINE'!A:I,9,FALSE),0)+IFERROR(VLOOKUP(RECAP!A459,'PROMO LB HUILE FINE 40 ML'!A:I,9,FALSE),0)+IFERROR(VLOOKUP(RECAP!A459,'PROMO WN PROMARKER'!A:I,9,FALSE),0)+IFERROR(VLOOKUP(RECAP!A459,'PROMO CAP CRAYONS ESQUISSE'!A:I,9,FALSE),0)+IFERROR(VLOOKUP(RECAP!A459,'PROMO CAP CRAYONS PASTEL'!A:I,9,FALSE),0)</f>
        <v>0</v>
      </c>
    </row>
    <row r="460" spans="1:2">
      <c r="A460" s="195" t="s">
        <v>1297</v>
      </c>
      <c r="B460" s="242">
        <f>IFERROR(VLOOKUP(A460,'PROMOS PRODUITS'!A:O,15,FALSE),0)+IFERROR(VLOOKUP(RECAP!A460,'PROMO LX BASICS ACRYLIQUE 118ML'!B:I,9,FALSE),0)+IFERROR(VLOOKUP(RECAP!A460,'PROMO LX HEAVY BODY 59 ML'!A:I,9,FALSE),0)+IFERROR(VLOOKUP(RECAP!A460,'PROMO LX ADDITIFS ACRYLIQUES'!A:I,9,FALSE),0)+IFERROR(VLOOKUP(RECAP!A460,'PROMO LB ACRYLIQUE FINE'!A:I,9,FALSE),0)+IFERROR(VLOOKUP(RECAP!A460,'PROMO LB HUILE FINE 40 ML'!A:I,9,FALSE),0)+IFERROR(VLOOKUP(RECAP!A460,'PROMO WN PROMARKER'!A:I,9,FALSE),0)+IFERROR(VLOOKUP(RECAP!A460,'PROMO CAP CRAYONS ESQUISSE'!A:I,9,FALSE),0)+IFERROR(VLOOKUP(RECAP!A460,'PROMO CAP CRAYONS PASTEL'!A:I,9,FALSE),0)</f>
        <v>0</v>
      </c>
    </row>
    <row r="461" spans="1:2">
      <c r="A461" s="195" t="s">
        <v>1299</v>
      </c>
      <c r="B461" s="242">
        <f>IFERROR(VLOOKUP(A461,'PROMOS PRODUITS'!A:O,15,FALSE),0)+IFERROR(VLOOKUP(RECAP!A461,'PROMO LX BASICS ACRYLIQUE 118ML'!B:I,9,FALSE),0)+IFERROR(VLOOKUP(RECAP!A461,'PROMO LX HEAVY BODY 59 ML'!A:I,9,FALSE),0)+IFERROR(VLOOKUP(RECAP!A461,'PROMO LX ADDITIFS ACRYLIQUES'!A:I,9,FALSE),0)+IFERROR(VLOOKUP(RECAP!A461,'PROMO LB ACRYLIQUE FINE'!A:I,9,FALSE),0)+IFERROR(VLOOKUP(RECAP!A461,'PROMO LB HUILE FINE 40 ML'!A:I,9,FALSE),0)+IFERROR(VLOOKUP(RECAP!A461,'PROMO WN PROMARKER'!A:I,9,FALSE),0)+IFERROR(VLOOKUP(RECAP!A461,'PROMO CAP CRAYONS ESQUISSE'!A:I,9,FALSE),0)+IFERROR(VLOOKUP(RECAP!A461,'PROMO CAP CRAYONS PASTEL'!A:I,9,FALSE),0)</f>
        <v>0</v>
      </c>
    </row>
    <row r="462" spans="1:2">
      <c r="A462" s="195" t="s">
        <v>1301</v>
      </c>
      <c r="B462" s="242">
        <f>IFERROR(VLOOKUP(A462,'PROMOS PRODUITS'!A:O,15,FALSE),0)+IFERROR(VLOOKUP(RECAP!A462,'PROMO LX BASICS ACRYLIQUE 118ML'!B:I,9,FALSE),0)+IFERROR(VLOOKUP(RECAP!A462,'PROMO LX HEAVY BODY 59 ML'!A:I,9,FALSE),0)+IFERROR(VLOOKUP(RECAP!A462,'PROMO LX ADDITIFS ACRYLIQUES'!A:I,9,FALSE),0)+IFERROR(VLOOKUP(RECAP!A462,'PROMO LB ACRYLIQUE FINE'!A:I,9,FALSE),0)+IFERROR(VLOOKUP(RECAP!A462,'PROMO LB HUILE FINE 40 ML'!A:I,9,FALSE),0)+IFERROR(VLOOKUP(RECAP!A462,'PROMO WN PROMARKER'!A:I,9,FALSE),0)+IFERROR(VLOOKUP(RECAP!A462,'PROMO CAP CRAYONS ESQUISSE'!A:I,9,FALSE),0)+IFERROR(VLOOKUP(RECAP!A462,'PROMO CAP CRAYONS PASTEL'!A:I,9,FALSE),0)</f>
        <v>0</v>
      </c>
    </row>
    <row r="463" spans="1:2">
      <c r="A463" s="195" t="s">
        <v>1303</v>
      </c>
      <c r="B463" s="242">
        <f>IFERROR(VLOOKUP(A463,'PROMOS PRODUITS'!A:O,15,FALSE),0)+IFERROR(VLOOKUP(RECAP!A463,'PROMO LX BASICS ACRYLIQUE 118ML'!B:I,9,FALSE),0)+IFERROR(VLOOKUP(RECAP!A463,'PROMO LX HEAVY BODY 59 ML'!A:I,9,FALSE),0)+IFERROR(VLOOKUP(RECAP!A463,'PROMO LX ADDITIFS ACRYLIQUES'!A:I,9,FALSE),0)+IFERROR(VLOOKUP(RECAP!A463,'PROMO LB ACRYLIQUE FINE'!A:I,9,FALSE),0)+IFERROR(VLOOKUP(RECAP!A463,'PROMO LB HUILE FINE 40 ML'!A:I,9,FALSE),0)+IFERROR(VLOOKUP(RECAP!A463,'PROMO WN PROMARKER'!A:I,9,FALSE),0)+IFERROR(VLOOKUP(RECAP!A463,'PROMO CAP CRAYONS ESQUISSE'!A:I,9,FALSE),0)+IFERROR(VLOOKUP(RECAP!A463,'PROMO CAP CRAYONS PASTEL'!A:I,9,FALSE),0)</f>
        <v>0</v>
      </c>
    </row>
    <row r="464" spans="1:2">
      <c r="A464" s="195" t="s">
        <v>1305</v>
      </c>
      <c r="B464" s="242">
        <f>IFERROR(VLOOKUP(A464,'PROMOS PRODUITS'!A:O,15,FALSE),0)+IFERROR(VLOOKUP(RECAP!A464,'PROMO LX BASICS ACRYLIQUE 118ML'!B:I,9,FALSE),0)+IFERROR(VLOOKUP(RECAP!A464,'PROMO LX HEAVY BODY 59 ML'!A:I,9,FALSE),0)+IFERROR(VLOOKUP(RECAP!A464,'PROMO LX ADDITIFS ACRYLIQUES'!A:I,9,FALSE),0)+IFERROR(VLOOKUP(RECAP!A464,'PROMO LB ACRYLIQUE FINE'!A:I,9,FALSE),0)+IFERROR(VLOOKUP(RECAP!A464,'PROMO LB HUILE FINE 40 ML'!A:I,9,FALSE),0)+IFERROR(VLOOKUP(RECAP!A464,'PROMO WN PROMARKER'!A:I,9,FALSE),0)+IFERROR(VLOOKUP(RECAP!A464,'PROMO CAP CRAYONS ESQUISSE'!A:I,9,FALSE),0)+IFERROR(VLOOKUP(RECAP!A464,'PROMO CAP CRAYONS PASTEL'!A:I,9,FALSE),0)</f>
        <v>0</v>
      </c>
    </row>
    <row r="465" spans="1:2">
      <c r="A465" s="195" t="s">
        <v>1307</v>
      </c>
      <c r="B465" s="242">
        <f>IFERROR(VLOOKUP(A465,'PROMOS PRODUITS'!A:O,15,FALSE),0)+IFERROR(VLOOKUP(RECAP!A465,'PROMO LX BASICS ACRYLIQUE 118ML'!B:I,9,FALSE),0)+IFERROR(VLOOKUP(RECAP!A465,'PROMO LX HEAVY BODY 59 ML'!A:I,9,FALSE),0)+IFERROR(VLOOKUP(RECAP!A465,'PROMO LX ADDITIFS ACRYLIQUES'!A:I,9,FALSE),0)+IFERROR(VLOOKUP(RECAP!A465,'PROMO LB ACRYLIQUE FINE'!A:I,9,FALSE),0)+IFERROR(VLOOKUP(RECAP!A465,'PROMO LB HUILE FINE 40 ML'!A:I,9,FALSE),0)+IFERROR(VLOOKUP(RECAP!A465,'PROMO WN PROMARKER'!A:I,9,FALSE),0)+IFERROR(VLOOKUP(RECAP!A465,'PROMO CAP CRAYONS ESQUISSE'!A:I,9,FALSE),0)+IFERROR(VLOOKUP(RECAP!A465,'PROMO CAP CRAYONS PASTEL'!A:I,9,FALSE),0)</f>
        <v>0</v>
      </c>
    </row>
    <row r="466" spans="1:2">
      <c r="A466" s="195" t="s">
        <v>1309</v>
      </c>
      <c r="B466" s="242">
        <f>IFERROR(VLOOKUP(A466,'PROMOS PRODUITS'!A:O,15,FALSE),0)+IFERROR(VLOOKUP(RECAP!A466,'PROMO LX BASICS ACRYLIQUE 118ML'!B:I,9,FALSE),0)+IFERROR(VLOOKUP(RECAP!A466,'PROMO LX HEAVY BODY 59 ML'!A:I,9,FALSE),0)+IFERROR(VLOOKUP(RECAP!A466,'PROMO LX ADDITIFS ACRYLIQUES'!A:I,9,FALSE),0)+IFERROR(VLOOKUP(RECAP!A466,'PROMO LB ACRYLIQUE FINE'!A:I,9,FALSE),0)+IFERROR(VLOOKUP(RECAP!A466,'PROMO LB HUILE FINE 40 ML'!A:I,9,FALSE),0)+IFERROR(VLOOKUP(RECAP!A466,'PROMO WN PROMARKER'!A:I,9,FALSE),0)+IFERROR(VLOOKUP(RECAP!A466,'PROMO CAP CRAYONS ESQUISSE'!A:I,9,FALSE),0)+IFERROR(VLOOKUP(RECAP!A466,'PROMO CAP CRAYONS PASTEL'!A:I,9,FALSE),0)</f>
        <v>0</v>
      </c>
    </row>
    <row r="467" spans="1:2">
      <c r="A467" s="195" t="s">
        <v>1311</v>
      </c>
      <c r="B467" s="242">
        <f>IFERROR(VLOOKUP(A467,'PROMOS PRODUITS'!A:O,15,FALSE),0)+IFERROR(VLOOKUP(RECAP!A467,'PROMO LX BASICS ACRYLIQUE 118ML'!B:I,9,FALSE),0)+IFERROR(VLOOKUP(RECAP!A467,'PROMO LX HEAVY BODY 59 ML'!A:I,9,FALSE),0)+IFERROR(VLOOKUP(RECAP!A467,'PROMO LX ADDITIFS ACRYLIQUES'!A:I,9,FALSE),0)+IFERROR(VLOOKUP(RECAP!A467,'PROMO LB ACRYLIQUE FINE'!A:I,9,FALSE),0)+IFERROR(VLOOKUP(RECAP!A467,'PROMO LB HUILE FINE 40 ML'!A:I,9,FALSE),0)+IFERROR(VLOOKUP(RECAP!A467,'PROMO WN PROMARKER'!A:I,9,FALSE),0)+IFERROR(VLOOKUP(RECAP!A467,'PROMO CAP CRAYONS ESQUISSE'!A:I,9,FALSE),0)+IFERROR(VLOOKUP(RECAP!A467,'PROMO CAP CRAYONS PASTEL'!A:I,9,FALSE),0)</f>
        <v>0</v>
      </c>
    </row>
    <row r="468" spans="1:2">
      <c r="A468" s="195" t="s">
        <v>1313</v>
      </c>
      <c r="B468" s="242">
        <f>IFERROR(VLOOKUP(A468,'PROMOS PRODUITS'!A:O,15,FALSE),0)+IFERROR(VLOOKUP(RECAP!A468,'PROMO LX BASICS ACRYLIQUE 118ML'!B:I,9,FALSE),0)+IFERROR(VLOOKUP(RECAP!A468,'PROMO LX HEAVY BODY 59 ML'!A:I,9,FALSE),0)+IFERROR(VLOOKUP(RECAP!A468,'PROMO LX ADDITIFS ACRYLIQUES'!A:I,9,FALSE),0)+IFERROR(VLOOKUP(RECAP!A468,'PROMO LB ACRYLIQUE FINE'!A:I,9,FALSE),0)+IFERROR(VLOOKUP(RECAP!A468,'PROMO LB HUILE FINE 40 ML'!A:I,9,FALSE),0)+IFERROR(VLOOKUP(RECAP!A468,'PROMO WN PROMARKER'!A:I,9,FALSE),0)+IFERROR(VLOOKUP(RECAP!A468,'PROMO CAP CRAYONS ESQUISSE'!A:I,9,FALSE),0)+IFERROR(VLOOKUP(RECAP!A468,'PROMO CAP CRAYONS PASTEL'!A:I,9,FALSE),0)</f>
        <v>0</v>
      </c>
    </row>
    <row r="469" spans="1:2">
      <c r="A469" s="195" t="s">
        <v>1315</v>
      </c>
      <c r="B469" s="242">
        <f>IFERROR(VLOOKUP(A469,'PROMOS PRODUITS'!A:O,15,FALSE),0)+IFERROR(VLOOKUP(RECAP!A469,'PROMO LX BASICS ACRYLIQUE 118ML'!B:I,9,FALSE),0)+IFERROR(VLOOKUP(RECAP!A469,'PROMO LX HEAVY BODY 59 ML'!A:I,9,FALSE),0)+IFERROR(VLOOKUP(RECAP!A469,'PROMO LX ADDITIFS ACRYLIQUES'!A:I,9,FALSE),0)+IFERROR(VLOOKUP(RECAP!A469,'PROMO LB ACRYLIQUE FINE'!A:I,9,FALSE),0)+IFERROR(VLOOKUP(RECAP!A469,'PROMO LB HUILE FINE 40 ML'!A:I,9,FALSE),0)+IFERROR(VLOOKUP(RECAP!A469,'PROMO WN PROMARKER'!A:I,9,FALSE),0)+IFERROR(VLOOKUP(RECAP!A469,'PROMO CAP CRAYONS ESQUISSE'!A:I,9,FALSE),0)+IFERROR(VLOOKUP(RECAP!A469,'PROMO CAP CRAYONS PASTEL'!A:I,9,FALSE),0)</f>
        <v>0</v>
      </c>
    </row>
    <row r="470" spans="1:2">
      <c r="A470" s="195" t="s">
        <v>1317</v>
      </c>
      <c r="B470" s="242">
        <f>IFERROR(VLOOKUP(A470,'PROMOS PRODUITS'!A:O,15,FALSE),0)+IFERROR(VLOOKUP(RECAP!A470,'PROMO LX BASICS ACRYLIQUE 118ML'!B:I,9,FALSE),0)+IFERROR(VLOOKUP(RECAP!A470,'PROMO LX HEAVY BODY 59 ML'!A:I,9,FALSE),0)+IFERROR(VLOOKUP(RECAP!A470,'PROMO LX ADDITIFS ACRYLIQUES'!A:I,9,FALSE),0)+IFERROR(VLOOKUP(RECAP!A470,'PROMO LB ACRYLIQUE FINE'!A:I,9,FALSE),0)+IFERROR(VLOOKUP(RECAP!A470,'PROMO LB HUILE FINE 40 ML'!A:I,9,FALSE),0)+IFERROR(VLOOKUP(RECAP!A470,'PROMO WN PROMARKER'!A:I,9,FALSE),0)+IFERROR(VLOOKUP(RECAP!A470,'PROMO CAP CRAYONS ESQUISSE'!A:I,9,FALSE),0)+IFERROR(VLOOKUP(RECAP!A470,'PROMO CAP CRAYONS PASTEL'!A:I,9,FALSE),0)</f>
        <v>0</v>
      </c>
    </row>
    <row r="471" spans="1:2">
      <c r="A471" s="195" t="s">
        <v>1319</v>
      </c>
      <c r="B471" s="242">
        <f>IFERROR(VLOOKUP(A471,'PROMOS PRODUITS'!A:O,15,FALSE),0)+IFERROR(VLOOKUP(RECAP!A471,'PROMO LX BASICS ACRYLIQUE 118ML'!B:I,9,FALSE),0)+IFERROR(VLOOKUP(RECAP!A471,'PROMO LX HEAVY BODY 59 ML'!A:I,9,FALSE),0)+IFERROR(VLOOKUP(RECAP!A471,'PROMO LX ADDITIFS ACRYLIQUES'!A:I,9,FALSE),0)+IFERROR(VLOOKUP(RECAP!A471,'PROMO LB ACRYLIQUE FINE'!A:I,9,FALSE),0)+IFERROR(VLOOKUP(RECAP!A471,'PROMO LB HUILE FINE 40 ML'!A:I,9,FALSE),0)+IFERROR(VLOOKUP(RECAP!A471,'PROMO WN PROMARKER'!A:I,9,FALSE),0)+IFERROR(VLOOKUP(RECAP!A471,'PROMO CAP CRAYONS ESQUISSE'!A:I,9,FALSE),0)+IFERROR(VLOOKUP(RECAP!A471,'PROMO CAP CRAYONS PASTEL'!A:I,9,FALSE),0)</f>
        <v>0</v>
      </c>
    </row>
    <row r="472" spans="1:2">
      <c r="A472" s="195" t="s">
        <v>1321</v>
      </c>
      <c r="B472" s="242">
        <f>IFERROR(VLOOKUP(A472,'PROMOS PRODUITS'!A:O,15,FALSE),0)+IFERROR(VLOOKUP(RECAP!A472,'PROMO LX BASICS ACRYLIQUE 118ML'!B:I,9,FALSE),0)+IFERROR(VLOOKUP(RECAP!A472,'PROMO LX HEAVY BODY 59 ML'!A:I,9,FALSE),0)+IFERROR(VLOOKUP(RECAP!A472,'PROMO LX ADDITIFS ACRYLIQUES'!A:I,9,FALSE),0)+IFERROR(VLOOKUP(RECAP!A472,'PROMO LB ACRYLIQUE FINE'!A:I,9,FALSE),0)+IFERROR(VLOOKUP(RECAP!A472,'PROMO LB HUILE FINE 40 ML'!A:I,9,FALSE),0)+IFERROR(VLOOKUP(RECAP!A472,'PROMO WN PROMARKER'!A:I,9,FALSE),0)+IFERROR(VLOOKUP(RECAP!A472,'PROMO CAP CRAYONS ESQUISSE'!A:I,9,FALSE),0)+IFERROR(VLOOKUP(RECAP!A472,'PROMO CAP CRAYONS PASTEL'!A:I,9,FALSE),0)</f>
        <v>0</v>
      </c>
    </row>
    <row r="473" spans="1:2">
      <c r="A473" s="195" t="s">
        <v>1323</v>
      </c>
      <c r="B473" s="242">
        <f>IFERROR(VLOOKUP(A473,'PROMOS PRODUITS'!A:O,15,FALSE),0)+IFERROR(VLOOKUP(RECAP!A473,'PROMO LX BASICS ACRYLIQUE 118ML'!B:I,9,FALSE),0)+IFERROR(VLOOKUP(RECAP!A473,'PROMO LX HEAVY BODY 59 ML'!A:I,9,FALSE),0)+IFERROR(VLOOKUP(RECAP!A473,'PROMO LX ADDITIFS ACRYLIQUES'!A:I,9,FALSE),0)+IFERROR(VLOOKUP(RECAP!A473,'PROMO LB ACRYLIQUE FINE'!A:I,9,FALSE),0)+IFERROR(VLOOKUP(RECAP!A473,'PROMO LB HUILE FINE 40 ML'!A:I,9,FALSE),0)+IFERROR(VLOOKUP(RECAP!A473,'PROMO WN PROMARKER'!A:I,9,FALSE),0)+IFERROR(VLOOKUP(RECAP!A473,'PROMO CAP CRAYONS ESQUISSE'!A:I,9,FALSE),0)+IFERROR(VLOOKUP(RECAP!A473,'PROMO CAP CRAYONS PASTEL'!A:I,9,FALSE),0)</f>
        <v>0</v>
      </c>
    </row>
    <row r="474" spans="1:2">
      <c r="A474" s="195" t="s">
        <v>1325</v>
      </c>
      <c r="B474" s="242">
        <f>IFERROR(VLOOKUP(A474,'PROMOS PRODUITS'!A:O,15,FALSE),0)+IFERROR(VLOOKUP(RECAP!A474,'PROMO LX BASICS ACRYLIQUE 118ML'!B:I,9,FALSE),0)+IFERROR(VLOOKUP(RECAP!A474,'PROMO LX HEAVY BODY 59 ML'!A:I,9,FALSE),0)+IFERROR(VLOOKUP(RECAP!A474,'PROMO LX ADDITIFS ACRYLIQUES'!A:I,9,FALSE),0)+IFERROR(VLOOKUP(RECAP!A474,'PROMO LB ACRYLIQUE FINE'!A:I,9,FALSE),0)+IFERROR(VLOOKUP(RECAP!A474,'PROMO LB HUILE FINE 40 ML'!A:I,9,FALSE),0)+IFERROR(VLOOKUP(RECAP!A474,'PROMO WN PROMARKER'!A:I,9,FALSE),0)+IFERROR(VLOOKUP(RECAP!A474,'PROMO CAP CRAYONS ESQUISSE'!A:I,9,FALSE),0)+IFERROR(VLOOKUP(RECAP!A474,'PROMO CAP CRAYONS PASTEL'!A:I,9,FALSE),0)</f>
        <v>0</v>
      </c>
    </row>
    <row r="475" spans="1:2">
      <c r="A475" s="195" t="s">
        <v>1327</v>
      </c>
      <c r="B475" s="242">
        <f>IFERROR(VLOOKUP(A475,'PROMOS PRODUITS'!A:O,15,FALSE),0)+IFERROR(VLOOKUP(RECAP!A475,'PROMO LX BASICS ACRYLIQUE 118ML'!B:I,9,FALSE),0)+IFERROR(VLOOKUP(RECAP!A475,'PROMO LX HEAVY BODY 59 ML'!A:I,9,FALSE),0)+IFERROR(VLOOKUP(RECAP!A475,'PROMO LX ADDITIFS ACRYLIQUES'!A:I,9,FALSE),0)+IFERROR(VLOOKUP(RECAP!A475,'PROMO LB ACRYLIQUE FINE'!A:I,9,FALSE),0)+IFERROR(VLOOKUP(RECAP!A475,'PROMO LB HUILE FINE 40 ML'!A:I,9,FALSE),0)+IFERROR(VLOOKUP(RECAP!A475,'PROMO WN PROMARKER'!A:I,9,FALSE),0)+IFERROR(VLOOKUP(RECAP!A475,'PROMO CAP CRAYONS ESQUISSE'!A:I,9,FALSE),0)+IFERROR(VLOOKUP(RECAP!A475,'PROMO CAP CRAYONS PASTEL'!A:I,9,FALSE),0)</f>
        <v>0</v>
      </c>
    </row>
    <row r="476" spans="1:2">
      <c r="A476" s="195" t="s">
        <v>1329</v>
      </c>
      <c r="B476" s="242">
        <f>IFERROR(VLOOKUP(A476,'PROMOS PRODUITS'!A:O,15,FALSE),0)+IFERROR(VLOOKUP(RECAP!A476,'PROMO LX BASICS ACRYLIQUE 118ML'!B:I,9,FALSE),0)+IFERROR(VLOOKUP(RECAP!A476,'PROMO LX HEAVY BODY 59 ML'!A:I,9,FALSE),0)+IFERROR(VLOOKUP(RECAP!A476,'PROMO LX ADDITIFS ACRYLIQUES'!A:I,9,FALSE),0)+IFERROR(VLOOKUP(RECAP!A476,'PROMO LB ACRYLIQUE FINE'!A:I,9,FALSE),0)+IFERROR(VLOOKUP(RECAP!A476,'PROMO LB HUILE FINE 40 ML'!A:I,9,FALSE),0)+IFERROR(VLOOKUP(RECAP!A476,'PROMO WN PROMARKER'!A:I,9,FALSE),0)+IFERROR(VLOOKUP(RECAP!A476,'PROMO CAP CRAYONS ESQUISSE'!A:I,9,FALSE),0)+IFERROR(VLOOKUP(RECAP!A476,'PROMO CAP CRAYONS PASTEL'!A:I,9,FALSE),0)</f>
        <v>0</v>
      </c>
    </row>
    <row r="477" spans="1:2">
      <c r="A477" s="195" t="s">
        <v>1331</v>
      </c>
      <c r="B477" s="242">
        <f>IFERROR(VLOOKUP(A477,'PROMOS PRODUITS'!A:O,15,FALSE),0)+IFERROR(VLOOKUP(RECAP!A477,'PROMO LX BASICS ACRYLIQUE 118ML'!B:I,9,FALSE),0)+IFERROR(VLOOKUP(RECAP!A477,'PROMO LX HEAVY BODY 59 ML'!A:I,9,FALSE),0)+IFERROR(VLOOKUP(RECAP!A477,'PROMO LX ADDITIFS ACRYLIQUES'!A:I,9,FALSE),0)+IFERROR(VLOOKUP(RECAP!A477,'PROMO LB ACRYLIQUE FINE'!A:I,9,FALSE),0)+IFERROR(VLOOKUP(RECAP!A477,'PROMO LB HUILE FINE 40 ML'!A:I,9,FALSE),0)+IFERROR(VLOOKUP(RECAP!A477,'PROMO WN PROMARKER'!A:I,9,FALSE),0)+IFERROR(VLOOKUP(RECAP!A477,'PROMO CAP CRAYONS ESQUISSE'!A:I,9,FALSE),0)+IFERROR(VLOOKUP(RECAP!A477,'PROMO CAP CRAYONS PASTEL'!A:I,9,FALSE),0)</f>
        <v>0</v>
      </c>
    </row>
    <row r="478" spans="1:2">
      <c r="A478" s="195" t="s">
        <v>1333</v>
      </c>
      <c r="B478" s="242">
        <f>IFERROR(VLOOKUP(A478,'PROMOS PRODUITS'!A:O,15,FALSE),0)+IFERROR(VLOOKUP(RECAP!A478,'PROMO LX BASICS ACRYLIQUE 118ML'!B:I,9,FALSE),0)+IFERROR(VLOOKUP(RECAP!A478,'PROMO LX HEAVY BODY 59 ML'!A:I,9,FALSE),0)+IFERROR(VLOOKUP(RECAP!A478,'PROMO LX ADDITIFS ACRYLIQUES'!A:I,9,FALSE),0)+IFERROR(VLOOKUP(RECAP!A478,'PROMO LB ACRYLIQUE FINE'!A:I,9,FALSE),0)+IFERROR(VLOOKUP(RECAP!A478,'PROMO LB HUILE FINE 40 ML'!A:I,9,FALSE),0)+IFERROR(VLOOKUP(RECAP!A478,'PROMO WN PROMARKER'!A:I,9,FALSE),0)+IFERROR(VLOOKUP(RECAP!A478,'PROMO CAP CRAYONS ESQUISSE'!A:I,9,FALSE),0)+IFERROR(VLOOKUP(RECAP!A478,'PROMO CAP CRAYONS PASTEL'!A:I,9,FALSE),0)</f>
        <v>0</v>
      </c>
    </row>
    <row r="479" spans="1:2">
      <c r="A479" s="195" t="s">
        <v>1335</v>
      </c>
      <c r="B479" s="242">
        <f>IFERROR(VLOOKUP(A479,'PROMOS PRODUITS'!A:O,15,FALSE),0)+IFERROR(VLOOKUP(RECAP!A479,'PROMO LX BASICS ACRYLIQUE 118ML'!B:I,9,FALSE),0)+IFERROR(VLOOKUP(RECAP!A479,'PROMO LX HEAVY BODY 59 ML'!A:I,9,FALSE),0)+IFERROR(VLOOKUP(RECAP!A479,'PROMO LX ADDITIFS ACRYLIQUES'!A:I,9,FALSE),0)+IFERROR(VLOOKUP(RECAP!A479,'PROMO LB ACRYLIQUE FINE'!A:I,9,FALSE),0)+IFERROR(VLOOKUP(RECAP!A479,'PROMO LB HUILE FINE 40 ML'!A:I,9,FALSE),0)+IFERROR(VLOOKUP(RECAP!A479,'PROMO WN PROMARKER'!A:I,9,FALSE),0)+IFERROR(VLOOKUP(RECAP!A479,'PROMO CAP CRAYONS ESQUISSE'!A:I,9,FALSE),0)+IFERROR(VLOOKUP(RECAP!A479,'PROMO CAP CRAYONS PASTEL'!A:I,9,FALSE),0)</f>
        <v>0</v>
      </c>
    </row>
    <row r="480" spans="1:2">
      <c r="A480" s="195" t="s">
        <v>1337</v>
      </c>
      <c r="B480" s="242">
        <f>IFERROR(VLOOKUP(A480,'PROMOS PRODUITS'!A:O,15,FALSE),0)+IFERROR(VLOOKUP(RECAP!A480,'PROMO LX BASICS ACRYLIQUE 118ML'!B:I,9,FALSE),0)+IFERROR(VLOOKUP(RECAP!A480,'PROMO LX HEAVY BODY 59 ML'!A:I,9,FALSE),0)+IFERROR(VLOOKUP(RECAP!A480,'PROMO LX ADDITIFS ACRYLIQUES'!A:I,9,FALSE),0)+IFERROR(VLOOKUP(RECAP!A480,'PROMO LB ACRYLIQUE FINE'!A:I,9,FALSE),0)+IFERROR(VLOOKUP(RECAP!A480,'PROMO LB HUILE FINE 40 ML'!A:I,9,FALSE),0)+IFERROR(VLOOKUP(RECAP!A480,'PROMO WN PROMARKER'!A:I,9,FALSE),0)+IFERROR(VLOOKUP(RECAP!A480,'PROMO CAP CRAYONS ESQUISSE'!A:I,9,FALSE),0)+IFERROR(VLOOKUP(RECAP!A480,'PROMO CAP CRAYONS PASTEL'!A:I,9,FALSE),0)</f>
        <v>0</v>
      </c>
    </row>
    <row r="481" spans="1:2">
      <c r="A481" s="195" t="s">
        <v>1339</v>
      </c>
      <c r="B481" s="242">
        <f>IFERROR(VLOOKUP(A481,'PROMOS PRODUITS'!A:O,15,FALSE),0)+IFERROR(VLOOKUP(RECAP!A481,'PROMO LX BASICS ACRYLIQUE 118ML'!B:I,9,FALSE),0)+IFERROR(VLOOKUP(RECAP!A481,'PROMO LX HEAVY BODY 59 ML'!A:I,9,FALSE),0)+IFERROR(VLOOKUP(RECAP!A481,'PROMO LX ADDITIFS ACRYLIQUES'!A:I,9,FALSE),0)+IFERROR(VLOOKUP(RECAP!A481,'PROMO LB ACRYLIQUE FINE'!A:I,9,FALSE),0)+IFERROR(VLOOKUP(RECAP!A481,'PROMO LB HUILE FINE 40 ML'!A:I,9,FALSE),0)+IFERROR(VLOOKUP(RECAP!A481,'PROMO WN PROMARKER'!A:I,9,FALSE),0)+IFERROR(VLOOKUP(RECAP!A481,'PROMO CAP CRAYONS ESQUISSE'!A:I,9,FALSE),0)+IFERROR(VLOOKUP(RECAP!A481,'PROMO CAP CRAYONS PASTEL'!A:I,9,FALSE),0)</f>
        <v>0</v>
      </c>
    </row>
    <row r="482" spans="1:2">
      <c r="A482" s="195" t="s">
        <v>1341</v>
      </c>
      <c r="B482" s="242">
        <f>IFERROR(VLOOKUP(A482,'PROMOS PRODUITS'!A:O,15,FALSE),0)+IFERROR(VLOOKUP(RECAP!A482,'PROMO LX BASICS ACRYLIQUE 118ML'!B:I,9,FALSE),0)+IFERROR(VLOOKUP(RECAP!A482,'PROMO LX HEAVY BODY 59 ML'!A:I,9,FALSE),0)+IFERROR(VLOOKUP(RECAP!A482,'PROMO LX ADDITIFS ACRYLIQUES'!A:I,9,FALSE),0)+IFERROR(VLOOKUP(RECAP!A482,'PROMO LB ACRYLIQUE FINE'!A:I,9,FALSE),0)+IFERROR(VLOOKUP(RECAP!A482,'PROMO LB HUILE FINE 40 ML'!A:I,9,FALSE),0)+IFERROR(VLOOKUP(RECAP!A482,'PROMO WN PROMARKER'!A:I,9,FALSE),0)+IFERROR(VLOOKUP(RECAP!A482,'PROMO CAP CRAYONS ESQUISSE'!A:I,9,FALSE),0)+IFERROR(VLOOKUP(RECAP!A482,'PROMO CAP CRAYONS PASTEL'!A:I,9,FALSE),0)</f>
        <v>0</v>
      </c>
    </row>
    <row r="483" spans="1:2">
      <c r="A483" s="195" t="s">
        <v>1343</v>
      </c>
      <c r="B483" s="242">
        <f>IFERROR(VLOOKUP(A483,'PROMOS PRODUITS'!A:O,15,FALSE),0)+IFERROR(VLOOKUP(RECAP!A483,'PROMO LX BASICS ACRYLIQUE 118ML'!B:I,9,FALSE),0)+IFERROR(VLOOKUP(RECAP!A483,'PROMO LX HEAVY BODY 59 ML'!A:I,9,FALSE),0)+IFERROR(VLOOKUP(RECAP!A483,'PROMO LX ADDITIFS ACRYLIQUES'!A:I,9,FALSE),0)+IFERROR(VLOOKUP(RECAP!A483,'PROMO LB ACRYLIQUE FINE'!A:I,9,FALSE),0)+IFERROR(VLOOKUP(RECAP!A483,'PROMO LB HUILE FINE 40 ML'!A:I,9,FALSE),0)+IFERROR(VLOOKUP(RECAP!A483,'PROMO WN PROMARKER'!A:I,9,FALSE),0)+IFERROR(VLOOKUP(RECAP!A483,'PROMO CAP CRAYONS ESQUISSE'!A:I,9,FALSE),0)+IFERROR(VLOOKUP(RECAP!A483,'PROMO CAP CRAYONS PASTEL'!A:I,9,FALSE),0)</f>
        <v>0</v>
      </c>
    </row>
    <row r="484" spans="1:2">
      <c r="A484" s="195" t="s">
        <v>1345</v>
      </c>
      <c r="B484" s="242">
        <f>IFERROR(VLOOKUP(A484,'PROMOS PRODUITS'!A:O,15,FALSE),0)+IFERROR(VLOOKUP(RECAP!A484,'PROMO LX BASICS ACRYLIQUE 118ML'!B:I,9,FALSE),0)+IFERROR(VLOOKUP(RECAP!A484,'PROMO LX HEAVY BODY 59 ML'!A:I,9,FALSE),0)+IFERROR(VLOOKUP(RECAP!A484,'PROMO LX ADDITIFS ACRYLIQUES'!A:I,9,FALSE),0)+IFERROR(VLOOKUP(RECAP!A484,'PROMO LB ACRYLIQUE FINE'!A:I,9,FALSE),0)+IFERROR(VLOOKUP(RECAP!A484,'PROMO LB HUILE FINE 40 ML'!A:I,9,FALSE),0)+IFERROR(VLOOKUP(RECAP!A484,'PROMO WN PROMARKER'!A:I,9,FALSE),0)+IFERROR(VLOOKUP(RECAP!A484,'PROMO CAP CRAYONS ESQUISSE'!A:I,9,FALSE),0)+IFERROR(VLOOKUP(RECAP!A484,'PROMO CAP CRAYONS PASTEL'!A:I,9,FALSE),0)</f>
        <v>0</v>
      </c>
    </row>
    <row r="485" spans="1:2">
      <c r="A485" s="195" t="s">
        <v>1347</v>
      </c>
      <c r="B485" s="242">
        <f>IFERROR(VLOOKUP(A485,'PROMOS PRODUITS'!A:O,15,FALSE),0)+IFERROR(VLOOKUP(RECAP!A485,'PROMO LX BASICS ACRYLIQUE 118ML'!B:I,9,FALSE),0)+IFERROR(VLOOKUP(RECAP!A485,'PROMO LX HEAVY BODY 59 ML'!A:I,9,FALSE),0)+IFERROR(VLOOKUP(RECAP!A485,'PROMO LX ADDITIFS ACRYLIQUES'!A:I,9,FALSE),0)+IFERROR(VLOOKUP(RECAP!A485,'PROMO LB ACRYLIQUE FINE'!A:I,9,FALSE),0)+IFERROR(VLOOKUP(RECAP!A485,'PROMO LB HUILE FINE 40 ML'!A:I,9,FALSE),0)+IFERROR(VLOOKUP(RECAP!A485,'PROMO WN PROMARKER'!A:I,9,FALSE),0)+IFERROR(VLOOKUP(RECAP!A485,'PROMO CAP CRAYONS ESQUISSE'!A:I,9,FALSE),0)+IFERROR(VLOOKUP(RECAP!A485,'PROMO CAP CRAYONS PASTEL'!A:I,9,FALSE),0)</f>
        <v>0</v>
      </c>
    </row>
    <row r="486" spans="1:2">
      <c r="A486" s="195" t="s">
        <v>1349</v>
      </c>
      <c r="B486" s="242">
        <f>IFERROR(VLOOKUP(A486,'PROMOS PRODUITS'!A:O,15,FALSE),0)+IFERROR(VLOOKUP(RECAP!A486,'PROMO LX BASICS ACRYLIQUE 118ML'!B:I,9,FALSE),0)+IFERROR(VLOOKUP(RECAP!A486,'PROMO LX HEAVY BODY 59 ML'!A:I,9,FALSE),0)+IFERROR(VLOOKUP(RECAP!A486,'PROMO LX ADDITIFS ACRYLIQUES'!A:I,9,FALSE),0)+IFERROR(VLOOKUP(RECAP!A486,'PROMO LB ACRYLIQUE FINE'!A:I,9,FALSE),0)+IFERROR(VLOOKUP(RECAP!A486,'PROMO LB HUILE FINE 40 ML'!A:I,9,FALSE),0)+IFERROR(VLOOKUP(RECAP!A486,'PROMO WN PROMARKER'!A:I,9,FALSE),0)+IFERROR(VLOOKUP(RECAP!A486,'PROMO CAP CRAYONS ESQUISSE'!A:I,9,FALSE),0)+IFERROR(VLOOKUP(RECAP!A486,'PROMO CAP CRAYONS PASTEL'!A:I,9,FALSE),0)</f>
        <v>0</v>
      </c>
    </row>
    <row r="487" spans="1:2">
      <c r="A487" s="195" t="s">
        <v>1351</v>
      </c>
      <c r="B487" s="242">
        <f>IFERROR(VLOOKUP(A487,'PROMOS PRODUITS'!A:O,15,FALSE),0)+IFERROR(VLOOKUP(RECAP!A487,'PROMO LX BASICS ACRYLIQUE 118ML'!B:I,9,FALSE),0)+IFERROR(VLOOKUP(RECAP!A487,'PROMO LX HEAVY BODY 59 ML'!A:I,9,FALSE),0)+IFERROR(VLOOKUP(RECAP!A487,'PROMO LX ADDITIFS ACRYLIQUES'!A:I,9,FALSE),0)+IFERROR(VLOOKUP(RECAP!A487,'PROMO LB ACRYLIQUE FINE'!A:I,9,FALSE),0)+IFERROR(VLOOKUP(RECAP!A487,'PROMO LB HUILE FINE 40 ML'!A:I,9,FALSE),0)+IFERROR(VLOOKUP(RECAP!A487,'PROMO WN PROMARKER'!A:I,9,FALSE),0)+IFERROR(VLOOKUP(RECAP!A487,'PROMO CAP CRAYONS ESQUISSE'!A:I,9,FALSE),0)+IFERROR(VLOOKUP(RECAP!A487,'PROMO CAP CRAYONS PASTEL'!A:I,9,FALSE),0)</f>
        <v>0</v>
      </c>
    </row>
    <row r="488" spans="1:2">
      <c r="A488" s="195" t="s">
        <v>1353</v>
      </c>
      <c r="B488" s="242">
        <f>IFERROR(VLOOKUP(A488,'PROMOS PRODUITS'!A:O,15,FALSE),0)+IFERROR(VLOOKUP(RECAP!A488,'PROMO LX BASICS ACRYLIQUE 118ML'!B:I,9,FALSE),0)+IFERROR(VLOOKUP(RECAP!A488,'PROMO LX HEAVY BODY 59 ML'!A:I,9,FALSE),0)+IFERROR(VLOOKUP(RECAP!A488,'PROMO LX ADDITIFS ACRYLIQUES'!A:I,9,FALSE),0)+IFERROR(VLOOKUP(RECAP!A488,'PROMO LB ACRYLIQUE FINE'!A:I,9,FALSE),0)+IFERROR(VLOOKUP(RECAP!A488,'PROMO LB HUILE FINE 40 ML'!A:I,9,FALSE),0)+IFERROR(VLOOKUP(RECAP!A488,'PROMO WN PROMARKER'!A:I,9,FALSE),0)+IFERROR(VLOOKUP(RECAP!A488,'PROMO CAP CRAYONS ESQUISSE'!A:I,9,FALSE),0)+IFERROR(VLOOKUP(RECAP!A488,'PROMO CAP CRAYONS PASTEL'!A:I,9,FALSE),0)</f>
        <v>0</v>
      </c>
    </row>
    <row r="489" spans="1:2">
      <c r="A489" s="195" t="s">
        <v>1355</v>
      </c>
      <c r="B489" s="242">
        <f>IFERROR(VLOOKUP(A489,'PROMOS PRODUITS'!A:O,15,FALSE),0)+IFERROR(VLOOKUP(RECAP!A489,'PROMO LX BASICS ACRYLIQUE 118ML'!B:I,9,FALSE),0)+IFERROR(VLOOKUP(RECAP!A489,'PROMO LX HEAVY BODY 59 ML'!A:I,9,FALSE),0)+IFERROR(VLOOKUP(RECAP!A489,'PROMO LX ADDITIFS ACRYLIQUES'!A:I,9,FALSE),0)+IFERROR(VLOOKUP(RECAP!A489,'PROMO LB ACRYLIQUE FINE'!A:I,9,FALSE),0)+IFERROR(VLOOKUP(RECAP!A489,'PROMO LB HUILE FINE 40 ML'!A:I,9,FALSE),0)+IFERROR(VLOOKUP(RECAP!A489,'PROMO WN PROMARKER'!A:I,9,FALSE),0)+IFERROR(VLOOKUP(RECAP!A489,'PROMO CAP CRAYONS ESQUISSE'!A:I,9,FALSE),0)+IFERROR(VLOOKUP(RECAP!A489,'PROMO CAP CRAYONS PASTEL'!A:I,9,FALSE),0)</f>
        <v>0</v>
      </c>
    </row>
    <row r="490" spans="1:2">
      <c r="A490" s="195" t="s">
        <v>1357</v>
      </c>
      <c r="B490" s="242">
        <f>IFERROR(VLOOKUP(A490,'PROMOS PRODUITS'!A:O,15,FALSE),0)+IFERROR(VLOOKUP(RECAP!A490,'PROMO LX BASICS ACRYLIQUE 118ML'!B:I,9,FALSE),0)+IFERROR(VLOOKUP(RECAP!A490,'PROMO LX HEAVY BODY 59 ML'!A:I,9,FALSE),0)+IFERROR(VLOOKUP(RECAP!A490,'PROMO LX ADDITIFS ACRYLIQUES'!A:I,9,FALSE),0)+IFERROR(VLOOKUP(RECAP!A490,'PROMO LB ACRYLIQUE FINE'!A:I,9,FALSE),0)+IFERROR(VLOOKUP(RECAP!A490,'PROMO LB HUILE FINE 40 ML'!A:I,9,FALSE),0)+IFERROR(VLOOKUP(RECAP!A490,'PROMO WN PROMARKER'!A:I,9,FALSE),0)+IFERROR(VLOOKUP(RECAP!A490,'PROMO CAP CRAYONS ESQUISSE'!A:I,9,FALSE),0)+IFERROR(VLOOKUP(RECAP!A490,'PROMO CAP CRAYONS PASTEL'!A:I,9,FALSE),0)</f>
        <v>0</v>
      </c>
    </row>
    <row r="491" spans="1:2">
      <c r="A491" s="195" t="s">
        <v>1359</v>
      </c>
      <c r="B491" s="242">
        <f>IFERROR(VLOOKUP(A491,'PROMOS PRODUITS'!A:O,15,FALSE),0)+IFERROR(VLOOKUP(RECAP!A491,'PROMO LX BASICS ACRYLIQUE 118ML'!B:I,9,FALSE),0)+IFERROR(VLOOKUP(RECAP!A491,'PROMO LX HEAVY BODY 59 ML'!A:I,9,FALSE),0)+IFERROR(VLOOKUP(RECAP!A491,'PROMO LX ADDITIFS ACRYLIQUES'!A:I,9,FALSE),0)+IFERROR(VLOOKUP(RECAP!A491,'PROMO LB ACRYLIQUE FINE'!A:I,9,FALSE),0)+IFERROR(VLOOKUP(RECAP!A491,'PROMO LB HUILE FINE 40 ML'!A:I,9,FALSE),0)+IFERROR(VLOOKUP(RECAP!A491,'PROMO WN PROMARKER'!A:I,9,FALSE),0)+IFERROR(VLOOKUP(RECAP!A491,'PROMO CAP CRAYONS ESQUISSE'!A:I,9,FALSE),0)+IFERROR(VLOOKUP(RECAP!A491,'PROMO CAP CRAYONS PASTEL'!A:I,9,FALSE),0)</f>
        <v>0</v>
      </c>
    </row>
    <row r="492" spans="1:2">
      <c r="A492" s="195" t="s">
        <v>1361</v>
      </c>
      <c r="B492" s="242">
        <f>IFERROR(VLOOKUP(A492,'PROMOS PRODUITS'!A:O,15,FALSE),0)+IFERROR(VLOOKUP(RECAP!A492,'PROMO LX BASICS ACRYLIQUE 118ML'!B:I,9,FALSE),0)+IFERROR(VLOOKUP(RECAP!A492,'PROMO LX HEAVY BODY 59 ML'!A:I,9,FALSE),0)+IFERROR(VLOOKUP(RECAP!A492,'PROMO LX ADDITIFS ACRYLIQUES'!A:I,9,FALSE),0)+IFERROR(VLOOKUP(RECAP!A492,'PROMO LB ACRYLIQUE FINE'!A:I,9,FALSE),0)+IFERROR(VLOOKUP(RECAP!A492,'PROMO LB HUILE FINE 40 ML'!A:I,9,FALSE),0)+IFERROR(VLOOKUP(RECAP!A492,'PROMO WN PROMARKER'!A:I,9,FALSE),0)+IFERROR(VLOOKUP(RECAP!A492,'PROMO CAP CRAYONS ESQUISSE'!A:I,9,FALSE),0)+IFERROR(VLOOKUP(RECAP!A492,'PROMO CAP CRAYONS PASTEL'!A:I,9,FALSE),0)</f>
        <v>0</v>
      </c>
    </row>
    <row r="493" spans="1:2">
      <c r="A493" s="195" t="s">
        <v>1363</v>
      </c>
      <c r="B493" s="242">
        <f>IFERROR(VLOOKUP(A493,'PROMOS PRODUITS'!A:O,15,FALSE),0)+IFERROR(VLOOKUP(RECAP!A493,'PROMO LX BASICS ACRYLIQUE 118ML'!B:I,9,FALSE),0)+IFERROR(VLOOKUP(RECAP!A493,'PROMO LX HEAVY BODY 59 ML'!A:I,9,FALSE),0)+IFERROR(VLOOKUP(RECAP!A493,'PROMO LX ADDITIFS ACRYLIQUES'!A:I,9,FALSE),0)+IFERROR(VLOOKUP(RECAP!A493,'PROMO LB ACRYLIQUE FINE'!A:I,9,FALSE),0)+IFERROR(VLOOKUP(RECAP!A493,'PROMO LB HUILE FINE 40 ML'!A:I,9,FALSE),0)+IFERROR(VLOOKUP(RECAP!A493,'PROMO WN PROMARKER'!A:I,9,FALSE),0)+IFERROR(VLOOKUP(RECAP!A493,'PROMO CAP CRAYONS ESQUISSE'!A:I,9,FALSE),0)+IFERROR(VLOOKUP(RECAP!A493,'PROMO CAP CRAYONS PASTEL'!A:I,9,FALSE),0)</f>
        <v>0</v>
      </c>
    </row>
    <row r="494" spans="1:2">
      <c r="A494" s="195" t="s">
        <v>1365</v>
      </c>
      <c r="B494" s="242">
        <f>IFERROR(VLOOKUP(A494,'PROMOS PRODUITS'!A:O,15,FALSE),0)+IFERROR(VLOOKUP(RECAP!A494,'PROMO LX BASICS ACRYLIQUE 118ML'!B:I,9,FALSE),0)+IFERROR(VLOOKUP(RECAP!A494,'PROMO LX HEAVY BODY 59 ML'!A:I,9,FALSE),0)+IFERROR(VLOOKUP(RECAP!A494,'PROMO LX ADDITIFS ACRYLIQUES'!A:I,9,FALSE),0)+IFERROR(VLOOKUP(RECAP!A494,'PROMO LB ACRYLIQUE FINE'!A:I,9,FALSE),0)+IFERROR(VLOOKUP(RECAP!A494,'PROMO LB HUILE FINE 40 ML'!A:I,9,FALSE),0)+IFERROR(VLOOKUP(RECAP!A494,'PROMO WN PROMARKER'!A:I,9,FALSE),0)+IFERROR(VLOOKUP(RECAP!A494,'PROMO CAP CRAYONS ESQUISSE'!A:I,9,FALSE),0)+IFERROR(VLOOKUP(RECAP!A494,'PROMO CAP CRAYONS PASTEL'!A:I,9,FALSE),0)</f>
        <v>0</v>
      </c>
    </row>
    <row r="495" spans="1:2">
      <c r="A495" s="195" t="s">
        <v>1367</v>
      </c>
      <c r="B495" s="242">
        <f>IFERROR(VLOOKUP(A495,'PROMOS PRODUITS'!A:O,15,FALSE),0)+IFERROR(VLOOKUP(RECAP!A495,'PROMO LX BASICS ACRYLIQUE 118ML'!B:I,9,FALSE),0)+IFERROR(VLOOKUP(RECAP!A495,'PROMO LX HEAVY BODY 59 ML'!A:I,9,FALSE),0)+IFERROR(VLOOKUP(RECAP!A495,'PROMO LX ADDITIFS ACRYLIQUES'!A:I,9,FALSE),0)+IFERROR(VLOOKUP(RECAP!A495,'PROMO LB ACRYLIQUE FINE'!A:I,9,FALSE),0)+IFERROR(VLOOKUP(RECAP!A495,'PROMO LB HUILE FINE 40 ML'!A:I,9,FALSE),0)+IFERROR(VLOOKUP(RECAP!A495,'PROMO WN PROMARKER'!A:I,9,FALSE),0)+IFERROR(VLOOKUP(RECAP!A495,'PROMO CAP CRAYONS ESQUISSE'!A:I,9,FALSE),0)+IFERROR(VLOOKUP(RECAP!A495,'PROMO CAP CRAYONS PASTEL'!A:I,9,FALSE),0)</f>
        <v>0</v>
      </c>
    </row>
    <row r="496" spans="1:2">
      <c r="A496" s="195" t="s">
        <v>1369</v>
      </c>
      <c r="B496" s="242">
        <f>IFERROR(VLOOKUP(A496,'PROMOS PRODUITS'!A:O,15,FALSE),0)+IFERROR(VLOOKUP(RECAP!A496,'PROMO LX BASICS ACRYLIQUE 118ML'!B:I,9,FALSE),0)+IFERROR(VLOOKUP(RECAP!A496,'PROMO LX HEAVY BODY 59 ML'!A:I,9,FALSE),0)+IFERROR(VLOOKUP(RECAP!A496,'PROMO LX ADDITIFS ACRYLIQUES'!A:I,9,FALSE),0)+IFERROR(VLOOKUP(RECAP!A496,'PROMO LB ACRYLIQUE FINE'!A:I,9,FALSE),0)+IFERROR(VLOOKUP(RECAP!A496,'PROMO LB HUILE FINE 40 ML'!A:I,9,FALSE),0)+IFERROR(VLOOKUP(RECAP!A496,'PROMO WN PROMARKER'!A:I,9,FALSE),0)+IFERROR(VLOOKUP(RECAP!A496,'PROMO CAP CRAYONS ESQUISSE'!A:I,9,FALSE),0)+IFERROR(VLOOKUP(RECAP!A496,'PROMO CAP CRAYONS PASTEL'!A:I,9,FALSE),0)</f>
        <v>0</v>
      </c>
    </row>
    <row r="497" spans="1:2">
      <c r="A497" s="195" t="s">
        <v>1371</v>
      </c>
      <c r="B497" s="242">
        <f>IFERROR(VLOOKUP(A497,'PROMOS PRODUITS'!A:O,15,FALSE),0)+IFERROR(VLOOKUP(RECAP!A497,'PROMO LX BASICS ACRYLIQUE 118ML'!B:I,9,FALSE),0)+IFERROR(VLOOKUP(RECAP!A497,'PROMO LX HEAVY BODY 59 ML'!A:I,9,FALSE),0)+IFERROR(VLOOKUP(RECAP!A497,'PROMO LX ADDITIFS ACRYLIQUES'!A:I,9,FALSE),0)+IFERROR(VLOOKUP(RECAP!A497,'PROMO LB ACRYLIQUE FINE'!A:I,9,FALSE),0)+IFERROR(VLOOKUP(RECAP!A497,'PROMO LB HUILE FINE 40 ML'!A:I,9,FALSE),0)+IFERROR(VLOOKUP(RECAP!A497,'PROMO WN PROMARKER'!A:I,9,FALSE),0)+IFERROR(VLOOKUP(RECAP!A497,'PROMO CAP CRAYONS ESQUISSE'!A:I,9,FALSE),0)+IFERROR(VLOOKUP(RECAP!A497,'PROMO CAP CRAYONS PASTEL'!A:I,9,FALSE),0)</f>
        <v>0</v>
      </c>
    </row>
    <row r="498" spans="1:2">
      <c r="A498" s="195" t="s">
        <v>1373</v>
      </c>
      <c r="B498" s="242">
        <f>IFERROR(VLOOKUP(A498,'PROMOS PRODUITS'!A:O,15,FALSE),0)+IFERROR(VLOOKUP(RECAP!A498,'PROMO LX BASICS ACRYLIQUE 118ML'!B:I,9,FALSE),0)+IFERROR(VLOOKUP(RECAP!A498,'PROMO LX HEAVY BODY 59 ML'!A:I,9,FALSE),0)+IFERROR(VLOOKUP(RECAP!A498,'PROMO LX ADDITIFS ACRYLIQUES'!A:I,9,FALSE),0)+IFERROR(VLOOKUP(RECAP!A498,'PROMO LB ACRYLIQUE FINE'!A:I,9,FALSE),0)+IFERROR(VLOOKUP(RECAP!A498,'PROMO LB HUILE FINE 40 ML'!A:I,9,FALSE),0)+IFERROR(VLOOKUP(RECAP!A498,'PROMO WN PROMARKER'!A:I,9,FALSE),0)+IFERROR(VLOOKUP(RECAP!A498,'PROMO CAP CRAYONS ESQUISSE'!A:I,9,FALSE),0)+IFERROR(VLOOKUP(RECAP!A498,'PROMO CAP CRAYONS PASTEL'!A:I,9,FALSE),0)</f>
        <v>0</v>
      </c>
    </row>
    <row r="499" spans="1:2">
      <c r="A499" s="195" t="s">
        <v>1375</v>
      </c>
      <c r="B499" s="242">
        <f>IFERROR(VLOOKUP(A499,'PROMOS PRODUITS'!A:O,15,FALSE),0)+IFERROR(VLOOKUP(RECAP!A499,'PROMO LX BASICS ACRYLIQUE 118ML'!B:I,9,FALSE),0)+IFERROR(VLOOKUP(RECAP!A499,'PROMO LX HEAVY BODY 59 ML'!A:I,9,FALSE),0)+IFERROR(VLOOKUP(RECAP!A499,'PROMO LX ADDITIFS ACRYLIQUES'!A:I,9,FALSE),0)+IFERROR(VLOOKUP(RECAP!A499,'PROMO LB ACRYLIQUE FINE'!A:I,9,FALSE),0)+IFERROR(VLOOKUP(RECAP!A499,'PROMO LB HUILE FINE 40 ML'!A:I,9,FALSE),0)+IFERROR(VLOOKUP(RECAP!A499,'PROMO WN PROMARKER'!A:I,9,FALSE),0)+IFERROR(VLOOKUP(RECAP!A499,'PROMO CAP CRAYONS ESQUISSE'!A:I,9,FALSE),0)+IFERROR(VLOOKUP(RECAP!A499,'PROMO CAP CRAYONS PASTEL'!A:I,9,FALSE),0)</f>
        <v>0</v>
      </c>
    </row>
    <row r="500" spans="1:2">
      <c r="A500" s="195" t="s">
        <v>1377</v>
      </c>
      <c r="B500" s="242">
        <f>IFERROR(VLOOKUP(A500,'PROMOS PRODUITS'!A:O,15,FALSE),0)+IFERROR(VLOOKUP(RECAP!A500,'PROMO LX BASICS ACRYLIQUE 118ML'!B:I,9,FALSE),0)+IFERROR(VLOOKUP(RECAP!A500,'PROMO LX HEAVY BODY 59 ML'!A:I,9,FALSE),0)+IFERROR(VLOOKUP(RECAP!A500,'PROMO LX ADDITIFS ACRYLIQUES'!A:I,9,FALSE),0)+IFERROR(VLOOKUP(RECAP!A500,'PROMO LB ACRYLIQUE FINE'!A:I,9,FALSE),0)+IFERROR(VLOOKUP(RECAP!A500,'PROMO LB HUILE FINE 40 ML'!A:I,9,FALSE),0)+IFERROR(VLOOKUP(RECAP!A500,'PROMO WN PROMARKER'!A:I,9,FALSE),0)+IFERROR(VLOOKUP(RECAP!A500,'PROMO CAP CRAYONS ESQUISSE'!A:I,9,FALSE),0)+IFERROR(VLOOKUP(RECAP!A500,'PROMO CAP CRAYONS PASTEL'!A:I,9,FALSE),0)</f>
        <v>0</v>
      </c>
    </row>
    <row r="501" spans="1:2">
      <c r="A501" s="196" t="s">
        <v>1383</v>
      </c>
      <c r="B501" s="242">
        <f>IFERROR(VLOOKUP(A501,'PROMOS PRODUITS'!A:O,15,FALSE),0)+IFERROR(VLOOKUP(RECAP!A501,'PROMO LX BASICS ACRYLIQUE 118ML'!B:I,9,FALSE),0)+IFERROR(VLOOKUP(RECAP!A501,'PROMO LX HEAVY BODY 59 ML'!A:I,9,FALSE),0)+IFERROR(VLOOKUP(RECAP!A501,'PROMO LX ADDITIFS ACRYLIQUES'!A:I,9,FALSE),0)+IFERROR(VLOOKUP(RECAP!A501,'PROMO LB ACRYLIQUE FINE'!A:I,9,FALSE),0)+IFERROR(VLOOKUP(RECAP!A501,'PROMO LB HUILE FINE 40 ML'!A:I,9,FALSE),0)+IFERROR(VLOOKUP(RECAP!A501,'PROMO WN PROMARKER'!A:I,9,FALSE),0)+IFERROR(VLOOKUP(RECAP!A501,'PROMO CAP CRAYONS ESQUISSE'!A:I,9,FALSE),0)+IFERROR(VLOOKUP(RECAP!A501,'PROMO CAP CRAYONS PASTEL'!A:I,9,FALSE),0)</f>
        <v>0</v>
      </c>
    </row>
    <row r="502" spans="1:2">
      <c r="A502" s="196" t="s">
        <v>1385</v>
      </c>
      <c r="B502" s="242">
        <f>IFERROR(VLOOKUP(A502,'PROMOS PRODUITS'!A:O,15,FALSE),0)+IFERROR(VLOOKUP(RECAP!A502,'PROMO LX BASICS ACRYLIQUE 118ML'!B:I,9,FALSE),0)+IFERROR(VLOOKUP(RECAP!A502,'PROMO LX HEAVY BODY 59 ML'!A:I,9,FALSE),0)+IFERROR(VLOOKUP(RECAP!A502,'PROMO LX ADDITIFS ACRYLIQUES'!A:I,9,FALSE),0)+IFERROR(VLOOKUP(RECAP!A502,'PROMO LB ACRYLIQUE FINE'!A:I,9,FALSE),0)+IFERROR(VLOOKUP(RECAP!A502,'PROMO LB HUILE FINE 40 ML'!A:I,9,FALSE),0)+IFERROR(VLOOKUP(RECAP!A502,'PROMO WN PROMARKER'!A:I,9,FALSE),0)+IFERROR(VLOOKUP(RECAP!A502,'PROMO CAP CRAYONS ESQUISSE'!A:I,9,FALSE),0)+IFERROR(VLOOKUP(RECAP!A502,'PROMO CAP CRAYONS PASTEL'!A:I,9,FALSE),0)</f>
        <v>0</v>
      </c>
    </row>
    <row r="503" spans="1:2">
      <c r="A503" s="196" t="s">
        <v>1387</v>
      </c>
      <c r="B503" s="242">
        <f>IFERROR(VLOOKUP(A503,'PROMOS PRODUITS'!A:O,15,FALSE),0)+IFERROR(VLOOKUP(RECAP!A503,'PROMO LX BASICS ACRYLIQUE 118ML'!B:I,9,FALSE),0)+IFERROR(VLOOKUP(RECAP!A503,'PROMO LX HEAVY BODY 59 ML'!A:I,9,FALSE),0)+IFERROR(VLOOKUP(RECAP!A503,'PROMO LX ADDITIFS ACRYLIQUES'!A:I,9,FALSE),0)+IFERROR(VLOOKUP(RECAP!A503,'PROMO LB ACRYLIQUE FINE'!A:I,9,FALSE),0)+IFERROR(VLOOKUP(RECAP!A503,'PROMO LB HUILE FINE 40 ML'!A:I,9,FALSE),0)+IFERROR(VLOOKUP(RECAP!A503,'PROMO WN PROMARKER'!A:I,9,FALSE),0)+IFERROR(VLOOKUP(RECAP!A503,'PROMO CAP CRAYONS ESQUISSE'!A:I,9,FALSE),0)+IFERROR(VLOOKUP(RECAP!A503,'PROMO CAP CRAYONS PASTEL'!A:I,9,FALSE),0)</f>
        <v>0</v>
      </c>
    </row>
    <row r="504" spans="1:2">
      <c r="A504" s="196" t="s">
        <v>1389</v>
      </c>
      <c r="B504" s="242">
        <f>IFERROR(VLOOKUP(A504,'PROMOS PRODUITS'!A:O,15,FALSE),0)+IFERROR(VLOOKUP(RECAP!A504,'PROMO LX BASICS ACRYLIQUE 118ML'!B:I,9,FALSE),0)+IFERROR(VLOOKUP(RECAP!A504,'PROMO LX HEAVY BODY 59 ML'!A:I,9,FALSE),0)+IFERROR(VLOOKUP(RECAP!A504,'PROMO LX ADDITIFS ACRYLIQUES'!A:I,9,FALSE),0)+IFERROR(VLOOKUP(RECAP!A504,'PROMO LB ACRYLIQUE FINE'!A:I,9,FALSE),0)+IFERROR(VLOOKUP(RECAP!A504,'PROMO LB HUILE FINE 40 ML'!A:I,9,FALSE),0)+IFERROR(VLOOKUP(RECAP!A504,'PROMO WN PROMARKER'!A:I,9,FALSE),0)+IFERROR(VLOOKUP(RECAP!A504,'PROMO CAP CRAYONS ESQUISSE'!A:I,9,FALSE),0)+IFERROR(VLOOKUP(RECAP!A504,'PROMO CAP CRAYONS PASTEL'!A:I,9,FALSE),0)</f>
        <v>0</v>
      </c>
    </row>
    <row r="505" spans="1:2">
      <c r="A505" s="196" t="s">
        <v>1391</v>
      </c>
      <c r="B505" s="242">
        <f>IFERROR(VLOOKUP(A505,'PROMOS PRODUITS'!A:O,15,FALSE),0)+IFERROR(VLOOKUP(RECAP!A505,'PROMO LX BASICS ACRYLIQUE 118ML'!B:I,9,FALSE),0)+IFERROR(VLOOKUP(RECAP!A505,'PROMO LX HEAVY BODY 59 ML'!A:I,9,FALSE),0)+IFERROR(VLOOKUP(RECAP!A505,'PROMO LX ADDITIFS ACRYLIQUES'!A:I,9,FALSE),0)+IFERROR(VLOOKUP(RECAP!A505,'PROMO LB ACRYLIQUE FINE'!A:I,9,FALSE),0)+IFERROR(VLOOKUP(RECAP!A505,'PROMO LB HUILE FINE 40 ML'!A:I,9,FALSE),0)+IFERROR(VLOOKUP(RECAP!A505,'PROMO WN PROMARKER'!A:I,9,FALSE),0)+IFERROR(VLOOKUP(RECAP!A505,'PROMO CAP CRAYONS ESQUISSE'!A:I,9,FALSE),0)+IFERROR(VLOOKUP(RECAP!A505,'PROMO CAP CRAYONS PASTEL'!A:I,9,FALSE),0)</f>
        <v>0</v>
      </c>
    </row>
    <row r="506" spans="1:2">
      <c r="A506" s="196" t="s">
        <v>1393</v>
      </c>
      <c r="B506" s="242">
        <f>IFERROR(VLOOKUP(A506,'PROMOS PRODUITS'!A:O,15,FALSE),0)+IFERROR(VLOOKUP(RECAP!A506,'PROMO LX BASICS ACRYLIQUE 118ML'!B:I,9,FALSE),0)+IFERROR(VLOOKUP(RECAP!A506,'PROMO LX HEAVY BODY 59 ML'!A:I,9,FALSE),0)+IFERROR(VLOOKUP(RECAP!A506,'PROMO LX ADDITIFS ACRYLIQUES'!A:I,9,FALSE),0)+IFERROR(VLOOKUP(RECAP!A506,'PROMO LB ACRYLIQUE FINE'!A:I,9,FALSE),0)+IFERROR(VLOOKUP(RECAP!A506,'PROMO LB HUILE FINE 40 ML'!A:I,9,FALSE),0)+IFERROR(VLOOKUP(RECAP!A506,'PROMO WN PROMARKER'!A:I,9,FALSE),0)+IFERROR(VLOOKUP(RECAP!A506,'PROMO CAP CRAYONS ESQUISSE'!A:I,9,FALSE),0)+IFERROR(VLOOKUP(RECAP!A506,'PROMO CAP CRAYONS PASTEL'!A:I,9,FALSE),0)</f>
        <v>0</v>
      </c>
    </row>
    <row r="507" spans="1:2">
      <c r="A507" s="196" t="s">
        <v>1395</v>
      </c>
      <c r="B507" s="242">
        <f>IFERROR(VLOOKUP(A507,'PROMOS PRODUITS'!A:O,15,FALSE),0)+IFERROR(VLOOKUP(RECAP!A507,'PROMO LX BASICS ACRYLIQUE 118ML'!B:I,9,FALSE),0)+IFERROR(VLOOKUP(RECAP!A507,'PROMO LX HEAVY BODY 59 ML'!A:I,9,FALSE),0)+IFERROR(VLOOKUP(RECAP!A507,'PROMO LX ADDITIFS ACRYLIQUES'!A:I,9,FALSE),0)+IFERROR(VLOOKUP(RECAP!A507,'PROMO LB ACRYLIQUE FINE'!A:I,9,FALSE),0)+IFERROR(VLOOKUP(RECAP!A507,'PROMO LB HUILE FINE 40 ML'!A:I,9,FALSE),0)+IFERROR(VLOOKUP(RECAP!A507,'PROMO WN PROMARKER'!A:I,9,FALSE),0)+IFERROR(VLOOKUP(RECAP!A507,'PROMO CAP CRAYONS ESQUISSE'!A:I,9,FALSE),0)+IFERROR(VLOOKUP(RECAP!A507,'PROMO CAP CRAYONS PASTEL'!A:I,9,FALSE),0)</f>
        <v>0</v>
      </c>
    </row>
    <row r="508" spans="1:2">
      <c r="A508" s="196" t="s">
        <v>1397</v>
      </c>
      <c r="B508" s="242">
        <f>IFERROR(VLOOKUP(A508,'PROMOS PRODUITS'!A:O,15,FALSE),0)+IFERROR(VLOOKUP(RECAP!A508,'PROMO LX BASICS ACRYLIQUE 118ML'!B:I,9,FALSE),0)+IFERROR(VLOOKUP(RECAP!A508,'PROMO LX HEAVY BODY 59 ML'!A:I,9,FALSE),0)+IFERROR(VLOOKUP(RECAP!A508,'PROMO LX ADDITIFS ACRYLIQUES'!A:I,9,FALSE),0)+IFERROR(VLOOKUP(RECAP!A508,'PROMO LB ACRYLIQUE FINE'!A:I,9,FALSE),0)+IFERROR(VLOOKUP(RECAP!A508,'PROMO LB HUILE FINE 40 ML'!A:I,9,FALSE),0)+IFERROR(VLOOKUP(RECAP!A508,'PROMO WN PROMARKER'!A:I,9,FALSE),0)+IFERROR(VLOOKUP(RECAP!A508,'PROMO CAP CRAYONS ESQUISSE'!A:I,9,FALSE),0)+IFERROR(VLOOKUP(RECAP!A508,'PROMO CAP CRAYONS PASTEL'!A:I,9,FALSE),0)</f>
        <v>0</v>
      </c>
    </row>
    <row r="509" spans="1:2">
      <c r="A509" s="196" t="s">
        <v>1399</v>
      </c>
      <c r="B509" s="242">
        <f>IFERROR(VLOOKUP(A509,'PROMOS PRODUITS'!A:O,15,FALSE),0)+IFERROR(VLOOKUP(RECAP!A509,'PROMO LX BASICS ACRYLIQUE 118ML'!B:I,9,FALSE),0)+IFERROR(VLOOKUP(RECAP!A509,'PROMO LX HEAVY BODY 59 ML'!A:I,9,FALSE),0)+IFERROR(VLOOKUP(RECAP!A509,'PROMO LX ADDITIFS ACRYLIQUES'!A:I,9,FALSE),0)+IFERROR(VLOOKUP(RECAP!A509,'PROMO LB ACRYLIQUE FINE'!A:I,9,FALSE),0)+IFERROR(VLOOKUP(RECAP!A509,'PROMO LB HUILE FINE 40 ML'!A:I,9,FALSE),0)+IFERROR(VLOOKUP(RECAP!A509,'PROMO WN PROMARKER'!A:I,9,FALSE),0)+IFERROR(VLOOKUP(RECAP!A509,'PROMO CAP CRAYONS ESQUISSE'!A:I,9,FALSE),0)+IFERROR(VLOOKUP(RECAP!A509,'PROMO CAP CRAYONS PASTEL'!A:I,9,FALSE),0)</f>
        <v>0</v>
      </c>
    </row>
    <row r="510" spans="1:2">
      <c r="A510" s="196" t="s">
        <v>1401</v>
      </c>
      <c r="B510" s="242">
        <f>IFERROR(VLOOKUP(A510,'PROMOS PRODUITS'!A:O,15,FALSE),0)+IFERROR(VLOOKUP(RECAP!A510,'PROMO LX BASICS ACRYLIQUE 118ML'!B:I,9,FALSE),0)+IFERROR(VLOOKUP(RECAP!A510,'PROMO LX HEAVY BODY 59 ML'!A:I,9,FALSE),0)+IFERROR(VLOOKUP(RECAP!A510,'PROMO LX ADDITIFS ACRYLIQUES'!A:I,9,FALSE),0)+IFERROR(VLOOKUP(RECAP!A510,'PROMO LB ACRYLIQUE FINE'!A:I,9,FALSE),0)+IFERROR(VLOOKUP(RECAP!A510,'PROMO LB HUILE FINE 40 ML'!A:I,9,FALSE),0)+IFERROR(VLOOKUP(RECAP!A510,'PROMO WN PROMARKER'!A:I,9,FALSE),0)+IFERROR(VLOOKUP(RECAP!A510,'PROMO CAP CRAYONS ESQUISSE'!A:I,9,FALSE),0)+IFERROR(VLOOKUP(RECAP!A510,'PROMO CAP CRAYONS PASTEL'!A:I,9,FALSE),0)</f>
        <v>0</v>
      </c>
    </row>
    <row r="511" spans="1:2">
      <c r="A511" s="196" t="s">
        <v>1403</v>
      </c>
      <c r="B511" s="242">
        <f>IFERROR(VLOOKUP(A511,'PROMOS PRODUITS'!A:O,15,FALSE),0)+IFERROR(VLOOKUP(RECAP!A511,'PROMO LX BASICS ACRYLIQUE 118ML'!B:I,9,FALSE),0)+IFERROR(VLOOKUP(RECAP!A511,'PROMO LX HEAVY BODY 59 ML'!A:I,9,FALSE),0)+IFERROR(VLOOKUP(RECAP!A511,'PROMO LX ADDITIFS ACRYLIQUES'!A:I,9,FALSE),0)+IFERROR(VLOOKUP(RECAP!A511,'PROMO LB ACRYLIQUE FINE'!A:I,9,FALSE),0)+IFERROR(VLOOKUP(RECAP!A511,'PROMO LB HUILE FINE 40 ML'!A:I,9,FALSE),0)+IFERROR(VLOOKUP(RECAP!A511,'PROMO WN PROMARKER'!A:I,9,FALSE),0)+IFERROR(VLOOKUP(RECAP!A511,'PROMO CAP CRAYONS ESQUISSE'!A:I,9,FALSE),0)+IFERROR(VLOOKUP(RECAP!A511,'PROMO CAP CRAYONS PASTEL'!A:I,9,FALSE),0)</f>
        <v>0</v>
      </c>
    </row>
    <row r="512" spans="1:2">
      <c r="A512" s="196" t="s">
        <v>1405</v>
      </c>
      <c r="B512" s="242">
        <f>IFERROR(VLOOKUP(A512,'PROMOS PRODUITS'!A:O,15,FALSE),0)+IFERROR(VLOOKUP(RECAP!A512,'PROMO LX BASICS ACRYLIQUE 118ML'!B:I,9,FALSE),0)+IFERROR(VLOOKUP(RECAP!A512,'PROMO LX HEAVY BODY 59 ML'!A:I,9,FALSE),0)+IFERROR(VLOOKUP(RECAP!A512,'PROMO LX ADDITIFS ACRYLIQUES'!A:I,9,FALSE),0)+IFERROR(VLOOKUP(RECAP!A512,'PROMO LB ACRYLIQUE FINE'!A:I,9,FALSE),0)+IFERROR(VLOOKUP(RECAP!A512,'PROMO LB HUILE FINE 40 ML'!A:I,9,FALSE),0)+IFERROR(VLOOKUP(RECAP!A512,'PROMO WN PROMARKER'!A:I,9,FALSE),0)+IFERROR(VLOOKUP(RECAP!A512,'PROMO CAP CRAYONS ESQUISSE'!A:I,9,FALSE),0)+IFERROR(VLOOKUP(RECAP!A512,'PROMO CAP CRAYONS PASTEL'!A:I,9,FALSE),0)</f>
        <v>0</v>
      </c>
    </row>
    <row r="513" spans="1:2">
      <c r="A513" s="196" t="s">
        <v>1409</v>
      </c>
      <c r="B513" s="242">
        <f>IFERROR(VLOOKUP(A513,'PROMOS PRODUITS'!A:O,15,FALSE),0)+IFERROR(VLOOKUP(RECAP!A513,'PROMO LX BASICS ACRYLIQUE 118ML'!B:I,9,FALSE),0)+IFERROR(VLOOKUP(RECAP!A513,'PROMO LX HEAVY BODY 59 ML'!A:I,9,FALSE),0)+IFERROR(VLOOKUP(RECAP!A513,'PROMO LX ADDITIFS ACRYLIQUES'!A:I,9,FALSE),0)+IFERROR(VLOOKUP(RECAP!A513,'PROMO LB ACRYLIQUE FINE'!A:I,9,FALSE),0)+IFERROR(VLOOKUP(RECAP!A513,'PROMO LB HUILE FINE 40 ML'!A:I,9,FALSE),0)+IFERROR(VLOOKUP(RECAP!A513,'PROMO WN PROMARKER'!A:I,9,FALSE),0)+IFERROR(VLOOKUP(RECAP!A513,'PROMO CAP CRAYONS ESQUISSE'!A:I,9,FALSE),0)+IFERROR(VLOOKUP(RECAP!A513,'PROMO CAP CRAYONS PASTEL'!A:I,9,FALSE),0)</f>
        <v>0</v>
      </c>
    </row>
    <row r="514" spans="1:2">
      <c r="A514" s="196" t="s">
        <v>1411</v>
      </c>
      <c r="B514" s="242">
        <f>IFERROR(VLOOKUP(A514,'PROMOS PRODUITS'!A:O,15,FALSE),0)+IFERROR(VLOOKUP(RECAP!A514,'PROMO LX BASICS ACRYLIQUE 118ML'!B:I,9,FALSE),0)+IFERROR(VLOOKUP(RECAP!A514,'PROMO LX HEAVY BODY 59 ML'!A:I,9,FALSE),0)+IFERROR(VLOOKUP(RECAP!A514,'PROMO LX ADDITIFS ACRYLIQUES'!A:I,9,FALSE),0)+IFERROR(VLOOKUP(RECAP!A514,'PROMO LB ACRYLIQUE FINE'!A:I,9,FALSE),0)+IFERROR(VLOOKUP(RECAP!A514,'PROMO LB HUILE FINE 40 ML'!A:I,9,FALSE),0)+IFERROR(VLOOKUP(RECAP!A514,'PROMO WN PROMARKER'!A:I,9,FALSE),0)+IFERROR(VLOOKUP(RECAP!A514,'PROMO CAP CRAYONS ESQUISSE'!A:I,9,FALSE),0)+IFERROR(VLOOKUP(RECAP!A514,'PROMO CAP CRAYONS PASTEL'!A:I,9,FALSE),0)</f>
        <v>0</v>
      </c>
    </row>
    <row r="515" spans="1:2">
      <c r="A515" s="196" t="s">
        <v>1413</v>
      </c>
      <c r="B515" s="242">
        <f>IFERROR(VLOOKUP(A515,'PROMOS PRODUITS'!A:O,15,FALSE),0)+IFERROR(VLOOKUP(RECAP!A515,'PROMO LX BASICS ACRYLIQUE 118ML'!B:I,9,FALSE),0)+IFERROR(VLOOKUP(RECAP!A515,'PROMO LX HEAVY BODY 59 ML'!A:I,9,FALSE),0)+IFERROR(VLOOKUP(RECAP!A515,'PROMO LX ADDITIFS ACRYLIQUES'!A:I,9,FALSE),0)+IFERROR(VLOOKUP(RECAP!A515,'PROMO LB ACRYLIQUE FINE'!A:I,9,FALSE),0)+IFERROR(VLOOKUP(RECAP!A515,'PROMO LB HUILE FINE 40 ML'!A:I,9,FALSE),0)+IFERROR(VLOOKUP(RECAP!A515,'PROMO WN PROMARKER'!A:I,9,FALSE),0)+IFERROR(VLOOKUP(RECAP!A515,'PROMO CAP CRAYONS ESQUISSE'!A:I,9,FALSE),0)+IFERROR(VLOOKUP(RECAP!A515,'PROMO CAP CRAYONS PASTEL'!A:I,9,FALSE),0)</f>
        <v>0</v>
      </c>
    </row>
    <row r="516" spans="1:2">
      <c r="A516" s="196" t="s">
        <v>1415</v>
      </c>
      <c r="B516" s="242">
        <f>IFERROR(VLOOKUP(A516,'PROMOS PRODUITS'!A:O,15,FALSE),0)+IFERROR(VLOOKUP(RECAP!A516,'PROMO LX BASICS ACRYLIQUE 118ML'!B:I,9,FALSE),0)+IFERROR(VLOOKUP(RECAP!A516,'PROMO LX HEAVY BODY 59 ML'!A:I,9,FALSE),0)+IFERROR(VLOOKUP(RECAP!A516,'PROMO LX ADDITIFS ACRYLIQUES'!A:I,9,FALSE),0)+IFERROR(VLOOKUP(RECAP!A516,'PROMO LB ACRYLIQUE FINE'!A:I,9,FALSE),0)+IFERROR(VLOOKUP(RECAP!A516,'PROMO LB HUILE FINE 40 ML'!A:I,9,FALSE),0)+IFERROR(VLOOKUP(RECAP!A516,'PROMO WN PROMARKER'!A:I,9,FALSE),0)+IFERROR(VLOOKUP(RECAP!A516,'PROMO CAP CRAYONS ESQUISSE'!A:I,9,FALSE),0)+IFERROR(VLOOKUP(RECAP!A516,'PROMO CAP CRAYONS PASTEL'!A:I,9,FALSE),0)</f>
        <v>0</v>
      </c>
    </row>
    <row r="517" spans="1:2">
      <c r="A517" s="196" t="s">
        <v>1417</v>
      </c>
      <c r="B517" s="242">
        <f>IFERROR(VLOOKUP(A517,'PROMOS PRODUITS'!A:O,15,FALSE),0)+IFERROR(VLOOKUP(RECAP!A517,'PROMO LX BASICS ACRYLIQUE 118ML'!B:I,9,FALSE),0)+IFERROR(VLOOKUP(RECAP!A517,'PROMO LX HEAVY BODY 59 ML'!A:I,9,FALSE),0)+IFERROR(VLOOKUP(RECAP!A517,'PROMO LX ADDITIFS ACRYLIQUES'!A:I,9,FALSE),0)+IFERROR(VLOOKUP(RECAP!A517,'PROMO LB ACRYLIQUE FINE'!A:I,9,FALSE),0)+IFERROR(VLOOKUP(RECAP!A517,'PROMO LB HUILE FINE 40 ML'!A:I,9,FALSE),0)+IFERROR(VLOOKUP(RECAP!A517,'PROMO WN PROMARKER'!A:I,9,FALSE),0)+IFERROR(VLOOKUP(RECAP!A517,'PROMO CAP CRAYONS ESQUISSE'!A:I,9,FALSE),0)+IFERROR(VLOOKUP(RECAP!A517,'PROMO CAP CRAYONS PASTEL'!A:I,9,FALSE),0)</f>
        <v>0</v>
      </c>
    </row>
    <row r="518" spans="1:2">
      <c r="A518" s="196" t="s">
        <v>1419</v>
      </c>
      <c r="B518" s="242">
        <f>IFERROR(VLOOKUP(A518,'PROMOS PRODUITS'!A:O,15,FALSE),0)+IFERROR(VLOOKUP(RECAP!A518,'PROMO LX BASICS ACRYLIQUE 118ML'!B:I,9,FALSE),0)+IFERROR(VLOOKUP(RECAP!A518,'PROMO LX HEAVY BODY 59 ML'!A:I,9,FALSE),0)+IFERROR(VLOOKUP(RECAP!A518,'PROMO LX ADDITIFS ACRYLIQUES'!A:I,9,FALSE),0)+IFERROR(VLOOKUP(RECAP!A518,'PROMO LB ACRYLIQUE FINE'!A:I,9,FALSE),0)+IFERROR(VLOOKUP(RECAP!A518,'PROMO LB HUILE FINE 40 ML'!A:I,9,FALSE),0)+IFERROR(VLOOKUP(RECAP!A518,'PROMO WN PROMARKER'!A:I,9,FALSE),0)+IFERROR(VLOOKUP(RECAP!A518,'PROMO CAP CRAYONS ESQUISSE'!A:I,9,FALSE),0)+IFERROR(VLOOKUP(RECAP!A518,'PROMO CAP CRAYONS PASTEL'!A:I,9,FALSE),0)</f>
        <v>0</v>
      </c>
    </row>
    <row r="519" spans="1:2">
      <c r="A519" s="196" t="s">
        <v>1421</v>
      </c>
      <c r="B519" s="242">
        <f>IFERROR(VLOOKUP(A519,'PROMOS PRODUITS'!A:O,15,FALSE),0)+IFERROR(VLOOKUP(RECAP!A519,'PROMO LX BASICS ACRYLIQUE 118ML'!B:I,9,FALSE),0)+IFERROR(VLOOKUP(RECAP!A519,'PROMO LX HEAVY BODY 59 ML'!A:I,9,FALSE),0)+IFERROR(VLOOKUP(RECAP!A519,'PROMO LX ADDITIFS ACRYLIQUES'!A:I,9,FALSE),0)+IFERROR(VLOOKUP(RECAP!A519,'PROMO LB ACRYLIQUE FINE'!A:I,9,FALSE),0)+IFERROR(VLOOKUP(RECAP!A519,'PROMO LB HUILE FINE 40 ML'!A:I,9,FALSE),0)+IFERROR(VLOOKUP(RECAP!A519,'PROMO WN PROMARKER'!A:I,9,FALSE),0)+IFERROR(VLOOKUP(RECAP!A519,'PROMO CAP CRAYONS ESQUISSE'!A:I,9,FALSE),0)+IFERROR(VLOOKUP(RECAP!A519,'PROMO CAP CRAYONS PASTEL'!A:I,9,FALSE),0)</f>
        <v>0</v>
      </c>
    </row>
    <row r="520" spans="1:2">
      <c r="A520" s="196" t="s">
        <v>1423</v>
      </c>
      <c r="B520" s="242">
        <f>IFERROR(VLOOKUP(A520,'PROMOS PRODUITS'!A:O,15,FALSE),0)+IFERROR(VLOOKUP(RECAP!A520,'PROMO LX BASICS ACRYLIQUE 118ML'!B:I,9,FALSE),0)+IFERROR(VLOOKUP(RECAP!A520,'PROMO LX HEAVY BODY 59 ML'!A:I,9,FALSE),0)+IFERROR(VLOOKUP(RECAP!A520,'PROMO LX ADDITIFS ACRYLIQUES'!A:I,9,FALSE),0)+IFERROR(VLOOKUP(RECAP!A520,'PROMO LB ACRYLIQUE FINE'!A:I,9,FALSE),0)+IFERROR(VLOOKUP(RECAP!A520,'PROMO LB HUILE FINE 40 ML'!A:I,9,FALSE),0)+IFERROR(VLOOKUP(RECAP!A520,'PROMO WN PROMARKER'!A:I,9,FALSE),0)+IFERROR(VLOOKUP(RECAP!A520,'PROMO CAP CRAYONS ESQUISSE'!A:I,9,FALSE),0)+IFERROR(VLOOKUP(RECAP!A520,'PROMO CAP CRAYONS PASTEL'!A:I,9,FALSE),0)</f>
        <v>0</v>
      </c>
    </row>
    <row r="521" spans="1:2">
      <c r="A521" s="196" t="s">
        <v>1425</v>
      </c>
      <c r="B521" s="242">
        <f>IFERROR(VLOOKUP(A521,'PROMOS PRODUITS'!A:O,15,FALSE),0)+IFERROR(VLOOKUP(RECAP!A521,'PROMO LX BASICS ACRYLIQUE 118ML'!B:I,9,FALSE),0)+IFERROR(VLOOKUP(RECAP!A521,'PROMO LX HEAVY BODY 59 ML'!A:I,9,FALSE),0)+IFERROR(VLOOKUP(RECAP!A521,'PROMO LX ADDITIFS ACRYLIQUES'!A:I,9,FALSE),0)+IFERROR(VLOOKUP(RECAP!A521,'PROMO LB ACRYLIQUE FINE'!A:I,9,FALSE),0)+IFERROR(VLOOKUP(RECAP!A521,'PROMO LB HUILE FINE 40 ML'!A:I,9,FALSE),0)+IFERROR(VLOOKUP(RECAP!A521,'PROMO WN PROMARKER'!A:I,9,FALSE),0)+IFERROR(VLOOKUP(RECAP!A521,'PROMO CAP CRAYONS ESQUISSE'!A:I,9,FALSE),0)+IFERROR(VLOOKUP(RECAP!A521,'PROMO CAP CRAYONS PASTEL'!A:I,9,FALSE),0)</f>
        <v>0</v>
      </c>
    </row>
    <row r="522" spans="1:2">
      <c r="A522" s="196" t="s">
        <v>1427</v>
      </c>
      <c r="B522" s="242">
        <f>IFERROR(VLOOKUP(A522,'PROMOS PRODUITS'!A:O,15,FALSE),0)+IFERROR(VLOOKUP(RECAP!A522,'PROMO LX BASICS ACRYLIQUE 118ML'!B:I,9,FALSE),0)+IFERROR(VLOOKUP(RECAP!A522,'PROMO LX HEAVY BODY 59 ML'!A:I,9,FALSE),0)+IFERROR(VLOOKUP(RECAP!A522,'PROMO LX ADDITIFS ACRYLIQUES'!A:I,9,FALSE),0)+IFERROR(VLOOKUP(RECAP!A522,'PROMO LB ACRYLIQUE FINE'!A:I,9,FALSE),0)+IFERROR(VLOOKUP(RECAP!A522,'PROMO LB HUILE FINE 40 ML'!A:I,9,FALSE),0)+IFERROR(VLOOKUP(RECAP!A522,'PROMO WN PROMARKER'!A:I,9,FALSE),0)+IFERROR(VLOOKUP(RECAP!A522,'PROMO CAP CRAYONS ESQUISSE'!A:I,9,FALSE),0)+IFERROR(VLOOKUP(RECAP!A522,'PROMO CAP CRAYONS PASTEL'!A:I,9,FALSE),0)</f>
        <v>0</v>
      </c>
    </row>
    <row r="523" spans="1:2">
      <c r="A523" s="196" t="s">
        <v>1429</v>
      </c>
      <c r="B523" s="242">
        <f>IFERROR(VLOOKUP(A523,'PROMOS PRODUITS'!A:O,15,FALSE),0)+IFERROR(VLOOKUP(RECAP!A523,'PROMO LX BASICS ACRYLIQUE 118ML'!B:I,9,FALSE),0)+IFERROR(VLOOKUP(RECAP!A523,'PROMO LX HEAVY BODY 59 ML'!A:I,9,FALSE),0)+IFERROR(VLOOKUP(RECAP!A523,'PROMO LX ADDITIFS ACRYLIQUES'!A:I,9,FALSE),0)+IFERROR(VLOOKUP(RECAP!A523,'PROMO LB ACRYLIQUE FINE'!A:I,9,FALSE),0)+IFERROR(VLOOKUP(RECAP!A523,'PROMO LB HUILE FINE 40 ML'!A:I,9,FALSE),0)+IFERROR(VLOOKUP(RECAP!A523,'PROMO WN PROMARKER'!A:I,9,FALSE),0)+IFERROR(VLOOKUP(RECAP!A523,'PROMO CAP CRAYONS ESQUISSE'!A:I,9,FALSE),0)+IFERROR(VLOOKUP(RECAP!A523,'PROMO CAP CRAYONS PASTEL'!A:I,9,FALSE),0)</f>
        <v>0</v>
      </c>
    </row>
    <row r="524" spans="1:2">
      <c r="A524" s="196" t="s">
        <v>1431</v>
      </c>
      <c r="B524" s="242">
        <f>IFERROR(VLOOKUP(A524,'PROMOS PRODUITS'!A:O,15,FALSE),0)+IFERROR(VLOOKUP(RECAP!A524,'PROMO LX BASICS ACRYLIQUE 118ML'!B:I,9,FALSE),0)+IFERROR(VLOOKUP(RECAP!A524,'PROMO LX HEAVY BODY 59 ML'!A:I,9,FALSE),0)+IFERROR(VLOOKUP(RECAP!A524,'PROMO LX ADDITIFS ACRYLIQUES'!A:I,9,FALSE),0)+IFERROR(VLOOKUP(RECAP!A524,'PROMO LB ACRYLIQUE FINE'!A:I,9,FALSE),0)+IFERROR(VLOOKUP(RECAP!A524,'PROMO LB HUILE FINE 40 ML'!A:I,9,FALSE),0)+IFERROR(VLOOKUP(RECAP!A524,'PROMO WN PROMARKER'!A:I,9,FALSE),0)+IFERROR(VLOOKUP(RECAP!A524,'PROMO CAP CRAYONS ESQUISSE'!A:I,9,FALSE),0)+IFERROR(VLOOKUP(RECAP!A524,'PROMO CAP CRAYONS PASTEL'!A:I,9,FALSE),0)</f>
        <v>0</v>
      </c>
    </row>
    <row r="525" spans="1:2">
      <c r="A525" s="196" t="s">
        <v>1433</v>
      </c>
      <c r="B525" s="242">
        <f>IFERROR(VLOOKUP(A525,'PROMOS PRODUITS'!A:O,15,FALSE),0)+IFERROR(VLOOKUP(RECAP!A525,'PROMO LX BASICS ACRYLIQUE 118ML'!B:I,9,FALSE),0)+IFERROR(VLOOKUP(RECAP!A525,'PROMO LX HEAVY BODY 59 ML'!A:I,9,FALSE),0)+IFERROR(VLOOKUP(RECAP!A525,'PROMO LX ADDITIFS ACRYLIQUES'!A:I,9,FALSE),0)+IFERROR(VLOOKUP(RECAP!A525,'PROMO LB ACRYLIQUE FINE'!A:I,9,FALSE),0)+IFERROR(VLOOKUP(RECAP!A525,'PROMO LB HUILE FINE 40 ML'!A:I,9,FALSE),0)+IFERROR(VLOOKUP(RECAP!A525,'PROMO WN PROMARKER'!A:I,9,FALSE),0)+IFERROR(VLOOKUP(RECAP!A525,'PROMO CAP CRAYONS ESQUISSE'!A:I,9,FALSE),0)+IFERROR(VLOOKUP(RECAP!A525,'PROMO CAP CRAYONS PASTEL'!A:I,9,FALSE),0)</f>
        <v>0</v>
      </c>
    </row>
    <row r="526" spans="1:2">
      <c r="A526" s="196" t="s">
        <v>1435</v>
      </c>
      <c r="B526" s="242">
        <f>IFERROR(VLOOKUP(A526,'PROMOS PRODUITS'!A:O,15,FALSE),0)+IFERROR(VLOOKUP(RECAP!A526,'PROMO LX BASICS ACRYLIQUE 118ML'!B:I,9,FALSE),0)+IFERROR(VLOOKUP(RECAP!A526,'PROMO LX HEAVY BODY 59 ML'!A:I,9,FALSE),0)+IFERROR(VLOOKUP(RECAP!A526,'PROMO LX ADDITIFS ACRYLIQUES'!A:I,9,FALSE),0)+IFERROR(VLOOKUP(RECAP!A526,'PROMO LB ACRYLIQUE FINE'!A:I,9,FALSE),0)+IFERROR(VLOOKUP(RECAP!A526,'PROMO LB HUILE FINE 40 ML'!A:I,9,FALSE),0)+IFERROR(VLOOKUP(RECAP!A526,'PROMO WN PROMARKER'!A:I,9,FALSE),0)+IFERROR(VLOOKUP(RECAP!A526,'PROMO CAP CRAYONS ESQUISSE'!A:I,9,FALSE),0)+IFERROR(VLOOKUP(RECAP!A526,'PROMO CAP CRAYONS PASTEL'!A:I,9,FALSE),0)</f>
        <v>0</v>
      </c>
    </row>
    <row r="527" spans="1:2">
      <c r="A527" s="196" t="s">
        <v>1437</v>
      </c>
      <c r="B527" s="242">
        <f>IFERROR(VLOOKUP(A527,'PROMOS PRODUITS'!A:O,15,FALSE),0)+IFERROR(VLOOKUP(RECAP!A527,'PROMO LX BASICS ACRYLIQUE 118ML'!B:I,9,FALSE),0)+IFERROR(VLOOKUP(RECAP!A527,'PROMO LX HEAVY BODY 59 ML'!A:I,9,FALSE),0)+IFERROR(VLOOKUP(RECAP!A527,'PROMO LX ADDITIFS ACRYLIQUES'!A:I,9,FALSE),0)+IFERROR(VLOOKUP(RECAP!A527,'PROMO LB ACRYLIQUE FINE'!A:I,9,FALSE),0)+IFERROR(VLOOKUP(RECAP!A527,'PROMO LB HUILE FINE 40 ML'!A:I,9,FALSE),0)+IFERROR(VLOOKUP(RECAP!A527,'PROMO WN PROMARKER'!A:I,9,FALSE),0)+IFERROR(VLOOKUP(RECAP!A527,'PROMO CAP CRAYONS ESQUISSE'!A:I,9,FALSE),0)+IFERROR(VLOOKUP(RECAP!A527,'PROMO CAP CRAYONS PASTEL'!A:I,9,FALSE),0)</f>
        <v>0</v>
      </c>
    </row>
    <row r="528" spans="1:2">
      <c r="A528" s="196" t="s">
        <v>1439</v>
      </c>
      <c r="B528" s="242">
        <f>IFERROR(VLOOKUP(A528,'PROMOS PRODUITS'!A:O,15,FALSE),0)+IFERROR(VLOOKUP(RECAP!A528,'PROMO LX BASICS ACRYLIQUE 118ML'!B:I,9,FALSE),0)+IFERROR(VLOOKUP(RECAP!A528,'PROMO LX HEAVY BODY 59 ML'!A:I,9,FALSE),0)+IFERROR(VLOOKUP(RECAP!A528,'PROMO LX ADDITIFS ACRYLIQUES'!A:I,9,FALSE),0)+IFERROR(VLOOKUP(RECAP!A528,'PROMO LB ACRYLIQUE FINE'!A:I,9,FALSE),0)+IFERROR(VLOOKUP(RECAP!A528,'PROMO LB HUILE FINE 40 ML'!A:I,9,FALSE),0)+IFERROR(VLOOKUP(RECAP!A528,'PROMO WN PROMARKER'!A:I,9,FALSE),0)+IFERROR(VLOOKUP(RECAP!A528,'PROMO CAP CRAYONS ESQUISSE'!A:I,9,FALSE),0)+IFERROR(VLOOKUP(RECAP!A528,'PROMO CAP CRAYONS PASTEL'!A:I,9,FALSE),0)</f>
        <v>0</v>
      </c>
    </row>
    <row r="529" spans="1:2">
      <c r="A529" s="196" t="s">
        <v>1441</v>
      </c>
      <c r="B529" s="242">
        <f>IFERROR(VLOOKUP(A529,'PROMOS PRODUITS'!A:O,15,FALSE),0)+IFERROR(VLOOKUP(RECAP!A529,'PROMO LX BASICS ACRYLIQUE 118ML'!B:I,9,FALSE),0)+IFERROR(VLOOKUP(RECAP!A529,'PROMO LX HEAVY BODY 59 ML'!A:I,9,FALSE),0)+IFERROR(VLOOKUP(RECAP!A529,'PROMO LX ADDITIFS ACRYLIQUES'!A:I,9,FALSE),0)+IFERROR(VLOOKUP(RECAP!A529,'PROMO LB ACRYLIQUE FINE'!A:I,9,FALSE),0)+IFERROR(VLOOKUP(RECAP!A529,'PROMO LB HUILE FINE 40 ML'!A:I,9,FALSE),0)+IFERROR(VLOOKUP(RECAP!A529,'PROMO WN PROMARKER'!A:I,9,FALSE),0)+IFERROR(VLOOKUP(RECAP!A529,'PROMO CAP CRAYONS ESQUISSE'!A:I,9,FALSE),0)+IFERROR(VLOOKUP(RECAP!A529,'PROMO CAP CRAYONS PASTEL'!A:I,9,FALSE),0)</f>
        <v>0</v>
      </c>
    </row>
    <row r="530" spans="1:2">
      <c r="A530" s="196" t="s">
        <v>1445</v>
      </c>
      <c r="B530" s="242">
        <f>IFERROR(VLOOKUP(A530,'PROMOS PRODUITS'!A:O,15,FALSE),0)+IFERROR(VLOOKUP(RECAP!A530,'PROMO LX BASICS ACRYLIQUE 118ML'!B:I,9,FALSE),0)+IFERROR(VLOOKUP(RECAP!A530,'PROMO LX HEAVY BODY 59 ML'!A:I,9,FALSE),0)+IFERROR(VLOOKUP(RECAP!A530,'PROMO LX ADDITIFS ACRYLIQUES'!A:I,9,FALSE),0)+IFERROR(VLOOKUP(RECAP!A530,'PROMO LB ACRYLIQUE FINE'!A:I,9,FALSE),0)+IFERROR(VLOOKUP(RECAP!A530,'PROMO LB HUILE FINE 40 ML'!A:I,9,FALSE),0)+IFERROR(VLOOKUP(RECAP!A530,'PROMO WN PROMARKER'!A:I,9,FALSE),0)+IFERROR(VLOOKUP(RECAP!A530,'PROMO CAP CRAYONS ESQUISSE'!A:I,9,FALSE),0)+IFERROR(VLOOKUP(RECAP!A530,'PROMO CAP CRAYONS PASTEL'!A:I,9,FALSE),0)</f>
        <v>0</v>
      </c>
    </row>
    <row r="531" spans="1:2">
      <c r="A531" s="196" t="s">
        <v>1447</v>
      </c>
      <c r="B531" s="242">
        <f>IFERROR(VLOOKUP(A531,'PROMOS PRODUITS'!A:O,15,FALSE),0)+IFERROR(VLOOKUP(RECAP!A531,'PROMO LX BASICS ACRYLIQUE 118ML'!B:I,9,FALSE),0)+IFERROR(VLOOKUP(RECAP!A531,'PROMO LX HEAVY BODY 59 ML'!A:I,9,FALSE),0)+IFERROR(VLOOKUP(RECAP!A531,'PROMO LX ADDITIFS ACRYLIQUES'!A:I,9,FALSE),0)+IFERROR(VLOOKUP(RECAP!A531,'PROMO LB ACRYLIQUE FINE'!A:I,9,FALSE),0)+IFERROR(VLOOKUP(RECAP!A531,'PROMO LB HUILE FINE 40 ML'!A:I,9,FALSE),0)+IFERROR(VLOOKUP(RECAP!A531,'PROMO WN PROMARKER'!A:I,9,FALSE),0)+IFERROR(VLOOKUP(RECAP!A531,'PROMO CAP CRAYONS ESQUISSE'!A:I,9,FALSE),0)+IFERROR(VLOOKUP(RECAP!A531,'PROMO CAP CRAYONS PASTEL'!A:I,9,FALSE),0)</f>
        <v>0</v>
      </c>
    </row>
    <row r="532" spans="1:2">
      <c r="A532" s="196" t="s">
        <v>1449</v>
      </c>
      <c r="B532" s="242">
        <f>IFERROR(VLOOKUP(A532,'PROMOS PRODUITS'!A:O,15,FALSE),0)+IFERROR(VLOOKUP(RECAP!A532,'PROMO LX BASICS ACRYLIQUE 118ML'!B:I,9,FALSE),0)+IFERROR(VLOOKUP(RECAP!A532,'PROMO LX HEAVY BODY 59 ML'!A:I,9,FALSE),0)+IFERROR(VLOOKUP(RECAP!A532,'PROMO LX ADDITIFS ACRYLIQUES'!A:I,9,FALSE),0)+IFERROR(VLOOKUP(RECAP!A532,'PROMO LB ACRYLIQUE FINE'!A:I,9,FALSE),0)+IFERROR(VLOOKUP(RECAP!A532,'PROMO LB HUILE FINE 40 ML'!A:I,9,FALSE),0)+IFERROR(VLOOKUP(RECAP!A532,'PROMO WN PROMARKER'!A:I,9,FALSE),0)+IFERROR(VLOOKUP(RECAP!A532,'PROMO CAP CRAYONS ESQUISSE'!A:I,9,FALSE),0)+IFERROR(VLOOKUP(RECAP!A532,'PROMO CAP CRAYONS PASTEL'!A:I,9,FALSE),0)</f>
        <v>0</v>
      </c>
    </row>
    <row r="533" spans="1:2">
      <c r="A533" s="196" t="s">
        <v>1451</v>
      </c>
      <c r="B533" s="242">
        <f>IFERROR(VLOOKUP(A533,'PROMOS PRODUITS'!A:O,15,FALSE),0)+IFERROR(VLOOKUP(RECAP!A533,'PROMO LX BASICS ACRYLIQUE 118ML'!B:I,9,FALSE),0)+IFERROR(VLOOKUP(RECAP!A533,'PROMO LX HEAVY BODY 59 ML'!A:I,9,FALSE),0)+IFERROR(VLOOKUP(RECAP!A533,'PROMO LX ADDITIFS ACRYLIQUES'!A:I,9,FALSE),0)+IFERROR(VLOOKUP(RECAP!A533,'PROMO LB ACRYLIQUE FINE'!A:I,9,FALSE),0)+IFERROR(VLOOKUP(RECAP!A533,'PROMO LB HUILE FINE 40 ML'!A:I,9,FALSE),0)+IFERROR(VLOOKUP(RECAP!A533,'PROMO WN PROMARKER'!A:I,9,FALSE),0)+IFERROR(VLOOKUP(RECAP!A533,'PROMO CAP CRAYONS ESQUISSE'!A:I,9,FALSE),0)+IFERROR(VLOOKUP(RECAP!A533,'PROMO CAP CRAYONS PASTEL'!A:I,9,FALSE),0)</f>
        <v>0</v>
      </c>
    </row>
    <row r="534" spans="1:2">
      <c r="A534" s="196" t="s">
        <v>1453</v>
      </c>
      <c r="B534" s="242">
        <f>IFERROR(VLOOKUP(A534,'PROMOS PRODUITS'!A:O,15,FALSE),0)+IFERROR(VLOOKUP(RECAP!A534,'PROMO LX BASICS ACRYLIQUE 118ML'!B:I,9,FALSE),0)+IFERROR(VLOOKUP(RECAP!A534,'PROMO LX HEAVY BODY 59 ML'!A:I,9,FALSE),0)+IFERROR(VLOOKUP(RECAP!A534,'PROMO LX ADDITIFS ACRYLIQUES'!A:I,9,FALSE),0)+IFERROR(VLOOKUP(RECAP!A534,'PROMO LB ACRYLIQUE FINE'!A:I,9,FALSE),0)+IFERROR(VLOOKUP(RECAP!A534,'PROMO LB HUILE FINE 40 ML'!A:I,9,FALSE),0)+IFERROR(VLOOKUP(RECAP!A534,'PROMO WN PROMARKER'!A:I,9,FALSE),0)+IFERROR(VLOOKUP(RECAP!A534,'PROMO CAP CRAYONS ESQUISSE'!A:I,9,FALSE),0)+IFERROR(VLOOKUP(RECAP!A534,'PROMO CAP CRAYONS PASTEL'!A:I,9,FALSE),0)</f>
        <v>0</v>
      </c>
    </row>
    <row r="535" spans="1:2">
      <c r="A535" s="196" t="s">
        <v>1455</v>
      </c>
      <c r="B535" s="242">
        <f>IFERROR(VLOOKUP(A535,'PROMOS PRODUITS'!A:O,15,FALSE),0)+IFERROR(VLOOKUP(RECAP!A535,'PROMO LX BASICS ACRYLIQUE 118ML'!B:I,9,FALSE),0)+IFERROR(VLOOKUP(RECAP!A535,'PROMO LX HEAVY BODY 59 ML'!A:I,9,FALSE),0)+IFERROR(VLOOKUP(RECAP!A535,'PROMO LX ADDITIFS ACRYLIQUES'!A:I,9,FALSE),0)+IFERROR(VLOOKUP(RECAP!A535,'PROMO LB ACRYLIQUE FINE'!A:I,9,FALSE),0)+IFERROR(VLOOKUP(RECAP!A535,'PROMO LB HUILE FINE 40 ML'!A:I,9,FALSE),0)+IFERROR(VLOOKUP(RECAP!A535,'PROMO WN PROMARKER'!A:I,9,FALSE),0)+IFERROR(VLOOKUP(RECAP!A535,'PROMO CAP CRAYONS ESQUISSE'!A:I,9,FALSE),0)+IFERROR(VLOOKUP(RECAP!A535,'PROMO CAP CRAYONS PASTEL'!A:I,9,FALSE),0)</f>
        <v>0</v>
      </c>
    </row>
    <row r="536" spans="1:2">
      <c r="A536" s="196" t="s">
        <v>1457</v>
      </c>
      <c r="B536" s="242">
        <f>IFERROR(VLOOKUP(A536,'PROMOS PRODUITS'!A:O,15,FALSE),0)+IFERROR(VLOOKUP(RECAP!A536,'PROMO LX BASICS ACRYLIQUE 118ML'!B:I,9,FALSE),0)+IFERROR(VLOOKUP(RECAP!A536,'PROMO LX HEAVY BODY 59 ML'!A:I,9,FALSE),0)+IFERROR(VLOOKUP(RECAP!A536,'PROMO LX ADDITIFS ACRYLIQUES'!A:I,9,FALSE),0)+IFERROR(VLOOKUP(RECAP!A536,'PROMO LB ACRYLIQUE FINE'!A:I,9,FALSE),0)+IFERROR(VLOOKUP(RECAP!A536,'PROMO LB HUILE FINE 40 ML'!A:I,9,FALSE),0)+IFERROR(VLOOKUP(RECAP!A536,'PROMO WN PROMARKER'!A:I,9,FALSE),0)+IFERROR(VLOOKUP(RECAP!A536,'PROMO CAP CRAYONS ESQUISSE'!A:I,9,FALSE),0)+IFERROR(VLOOKUP(RECAP!A536,'PROMO CAP CRAYONS PASTEL'!A:I,9,FALSE),0)</f>
        <v>0</v>
      </c>
    </row>
    <row r="537" spans="1:2">
      <c r="A537" s="196" t="s">
        <v>1459</v>
      </c>
      <c r="B537" s="242">
        <f>IFERROR(VLOOKUP(A537,'PROMOS PRODUITS'!A:O,15,FALSE),0)+IFERROR(VLOOKUP(RECAP!A537,'PROMO LX BASICS ACRYLIQUE 118ML'!B:I,9,FALSE),0)+IFERROR(VLOOKUP(RECAP!A537,'PROMO LX HEAVY BODY 59 ML'!A:I,9,FALSE),0)+IFERROR(VLOOKUP(RECAP!A537,'PROMO LX ADDITIFS ACRYLIQUES'!A:I,9,FALSE),0)+IFERROR(VLOOKUP(RECAP!A537,'PROMO LB ACRYLIQUE FINE'!A:I,9,FALSE),0)+IFERROR(VLOOKUP(RECAP!A537,'PROMO LB HUILE FINE 40 ML'!A:I,9,FALSE),0)+IFERROR(VLOOKUP(RECAP!A537,'PROMO WN PROMARKER'!A:I,9,FALSE),0)+IFERROR(VLOOKUP(RECAP!A537,'PROMO CAP CRAYONS ESQUISSE'!A:I,9,FALSE),0)+IFERROR(VLOOKUP(RECAP!A537,'PROMO CAP CRAYONS PASTEL'!A:I,9,FALSE),0)</f>
        <v>0</v>
      </c>
    </row>
    <row r="538" spans="1:2">
      <c r="A538" s="196" t="s">
        <v>1461</v>
      </c>
      <c r="B538" s="242">
        <f>IFERROR(VLOOKUP(A538,'PROMOS PRODUITS'!A:O,15,FALSE),0)+IFERROR(VLOOKUP(RECAP!A538,'PROMO LX BASICS ACRYLIQUE 118ML'!B:I,9,FALSE),0)+IFERROR(VLOOKUP(RECAP!A538,'PROMO LX HEAVY BODY 59 ML'!A:I,9,FALSE),0)+IFERROR(VLOOKUP(RECAP!A538,'PROMO LX ADDITIFS ACRYLIQUES'!A:I,9,FALSE),0)+IFERROR(VLOOKUP(RECAP!A538,'PROMO LB ACRYLIQUE FINE'!A:I,9,FALSE),0)+IFERROR(VLOOKUP(RECAP!A538,'PROMO LB HUILE FINE 40 ML'!A:I,9,FALSE),0)+IFERROR(VLOOKUP(RECAP!A538,'PROMO WN PROMARKER'!A:I,9,FALSE),0)+IFERROR(VLOOKUP(RECAP!A538,'PROMO CAP CRAYONS ESQUISSE'!A:I,9,FALSE),0)+IFERROR(VLOOKUP(RECAP!A538,'PROMO CAP CRAYONS PASTEL'!A:I,9,FALSE),0)</f>
        <v>0</v>
      </c>
    </row>
    <row r="539" spans="1:2">
      <c r="A539" s="196" t="s">
        <v>1463</v>
      </c>
      <c r="B539" s="242">
        <f>IFERROR(VLOOKUP(A539,'PROMOS PRODUITS'!A:O,15,FALSE),0)+IFERROR(VLOOKUP(RECAP!A539,'PROMO LX BASICS ACRYLIQUE 118ML'!B:I,9,FALSE),0)+IFERROR(VLOOKUP(RECAP!A539,'PROMO LX HEAVY BODY 59 ML'!A:I,9,FALSE),0)+IFERROR(VLOOKUP(RECAP!A539,'PROMO LX ADDITIFS ACRYLIQUES'!A:I,9,FALSE),0)+IFERROR(VLOOKUP(RECAP!A539,'PROMO LB ACRYLIQUE FINE'!A:I,9,FALSE),0)+IFERROR(VLOOKUP(RECAP!A539,'PROMO LB HUILE FINE 40 ML'!A:I,9,FALSE),0)+IFERROR(VLOOKUP(RECAP!A539,'PROMO WN PROMARKER'!A:I,9,FALSE),0)+IFERROR(VLOOKUP(RECAP!A539,'PROMO CAP CRAYONS ESQUISSE'!A:I,9,FALSE),0)+IFERROR(VLOOKUP(RECAP!A539,'PROMO CAP CRAYONS PASTEL'!A:I,9,FALSE),0)</f>
        <v>0</v>
      </c>
    </row>
    <row r="540" spans="1:2">
      <c r="A540" s="196" t="s">
        <v>1465</v>
      </c>
      <c r="B540" s="242">
        <f>IFERROR(VLOOKUP(A540,'PROMOS PRODUITS'!A:O,15,FALSE),0)+IFERROR(VLOOKUP(RECAP!A540,'PROMO LX BASICS ACRYLIQUE 118ML'!B:I,9,FALSE),0)+IFERROR(VLOOKUP(RECAP!A540,'PROMO LX HEAVY BODY 59 ML'!A:I,9,FALSE),0)+IFERROR(VLOOKUP(RECAP!A540,'PROMO LX ADDITIFS ACRYLIQUES'!A:I,9,FALSE),0)+IFERROR(VLOOKUP(RECAP!A540,'PROMO LB ACRYLIQUE FINE'!A:I,9,FALSE),0)+IFERROR(VLOOKUP(RECAP!A540,'PROMO LB HUILE FINE 40 ML'!A:I,9,FALSE),0)+IFERROR(VLOOKUP(RECAP!A540,'PROMO WN PROMARKER'!A:I,9,FALSE),0)+IFERROR(VLOOKUP(RECAP!A540,'PROMO CAP CRAYONS ESQUISSE'!A:I,9,FALSE),0)+IFERROR(VLOOKUP(RECAP!A540,'PROMO CAP CRAYONS PASTEL'!A:I,9,FALSE),0)</f>
        <v>0</v>
      </c>
    </row>
    <row r="541" spans="1:2">
      <c r="A541" s="196" t="s">
        <v>1467</v>
      </c>
      <c r="B541" s="242">
        <f>IFERROR(VLOOKUP(A541,'PROMOS PRODUITS'!A:O,15,FALSE),0)+IFERROR(VLOOKUP(RECAP!A541,'PROMO LX BASICS ACRYLIQUE 118ML'!B:I,9,FALSE),0)+IFERROR(VLOOKUP(RECAP!A541,'PROMO LX HEAVY BODY 59 ML'!A:I,9,FALSE),0)+IFERROR(VLOOKUP(RECAP!A541,'PROMO LX ADDITIFS ACRYLIQUES'!A:I,9,FALSE),0)+IFERROR(VLOOKUP(RECAP!A541,'PROMO LB ACRYLIQUE FINE'!A:I,9,FALSE),0)+IFERROR(VLOOKUP(RECAP!A541,'PROMO LB HUILE FINE 40 ML'!A:I,9,FALSE),0)+IFERROR(VLOOKUP(RECAP!A541,'PROMO WN PROMARKER'!A:I,9,FALSE),0)+IFERROR(VLOOKUP(RECAP!A541,'PROMO CAP CRAYONS ESQUISSE'!A:I,9,FALSE),0)+IFERROR(VLOOKUP(RECAP!A541,'PROMO CAP CRAYONS PASTEL'!A:I,9,FALSE),0)</f>
        <v>0</v>
      </c>
    </row>
    <row r="542" spans="1:2">
      <c r="A542" s="373" t="s">
        <v>1473</v>
      </c>
      <c r="B542" s="242">
        <f>IFERROR(VLOOKUP(A542,'PROMOS PRODUITS'!A:O,15,FALSE),0)+IFERROR(VLOOKUP(RECAP!A542,'PROMO LX BASICS ACRYLIQUE 118ML'!B:I,9,FALSE),0)+IFERROR(VLOOKUP(RECAP!A542,'PROMO LX HEAVY BODY 59 ML'!A:I,9,FALSE),0)+IFERROR(VLOOKUP(RECAP!A542,'PROMO LX ADDITIFS ACRYLIQUES'!A:I,9,FALSE),0)+IFERROR(VLOOKUP(RECAP!A542,'PROMO LB ACRYLIQUE FINE'!A:I,9,FALSE),0)+IFERROR(VLOOKUP(RECAP!A542,'PROMO LB HUILE FINE 40 ML'!A:I,9,FALSE),0)+IFERROR(VLOOKUP(RECAP!A542,'PROMO WN PROMARKER'!A:I,9,FALSE),0)+IFERROR(VLOOKUP(RECAP!A542,'PROMO CAP CRAYONS ESQUISSE'!A:I,9,FALSE),0)+IFERROR(VLOOKUP(RECAP!A542,'PROMO CAP CRAYONS PASTEL'!A:I,9,FALSE),0)</f>
        <v>0</v>
      </c>
    </row>
    <row r="543" spans="1:2">
      <c r="A543" s="373" t="s">
        <v>1475</v>
      </c>
      <c r="B543" s="242">
        <f>IFERROR(VLOOKUP(A543,'PROMOS PRODUITS'!A:O,15,FALSE),0)+IFERROR(VLOOKUP(RECAP!A543,'PROMO LX BASICS ACRYLIQUE 118ML'!B:I,9,FALSE),0)+IFERROR(VLOOKUP(RECAP!A543,'PROMO LX HEAVY BODY 59 ML'!A:I,9,FALSE),0)+IFERROR(VLOOKUP(RECAP!A543,'PROMO LX ADDITIFS ACRYLIQUES'!A:I,9,FALSE),0)+IFERROR(VLOOKUP(RECAP!A543,'PROMO LB ACRYLIQUE FINE'!A:I,9,FALSE),0)+IFERROR(VLOOKUP(RECAP!A543,'PROMO LB HUILE FINE 40 ML'!A:I,9,FALSE),0)+IFERROR(VLOOKUP(RECAP!A543,'PROMO WN PROMARKER'!A:I,9,FALSE),0)+IFERROR(VLOOKUP(RECAP!A543,'PROMO CAP CRAYONS ESQUISSE'!A:I,9,FALSE),0)+IFERROR(VLOOKUP(RECAP!A543,'PROMO CAP CRAYONS PASTEL'!A:I,9,FALSE),0)</f>
        <v>0</v>
      </c>
    </row>
    <row r="544" spans="1:2">
      <c r="A544" s="373" t="s">
        <v>1477</v>
      </c>
      <c r="B544" s="242">
        <f>IFERROR(VLOOKUP(A544,'PROMOS PRODUITS'!A:O,15,FALSE),0)+IFERROR(VLOOKUP(RECAP!A544,'PROMO LX BASICS ACRYLIQUE 118ML'!B:I,9,FALSE),0)+IFERROR(VLOOKUP(RECAP!A544,'PROMO LX HEAVY BODY 59 ML'!A:I,9,FALSE),0)+IFERROR(VLOOKUP(RECAP!A544,'PROMO LX ADDITIFS ACRYLIQUES'!A:I,9,FALSE),0)+IFERROR(VLOOKUP(RECAP!A544,'PROMO LB ACRYLIQUE FINE'!A:I,9,FALSE),0)+IFERROR(VLOOKUP(RECAP!A544,'PROMO LB HUILE FINE 40 ML'!A:I,9,FALSE),0)+IFERROR(VLOOKUP(RECAP!A544,'PROMO WN PROMARKER'!A:I,9,FALSE),0)+IFERROR(VLOOKUP(RECAP!A544,'PROMO CAP CRAYONS ESQUISSE'!A:I,9,FALSE),0)+IFERROR(VLOOKUP(RECAP!A544,'PROMO CAP CRAYONS PASTEL'!A:I,9,FALSE),0)</f>
        <v>0</v>
      </c>
    </row>
    <row r="545" spans="1:2">
      <c r="A545" s="373" t="s">
        <v>1479</v>
      </c>
      <c r="B545" s="242">
        <f>IFERROR(VLOOKUP(A545,'PROMOS PRODUITS'!A:O,15,FALSE),0)+IFERROR(VLOOKUP(RECAP!A545,'PROMO LX BASICS ACRYLIQUE 118ML'!B:I,9,FALSE),0)+IFERROR(VLOOKUP(RECAP!A545,'PROMO LX HEAVY BODY 59 ML'!A:I,9,FALSE),0)+IFERROR(VLOOKUP(RECAP!A545,'PROMO LX ADDITIFS ACRYLIQUES'!A:I,9,FALSE),0)+IFERROR(VLOOKUP(RECAP!A545,'PROMO LB ACRYLIQUE FINE'!A:I,9,FALSE),0)+IFERROR(VLOOKUP(RECAP!A545,'PROMO LB HUILE FINE 40 ML'!A:I,9,FALSE),0)+IFERROR(VLOOKUP(RECAP!A545,'PROMO WN PROMARKER'!A:I,9,FALSE),0)+IFERROR(VLOOKUP(RECAP!A545,'PROMO CAP CRAYONS ESQUISSE'!A:I,9,FALSE),0)+IFERROR(VLOOKUP(RECAP!A545,'PROMO CAP CRAYONS PASTEL'!A:I,9,FALSE),0)</f>
        <v>0</v>
      </c>
    </row>
    <row r="546" spans="1:2">
      <c r="A546" s="373" t="s">
        <v>1481</v>
      </c>
      <c r="B546" s="242">
        <f>IFERROR(VLOOKUP(A546,'PROMOS PRODUITS'!A:O,15,FALSE),0)+IFERROR(VLOOKUP(RECAP!A546,'PROMO LX BASICS ACRYLIQUE 118ML'!B:I,9,FALSE),0)+IFERROR(VLOOKUP(RECAP!A546,'PROMO LX HEAVY BODY 59 ML'!A:I,9,FALSE),0)+IFERROR(VLOOKUP(RECAP!A546,'PROMO LX ADDITIFS ACRYLIQUES'!A:I,9,FALSE),0)+IFERROR(VLOOKUP(RECAP!A546,'PROMO LB ACRYLIQUE FINE'!A:I,9,FALSE),0)+IFERROR(VLOOKUP(RECAP!A546,'PROMO LB HUILE FINE 40 ML'!A:I,9,FALSE),0)+IFERROR(VLOOKUP(RECAP!A546,'PROMO WN PROMARKER'!A:I,9,FALSE),0)+IFERROR(VLOOKUP(RECAP!A546,'PROMO CAP CRAYONS ESQUISSE'!A:I,9,FALSE),0)+IFERROR(VLOOKUP(RECAP!A546,'PROMO CAP CRAYONS PASTEL'!A:I,9,FALSE),0)</f>
        <v>0</v>
      </c>
    </row>
    <row r="547" spans="1:2">
      <c r="A547" s="373" t="s">
        <v>1483</v>
      </c>
      <c r="B547" s="242">
        <f>IFERROR(VLOOKUP(A547,'PROMOS PRODUITS'!A:O,15,FALSE),0)+IFERROR(VLOOKUP(RECAP!A547,'PROMO LX BASICS ACRYLIQUE 118ML'!B:I,9,FALSE),0)+IFERROR(VLOOKUP(RECAP!A547,'PROMO LX HEAVY BODY 59 ML'!A:I,9,FALSE),0)+IFERROR(VLOOKUP(RECAP!A547,'PROMO LX ADDITIFS ACRYLIQUES'!A:I,9,FALSE),0)+IFERROR(VLOOKUP(RECAP!A547,'PROMO LB ACRYLIQUE FINE'!A:I,9,FALSE),0)+IFERROR(VLOOKUP(RECAP!A547,'PROMO LB HUILE FINE 40 ML'!A:I,9,FALSE),0)+IFERROR(VLOOKUP(RECAP!A547,'PROMO WN PROMARKER'!A:I,9,FALSE),0)+IFERROR(VLOOKUP(RECAP!A547,'PROMO CAP CRAYONS ESQUISSE'!A:I,9,FALSE),0)+IFERROR(VLOOKUP(RECAP!A547,'PROMO CAP CRAYONS PASTEL'!A:I,9,FALSE),0)</f>
        <v>0</v>
      </c>
    </row>
    <row r="548" spans="1:2">
      <c r="A548" s="373" t="s">
        <v>1485</v>
      </c>
      <c r="B548" s="242">
        <f>IFERROR(VLOOKUP(A548,'PROMOS PRODUITS'!A:O,15,FALSE),0)+IFERROR(VLOOKUP(RECAP!A548,'PROMO LX BASICS ACRYLIQUE 118ML'!B:I,9,FALSE),0)+IFERROR(VLOOKUP(RECAP!A548,'PROMO LX HEAVY BODY 59 ML'!A:I,9,FALSE),0)+IFERROR(VLOOKUP(RECAP!A548,'PROMO LX ADDITIFS ACRYLIQUES'!A:I,9,FALSE),0)+IFERROR(VLOOKUP(RECAP!A548,'PROMO LB ACRYLIQUE FINE'!A:I,9,FALSE),0)+IFERROR(VLOOKUP(RECAP!A548,'PROMO LB HUILE FINE 40 ML'!A:I,9,FALSE),0)+IFERROR(VLOOKUP(RECAP!A548,'PROMO WN PROMARKER'!A:I,9,FALSE),0)+IFERROR(VLOOKUP(RECAP!A548,'PROMO CAP CRAYONS ESQUISSE'!A:I,9,FALSE),0)+IFERROR(VLOOKUP(RECAP!A548,'PROMO CAP CRAYONS PASTEL'!A:I,9,FALSE),0)</f>
        <v>0</v>
      </c>
    </row>
    <row r="549" spans="1:2">
      <c r="A549" s="373" t="s">
        <v>1487</v>
      </c>
      <c r="B549" s="242">
        <f>IFERROR(VLOOKUP(A549,'PROMOS PRODUITS'!A:O,15,FALSE),0)+IFERROR(VLOOKUP(RECAP!A549,'PROMO LX BASICS ACRYLIQUE 118ML'!B:I,9,FALSE),0)+IFERROR(VLOOKUP(RECAP!A549,'PROMO LX HEAVY BODY 59 ML'!A:I,9,FALSE),0)+IFERROR(VLOOKUP(RECAP!A549,'PROMO LX ADDITIFS ACRYLIQUES'!A:I,9,FALSE),0)+IFERROR(VLOOKUP(RECAP!A549,'PROMO LB ACRYLIQUE FINE'!A:I,9,FALSE),0)+IFERROR(VLOOKUP(RECAP!A549,'PROMO LB HUILE FINE 40 ML'!A:I,9,FALSE),0)+IFERROR(VLOOKUP(RECAP!A549,'PROMO WN PROMARKER'!A:I,9,FALSE),0)+IFERROR(VLOOKUP(RECAP!A549,'PROMO CAP CRAYONS ESQUISSE'!A:I,9,FALSE),0)+IFERROR(VLOOKUP(RECAP!A549,'PROMO CAP CRAYONS PASTEL'!A:I,9,FALSE),0)</f>
        <v>0</v>
      </c>
    </row>
    <row r="550" spans="1:2">
      <c r="A550" s="373" t="s">
        <v>1489</v>
      </c>
      <c r="B550" s="242">
        <f>IFERROR(VLOOKUP(A550,'PROMOS PRODUITS'!A:O,15,FALSE),0)+IFERROR(VLOOKUP(RECAP!A550,'PROMO LX BASICS ACRYLIQUE 118ML'!B:I,9,FALSE),0)+IFERROR(VLOOKUP(RECAP!A550,'PROMO LX HEAVY BODY 59 ML'!A:I,9,FALSE),0)+IFERROR(VLOOKUP(RECAP!A550,'PROMO LX ADDITIFS ACRYLIQUES'!A:I,9,FALSE),0)+IFERROR(VLOOKUP(RECAP!A550,'PROMO LB ACRYLIQUE FINE'!A:I,9,FALSE),0)+IFERROR(VLOOKUP(RECAP!A550,'PROMO LB HUILE FINE 40 ML'!A:I,9,FALSE),0)+IFERROR(VLOOKUP(RECAP!A550,'PROMO WN PROMARKER'!A:I,9,FALSE),0)+IFERROR(VLOOKUP(RECAP!A550,'PROMO CAP CRAYONS ESQUISSE'!A:I,9,FALSE),0)+IFERROR(VLOOKUP(RECAP!A550,'PROMO CAP CRAYONS PASTEL'!A:I,9,FALSE),0)</f>
        <v>0</v>
      </c>
    </row>
    <row r="551" spans="1:2">
      <c r="A551" s="373" t="s">
        <v>1491</v>
      </c>
      <c r="B551" s="242">
        <f>IFERROR(VLOOKUP(A551,'PROMOS PRODUITS'!A:O,15,FALSE),0)+IFERROR(VLOOKUP(RECAP!A551,'PROMO LX BASICS ACRYLIQUE 118ML'!B:I,9,FALSE),0)+IFERROR(VLOOKUP(RECAP!A551,'PROMO LX HEAVY BODY 59 ML'!A:I,9,FALSE),0)+IFERROR(VLOOKUP(RECAP!A551,'PROMO LX ADDITIFS ACRYLIQUES'!A:I,9,FALSE),0)+IFERROR(VLOOKUP(RECAP!A551,'PROMO LB ACRYLIQUE FINE'!A:I,9,FALSE),0)+IFERROR(VLOOKUP(RECAP!A551,'PROMO LB HUILE FINE 40 ML'!A:I,9,FALSE),0)+IFERROR(VLOOKUP(RECAP!A551,'PROMO WN PROMARKER'!A:I,9,FALSE),0)+IFERROR(VLOOKUP(RECAP!A551,'PROMO CAP CRAYONS ESQUISSE'!A:I,9,FALSE),0)+IFERROR(VLOOKUP(RECAP!A551,'PROMO CAP CRAYONS PASTEL'!A:I,9,FALSE),0)</f>
        <v>0</v>
      </c>
    </row>
    <row r="552" spans="1:2">
      <c r="A552" s="373" t="s">
        <v>1493</v>
      </c>
      <c r="B552" s="242">
        <f>IFERROR(VLOOKUP(A552,'PROMOS PRODUITS'!A:O,15,FALSE),0)+IFERROR(VLOOKUP(RECAP!A552,'PROMO LX BASICS ACRYLIQUE 118ML'!B:I,9,FALSE),0)+IFERROR(VLOOKUP(RECAP!A552,'PROMO LX HEAVY BODY 59 ML'!A:I,9,FALSE),0)+IFERROR(VLOOKUP(RECAP!A552,'PROMO LX ADDITIFS ACRYLIQUES'!A:I,9,FALSE),0)+IFERROR(VLOOKUP(RECAP!A552,'PROMO LB ACRYLIQUE FINE'!A:I,9,FALSE),0)+IFERROR(VLOOKUP(RECAP!A552,'PROMO LB HUILE FINE 40 ML'!A:I,9,FALSE),0)+IFERROR(VLOOKUP(RECAP!A552,'PROMO WN PROMARKER'!A:I,9,FALSE),0)+IFERROR(VLOOKUP(RECAP!A552,'PROMO CAP CRAYONS ESQUISSE'!A:I,9,FALSE),0)+IFERROR(VLOOKUP(RECAP!A552,'PROMO CAP CRAYONS PASTEL'!A:I,9,FALSE),0)</f>
        <v>0</v>
      </c>
    </row>
    <row r="553" spans="1:2">
      <c r="A553" s="373" t="s">
        <v>1495</v>
      </c>
      <c r="B553" s="242">
        <f>IFERROR(VLOOKUP(A553,'PROMOS PRODUITS'!A:O,15,FALSE),0)+IFERROR(VLOOKUP(RECAP!A553,'PROMO LX BASICS ACRYLIQUE 118ML'!B:I,9,FALSE),0)+IFERROR(VLOOKUP(RECAP!A553,'PROMO LX HEAVY BODY 59 ML'!A:I,9,FALSE),0)+IFERROR(VLOOKUP(RECAP!A553,'PROMO LX ADDITIFS ACRYLIQUES'!A:I,9,FALSE),0)+IFERROR(VLOOKUP(RECAP!A553,'PROMO LB ACRYLIQUE FINE'!A:I,9,FALSE),0)+IFERROR(VLOOKUP(RECAP!A553,'PROMO LB HUILE FINE 40 ML'!A:I,9,FALSE),0)+IFERROR(VLOOKUP(RECAP!A553,'PROMO WN PROMARKER'!A:I,9,FALSE),0)+IFERROR(VLOOKUP(RECAP!A553,'PROMO CAP CRAYONS ESQUISSE'!A:I,9,FALSE),0)+IFERROR(VLOOKUP(RECAP!A553,'PROMO CAP CRAYONS PASTEL'!A:I,9,FALSE),0)</f>
        <v>0</v>
      </c>
    </row>
    <row r="554" spans="1:2">
      <c r="A554" s="373" t="s">
        <v>1497</v>
      </c>
      <c r="B554" s="242">
        <f>IFERROR(VLOOKUP(A554,'PROMOS PRODUITS'!A:O,15,FALSE),0)+IFERROR(VLOOKUP(RECAP!A554,'PROMO LX BASICS ACRYLIQUE 118ML'!B:I,9,FALSE),0)+IFERROR(VLOOKUP(RECAP!A554,'PROMO LX HEAVY BODY 59 ML'!A:I,9,FALSE),0)+IFERROR(VLOOKUP(RECAP!A554,'PROMO LX ADDITIFS ACRYLIQUES'!A:I,9,FALSE),0)+IFERROR(VLOOKUP(RECAP!A554,'PROMO LB ACRYLIQUE FINE'!A:I,9,FALSE),0)+IFERROR(VLOOKUP(RECAP!A554,'PROMO LB HUILE FINE 40 ML'!A:I,9,FALSE),0)+IFERROR(VLOOKUP(RECAP!A554,'PROMO WN PROMARKER'!A:I,9,FALSE),0)+IFERROR(VLOOKUP(RECAP!A554,'PROMO CAP CRAYONS ESQUISSE'!A:I,9,FALSE),0)+IFERROR(VLOOKUP(RECAP!A554,'PROMO CAP CRAYONS PASTEL'!A:I,9,FALSE),0)</f>
        <v>0</v>
      </c>
    </row>
    <row r="555" spans="1:2">
      <c r="A555" s="373" t="s">
        <v>1499</v>
      </c>
      <c r="B555" s="242">
        <f>IFERROR(VLOOKUP(A555,'PROMOS PRODUITS'!A:O,15,FALSE),0)+IFERROR(VLOOKUP(RECAP!A555,'PROMO LX BASICS ACRYLIQUE 118ML'!B:I,9,FALSE),0)+IFERROR(VLOOKUP(RECAP!A555,'PROMO LX HEAVY BODY 59 ML'!A:I,9,FALSE),0)+IFERROR(VLOOKUP(RECAP!A555,'PROMO LX ADDITIFS ACRYLIQUES'!A:I,9,FALSE),0)+IFERROR(VLOOKUP(RECAP!A555,'PROMO LB ACRYLIQUE FINE'!A:I,9,FALSE),0)+IFERROR(VLOOKUP(RECAP!A555,'PROMO LB HUILE FINE 40 ML'!A:I,9,FALSE),0)+IFERROR(VLOOKUP(RECAP!A555,'PROMO WN PROMARKER'!A:I,9,FALSE),0)+IFERROR(VLOOKUP(RECAP!A555,'PROMO CAP CRAYONS ESQUISSE'!A:I,9,FALSE),0)+IFERROR(VLOOKUP(RECAP!A555,'PROMO CAP CRAYONS PASTEL'!A:I,9,FALSE),0)</f>
        <v>0</v>
      </c>
    </row>
    <row r="556" spans="1:2">
      <c r="A556" s="373" t="s">
        <v>1501</v>
      </c>
      <c r="B556" s="242">
        <f>IFERROR(VLOOKUP(A556,'PROMOS PRODUITS'!A:O,15,FALSE),0)+IFERROR(VLOOKUP(RECAP!A556,'PROMO LX BASICS ACRYLIQUE 118ML'!B:I,9,FALSE),0)+IFERROR(VLOOKUP(RECAP!A556,'PROMO LX HEAVY BODY 59 ML'!A:I,9,FALSE),0)+IFERROR(VLOOKUP(RECAP!A556,'PROMO LX ADDITIFS ACRYLIQUES'!A:I,9,FALSE),0)+IFERROR(VLOOKUP(RECAP!A556,'PROMO LB ACRYLIQUE FINE'!A:I,9,FALSE),0)+IFERROR(VLOOKUP(RECAP!A556,'PROMO LB HUILE FINE 40 ML'!A:I,9,FALSE),0)+IFERROR(VLOOKUP(RECAP!A556,'PROMO WN PROMARKER'!A:I,9,FALSE),0)+IFERROR(VLOOKUP(RECAP!A556,'PROMO CAP CRAYONS ESQUISSE'!A:I,9,FALSE),0)+IFERROR(VLOOKUP(RECAP!A556,'PROMO CAP CRAYONS PASTEL'!A:I,9,FALSE),0)</f>
        <v>0</v>
      </c>
    </row>
    <row r="557" spans="1:2">
      <c r="A557" s="373" t="s">
        <v>1503</v>
      </c>
      <c r="B557" s="242">
        <f>IFERROR(VLOOKUP(A557,'PROMOS PRODUITS'!A:O,15,FALSE),0)+IFERROR(VLOOKUP(RECAP!A557,'PROMO LX BASICS ACRYLIQUE 118ML'!B:I,9,FALSE),0)+IFERROR(VLOOKUP(RECAP!A557,'PROMO LX HEAVY BODY 59 ML'!A:I,9,FALSE),0)+IFERROR(VLOOKUP(RECAP!A557,'PROMO LX ADDITIFS ACRYLIQUES'!A:I,9,FALSE),0)+IFERROR(VLOOKUP(RECAP!A557,'PROMO LB ACRYLIQUE FINE'!A:I,9,FALSE),0)+IFERROR(VLOOKUP(RECAP!A557,'PROMO LB HUILE FINE 40 ML'!A:I,9,FALSE),0)+IFERROR(VLOOKUP(RECAP!A557,'PROMO WN PROMARKER'!A:I,9,FALSE),0)+IFERROR(VLOOKUP(RECAP!A557,'PROMO CAP CRAYONS ESQUISSE'!A:I,9,FALSE),0)+IFERROR(VLOOKUP(RECAP!A557,'PROMO CAP CRAYONS PASTEL'!A:I,9,FALSE),0)</f>
        <v>0</v>
      </c>
    </row>
    <row r="558" spans="1:2">
      <c r="A558" s="373" t="s">
        <v>1505</v>
      </c>
      <c r="B558" s="242">
        <f>IFERROR(VLOOKUP(A558,'PROMOS PRODUITS'!A:O,15,FALSE),0)+IFERROR(VLOOKUP(RECAP!A558,'PROMO LX BASICS ACRYLIQUE 118ML'!B:I,9,FALSE),0)+IFERROR(VLOOKUP(RECAP!A558,'PROMO LX HEAVY BODY 59 ML'!A:I,9,FALSE),0)+IFERROR(VLOOKUP(RECAP!A558,'PROMO LX ADDITIFS ACRYLIQUES'!A:I,9,FALSE),0)+IFERROR(VLOOKUP(RECAP!A558,'PROMO LB ACRYLIQUE FINE'!A:I,9,FALSE),0)+IFERROR(VLOOKUP(RECAP!A558,'PROMO LB HUILE FINE 40 ML'!A:I,9,FALSE),0)+IFERROR(VLOOKUP(RECAP!A558,'PROMO WN PROMARKER'!A:I,9,FALSE),0)+IFERROR(VLOOKUP(RECAP!A558,'PROMO CAP CRAYONS ESQUISSE'!A:I,9,FALSE),0)+IFERROR(VLOOKUP(RECAP!A558,'PROMO CAP CRAYONS PASTEL'!A:I,9,FALSE),0)</f>
        <v>0</v>
      </c>
    </row>
    <row r="559" spans="1:2">
      <c r="A559" s="373" t="s">
        <v>1507</v>
      </c>
      <c r="B559" s="242">
        <f>IFERROR(VLOOKUP(A559,'PROMOS PRODUITS'!A:O,15,FALSE),0)+IFERROR(VLOOKUP(RECAP!A559,'PROMO LX BASICS ACRYLIQUE 118ML'!B:I,9,FALSE),0)+IFERROR(VLOOKUP(RECAP!A559,'PROMO LX HEAVY BODY 59 ML'!A:I,9,FALSE),0)+IFERROR(VLOOKUP(RECAP!A559,'PROMO LX ADDITIFS ACRYLIQUES'!A:I,9,FALSE),0)+IFERROR(VLOOKUP(RECAP!A559,'PROMO LB ACRYLIQUE FINE'!A:I,9,FALSE),0)+IFERROR(VLOOKUP(RECAP!A559,'PROMO LB HUILE FINE 40 ML'!A:I,9,FALSE),0)+IFERROR(VLOOKUP(RECAP!A559,'PROMO WN PROMARKER'!A:I,9,FALSE),0)+IFERROR(VLOOKUP(RECAP!A559,'PROMO CAP CRAYONS ESQUISSE'!A:I,9,FALSE),0)+IFERROR(VLOOKUP(RECAP!A559,'PROMO CAP CRAYONS PASTEL'!A:I,9,FALSE),0)</f>
        <v>0</v>
      </c>
    </row>
    <row r="560" spans="1:2">
      <c r="A560" s="373" t="s">
        <v>1509</v>
      </c>
      <c r="B560" s="242">
        <f>IFERROR(VLOOKUP(A560,'PROMOS PRODUITS'!A:O,15,FALSE),0)+IFERROR(VLOOKUP(RECAP!A560,'PROMO LX BASICS ACRYLIQUE 118ML'!B:I,9,FALSE),0)+IFERROR(VLOOKUP(RECAP!A560,'PROMO LX HEAVY BODY 59 ML'!A:I,9,FALSE),0)+IFERROR(VLOOKUP(RECAP!A560,'PROMO LX ADDITIFS ACRYLIQUES'!A:I,9,FALSE),0)+IFERROR(VLOOKUP(RECAP!A560,'PROMO LB ACRYLIQUE FINE'!A:I,9,FALSE),0)+IFERROR(VLOOKUP(RECAP!A560,'PROMO LB HUILE FINE 40 ML'!A:I,9,FALSE),0)+IFERROR(VLOOKUP(RECAP!A560,'PROMO WN PROMARKER'!A:I,9,FALSE),0)+IFERROR(VLOOKUP(RECAP!A560,'PROMO CAP CRAYONS ESQUISSE'!A:I,9,FALSE),0)+IFERROR(VLOOKUP(RECAP!A560,'PROMO CAP CRAYONS PASTEL'!A:I,9,FALSE),0)</f>
        <v>0</v>
      </c>
    </row>
    <row r="561" spans="1:2">
      <c r="A561" s="373" t="s">
        <v>1511</v>
      </c>
      <c r="B561" s="242">
        <f>IFERROR(VLOOKUP(A561,'PROMOS PRODUITS'!A:O,15,FALSE),0)+IFERROR(VLOOKUP(RECAP!A561,'PROMO LX BASICS ACRYLIQUE 118ML'!B:I,9,FALSE),0)+IFERROR(VLOOKUP(RECAP!A561,'PROMO LX HEAVY BODY 59 ML'!A:I,9,FALSE),0)+IFERROR(VLOOKUP(RECAP!A561,'PROMO LX ADDITIFS ACRYLIQUES'!A:I,9,FALSE),0)+IFERROR(VLOOKUP(RECAP!A561,'PROMO LB ACRYLIQUE FINE'!A:I,9,FALSE),0)+IFERROR(VLOOKUP(RECAP!A561,'PROMO LB HUILE FINE 40 ML'!A:I,9,FALSE),0)+IFERROR(VLOOKUP(RECAP!A561,'PROMO WN PROMARKER'!A:I,9,FALSE),0)+IFERROR(VLOOKUP(RECAP!A561,'PROMO CAP CRAYONS ESQUISSE'!A:I,9,FALSE),0)+IFERROR(VLOOKUP(RECAP!A561,'PROMO CAP CRAYONS PASTEL'!A:I,9,FALSE),0)</f>
        <v>0</v>
      </c>
    </row>
    <row r="562" spans="1:2">
      <c r="A562" s="373" t="s">
        <v>1513</v>
      </c>
      <c r="B562" s="242">
        <f>IFERROR(VLOOKUP(A562,'PROMOS PRODUITS'!A:O,15,FALSE),0)+IFERROR(VLOOKUP(RECAP!A562,'PROMO LX BASICS ACRYLIQUE 118ML'!B:I,9,FALSE),0)+IFERROR(VLOOKUP(RECAP!A562,'PROMO LX HEAVY BODY 59 ML'!A:I,9,FALSE),0)+IFERROR(VLOOKUP(RECAP!A562,'PROMO LX ADDITIFS ACRYLIQUES'!A:I,9,FALSE),0)+IFERROR(VLOOKUP(RECAP!A562,'PROMO LB ACRYLIQUE FINE'!A:I,9,FALSE),0)+IFERROR(VLOOKUP(RECAP!A562,'PROMO LB HUILE FINE 40 ML'!A:I,9,FALSE),0)+IFERROR(VLOOKUP(RECAP!A562,'PROMO WN PROMARKER'!A:I,9,FALSE),0)+IFERROR(VLOOKUP(RECAP!A562,'PROMO CAP CRAYONS ESQUISSE'!A:I,9,FALSE),0)+IFERROR(VLOOKUP(RECAP!A562,'PROMO CAP CRAYONS PASTEL'!A:I,9,FALSE),0)</f>
        <v>0</v>
      </c>
    </row>
    <row r="563" spans="1:2">
      <c r="A563" s="373" t="s">
        <v>1515</v>
      </c>
      <c r="B563" s="242">
        <f>IFERROR(VLOOKUP(A563,'PROMOS PRODUITS'!A:O,15,FALSE),0)+IFERROR(VLOOKUP(RECAP!A563,'PROMO LX BASICS ACRYLIQUE 118ML'!B:I,9,FALSE),0)+IFERROR(VLOOKUP(RECAP!A563,'PROMO LX HEAVY BODY 59 ML'!A:I,9,FALSE),0)+IFERROR(VLOOKUP(RECAP!A563,'PROMO LX ADDITIFS ACRYLIQUES'!A:I,9,FALSE),0)+IFERROR(VLOOKUP(RECAP!A563,'PROMO LB ACRYLIQUE FINE'!A:I,9,FALSE),0)+IFERROR(VLOOKUP(RECAP!A563,'PROMO LB HUILE FINE 40 ML'!A:I,9,FALSE),0)+IFERROR(VLOOKUP(RECAP!A563,'PROMO WN PROMARKER'!A:I,9,FALSE),0)+IFERROR(VLOOKUP(RECAP!A563,'PROMO CAP CRAYONS ESQUISSE'!A:I,9,FALSE),0)+IFERROR(VLOOKUP(RECAP!A563,'PROMO CAP CRAYONS PASTEL'!A:I,9,FALSE),0)</f>
        <v>0</v>
      </c>
    </row>
    <row r="564" spans="1:2">
      <c r="A564" s="373" t="s">
        <v>1517</v>
      </c>
      <c r="B564" s="242">
        <f>IFERROR(VLOOKUP(A564,'PROMOS PRODUITS'!A:O,15,FALSE),0)+IFERROR(VLOOKUP(RECAP!A564,'PROMO LX BASICS ACRYLIQUE 118ML'!B:I,9,FALSE),0)+IFERROR(VLOOKUP(RECAP!A564,'PROMO LX HEAVY BODY 59 ML'!A:I,9,FALSE),0)+IFERROR(VLOOKUP(RECAP!A564,'PROMO LX ADDITIFS ACRYLIQUES'!A:I,9,FALSE),0)+IFERROR(VLOOKUP(RECAP!A564,'PROMO LB ACRYLIQUE FINE'!A:I,9,FALSE),0)+IFERROR(VLOOKUP(RECAP!A564,'PROMO LB HUILE FINE 40 ML'!A:I,9,FALSE),0)+IFERROR(VLOOKUP(RECAP!A564,'PROMO WN PROMARKER'!A:I,9,FALSE),0)+IFERROR(VLOOKUP(RECAP!A564,'PROMO CAP CRAYONS ESQUISSE'!A:I,9,FALSE),0)+IFERROR(VLOOKUP(RECAP!A564,'PROMO CAP CRAYONS PASTEL'!A:I,9,FALSE),0)</f>
        <v>0</v>
      </c>
    </row>
    <row r="565" spans="1:2">
      <c r="A565" s="373" t="s">
        <v>1519</v>
      </c>
      <c r="B565" s="242">
        <f>IFERROR(VLOOKUP(A565,'PROMOS PRODUITS'!A:O,15,FALSE),0)+IFERROR(VLOOKUP(RECAP!A565,'PROMO LX BASICS ACRYLIQUE 118ML'!B:I,9,FALSE),0)+IFERROR(VLOOKUP(RECAP!A565,'PROMO LX HEAVY BODY 59 ML'!A:I,9,FALSE),0)+IFERROR(VLOOKUP(RECAP!A565,'PROMO LX ADDITIFS ACRYLIQUES'!A:I,9,FALSE),0)+IFERROR(VLOOKUP(RECAP!A565,'PROMO LB ACRYLIQUE FINE'!A:I,9,FALSE),0)+IFERROR(VLOOKUP(RECAP!A565,'PROMO LB HUILE FINE 40 ML'!A:I,9,FALSE),0)+IFERROR(VLOOKUP(RECAP!A565,'PROMO WN PROMARKER'!A:I,9,FALSE),0)+IFERROR(VLOOKUP(RECAP!A565,'PROMO CAP CRAYONS ESQUISSE'!A:I,9,FALSE),0)+IFERROR(VLOOKUP(RECAP!A565,'PROMO CAP CRAYONS PASTEL'!A:I,9,FALSE),0)</f>
        <v>0</v>
      </c>
    </row>
    <row r="566" spans="1:2">
      <c r="A566" s="373" t="s">
        <v>1521</v>
      </c>
      <c r="B566" s="242">
        <f>IFERROR(VLOOKUP(A566,'PROMOS PRODUITS'!A:O,15,FALSE),0)+IFERROR(VLOOKUP(RECAP!A566,'PROMO LX BASICS ACRYLIQUE 118ML'!B:I,9,FALSE),0)+IFERROR(VLOOKUP(RECAP!A566,'PROMO LX HEAVY BODY 59 ML'!A:I,9,FALSE),0)+IFERROR(VLOOKUP(RECAP!A566,'PROMO LX ADDITIFS ACRYLIQUES'!A:I,9,FALSE),0)+IFERROR(VLOOKUP(RECAP!A566,'PROMO LB ACRYLIQUE FINE'!A:I,9,FALSE),0)+IFERROR(VLOOKUP(RECAP!A566,'PROMO LB HUILE FINE 40 ML'!A:I,9,FALSE),0)+IFERROR(VLOOKUP(RECAP!A566,'PROMO WN PROMARKER'!A:I,9,FALSE),0)+IFERROR(VLOOKUP(RECAP!A566,'PROMO CAP CRAYONS ESQUISSE'!A:I,9,FALSE),0)+IFERROR(VLOOKUP(RECAP!A566,'PROMO CAP CRAYONS PASTEL'!A:I,9,FALSE),0)</f>
        <v>0</v>
      </c>
    </row>
    <row r="567" spans="1:2">
      <c r="A567" s="373" t="s">
        <v>1523</v>
      </c>
      <c r="B567" s="242">
        <f>IFERROR(VLOOKUP(A567,'PROMOS PRODUITS'!A:O,15,FALSE),0)+IFERROR(VLOOKUP(RECAP!A567,'PROMO LX BASICS ACRYLIQUE 118ML'!B:I,9,FALSE),0)+IFERROR(VLOOKUP(RECAP!A567,'PROMO LX HEAVY BODY 59 ML'!A:I,9,FALSE),0)+IFERROR(VLOOKUP(RECAP!A567,'PROMO LX ADDITIFS ACRYLIQUES'!A:I,9,FALSE),0)+IFERROR(VLOOKUP(RECAP!A567,'PROMO LB ACRYLIQUE FINE'!A:I,9,FALSE),0)+IFERROR(VLOOKUP(RECAP!A567,'PROMO LB HUILE FINE 40 ML'!A:I,9,FALSE),0)+IFERROR(VLOOKUP(RECAP!A567,'PROMO WN PROMARKER'!A:I,9,FALSE),0)+IFERROR(VLOOKUP(RECAP!A567,'PROMO CAP CRAYONS ESQUISSE'!A:I,9,FALSE),0)+IFERROR(VLOOKUP(RECAP!A567,'PROMO CAP CRAYONS PASTEL'!A:I,9,FALSE),0)</f>
        <v>0</v>
      </c>
    </row>
    <row r="568" spans="1:2">
      <c r="A568" s="373" t="s">
        <v>1525</v>
      </c>
      <c r="B568" s="242">
        <f>IFERROR(VLOOKUP(A568,'PROMOS PRODUITS'!A:O,15,FALSE),0)+IFERROR(VLOOKUP(RECAP!A568,'PROMO LX BASICS ACRYLIQUE 118ML'!B:I,9,FALSE),0)+IFERROR(VLOOKUP(RECAP!A568,'PROMO LX HEAVY BODY 59 ML'!A:I,9,FALSE),0)+IFERROR(VLOOKUP(RECAP!A568,'PROMO LX ADDITIFS ACRYLIQUES'!A:I,9,FALSE),0)+IFERROR(VLOOKUP(RECAP!A568,'PROMO LB ACRYLIQUE FINE'!A:I,9,FALSE),0)+IFERROR(VLOOKUP(RECAP!A568,'PROMO LB HUILE FINE 40 ML'!A:I,9,FALSE),0)+IFERROR(VLOOKUP(RECAP!A568,'PROMO WN PROMARKER'!A:I,9,FALSE),0)+IFERROR(VLOOKUP(RECAP!A568,'PROMO CAP CRAYONS ESQUISSE'!A:I,9,FALSE),0)+IFERROR(VLOOKUP(RECAP!A568,'PROMO CAP CRAYONS PASTEL'!A:I,9,FALSE),0)</f>
        <v>0</v>
      </c>
    </row>
    <row r="569" spans="1:2">
      <c r="A569" s="373" t="s">
        <v>1527</v>
      </c>
      <c r="B569" s="242">
        <f>IFERROR(VLOOKUP(A569,'PROMOS PRODUITS'!A:O,15,FALSE),0)+IFERROR(VLOOKUP(RECAP!A569,'PROMO LX BASICS ACRYLIQUE 118ML'!B:I,9,FALSE),0)+IFERROR(VLOOKUP(RECAP!A569,'PROMO LX HEAVY BODY 59 ML'!A:I,9,FALSE),0)+IFERROR(VLOOKUP(RECAP!A569,'PROMO LX ADDITIFS ACRYLIQUES'!A:I,9,FALSE),0)+IFERROR(VLOOKUP(RECAP!A569,'PROMO LB ACRYLIQUE FINE'!A:I,9,FALSE),0)+IFERROR(VLOOKUP(RECAP!A569,'PROMO LB HUILE FINE 40 ML'!A:I,9,FALSE),0)+IFERROR(VLOOKUP(RECAP!A569,'PROMO WN PROMARKER'!A:I,9,FALSE),0)+IFERROR(VLOOKUP(RECAP!A569,'PROMO CAP CRAYONS ESQUISSE'!A:I,9,FALSE),0)+IFERROR(VLOOKUP(RECAP!A569,'PROMO CAP CRAYONS PASTEL'!A:I,9,FALSE),0)</f>
        <v>0</v>
      </c>
    </row>
    <row r="570" spans="1:2">
      <c r="A570" s="373" t="s">
        <v>1529</v>
      </c>
      <c r="B570" s="242">
        <f>IFERROR(VLOOKUP(A570,'PROMOS PRODUITS'!A:O,15,FALSE),0)+IFERROR(VLOOKUP(RECAP!A570,'PROMO LX BASICS ACRYLIQUE 118ML'!B:I,9,FALSE),0)+IFERROR(VLOOKUP(RECAP!A570,'PROMO LX HEAVY BODY 59 ML'!A:I,9,FALSE),0)+IFERROR(VLOOKUP(RECAP!A570,'PROMO LX ADDITIFS ACRYLIQUES'!A:I,9,FALSE),0)+IFERROR(VLOOKUP(RECAP!A570,'PROMO LB ACRYLIQUE FINE'!A:I,9,FALSE),0)+IFERROR(VLOOKUP(RECAP!A570,'PROMO LB HUILE FINE 40 ML'!A:I,9,FALSE),0)+IFERROR(VLOOKUP(RECAP!A570,'PROMO WN PROMARKER'!A:I,9,FALSE),0)+IFERROR(VLOOKUP(RECAP!A570,'PROMO CAP CRAYONS ESQUISSE'!A:I,9,FALSE),0)+IFERROR(VLOOKUP(RECAP!A570,'PROMO CAP CRAYONS PASTEL'!A:I,9,FALSE),0)</f>
        <v>0</v>
      </c>
    </row>
    <row r="571" spans="1:2">
      <c r="A571" s="373" t="s">
        <v>1531</v>
      </c>
      <c r="B571" s="242">
        <f>IFERROR(VLOOKUP(A571,'PROMOS PRODUITS'!A:O,15,FALSE),0)+IFERROR(VLOOKUP(RECAP!A571,'PROMO LX BASICS ACRYLIQUE 118ML'!B:I,9,FALSE),0)+IFERROR(VLOOKUP(RECAP!A571,'PROMO LX HEAVY BODY 59 ML'!A:I,9,FALSE),0)+IFERROR(VLOOKUP(RECAP!A571,'PROMO LX ADDITIFS ACRYLIQUES'!A:I,9,FALSE),0)+IFERROR(VLOOKUP(RECAP!A571,'PROMO LB ACRYLIQUE FINE'!A:I,9,FALSE),0)+IFERROR(VLOOKUP(RECAP!A571,'PROMO LB HUILE FINE 40 ML'!A:I,9,FALSE),0)+IFERROR(VLOOKUP(RECAP!A571,'PROMO WN PROMARKER'!A:I,9,FALSE),0)+IFERROR(VLOOKUP(RECAP!A571,'PROMO CAP CRAYONS ESQUISSE'!A:I,9,FALSE),0)+IFERROR(VLOOKUP(RECAP!A571,'PROMO CAP CRAYONS PASTEL'!A:I,9,FALSE),0)</f>
        <v>0</v>
      </c>
    </row>
    <row r="572" spans="1:2">
      <c r="A572" s="374" t="s">
        <v>1536</v>
      </c>
      <c r="B572" s="242">
        <f>IFERROR(VLOOKUP(A572,'PROMOS PRODUITS'!A:O,15,FALSE),0)+IFERROR(VLOOKUP(RECAP!A572,'PROMO LX BASICS ACRYLIQUE 118ML'!B:I,9,FALSE),0)+IFERROR(VLOOKUP(RECAP!A572,'PROMO LX HEAVY BODY 59 ML'!A:I,9,FALSE),0)+IFERROR(VLOOKUP(RECAP!A572,'PROMO LX ADDITIFS ACRYLIQUES'!A:I,9,FALSE),0)+IFERROR(VLOOKUP(RECAP!A572,'PROMO LB ACRYLIQUE FINE'!A:I,9,FALSE),0)+IFERROR(VLOOKUP(RECAP!A572,'PROMO LB HUILE FINE 40 ML'!A:I,9,FALSE),0)+IFERROR(VLOOKUP(RECAP!A572,'PROMO WN PROMARKER'!A:I,9,FALSE),0)+IFERROR(VLOOKUP(RECAP!A572,'PROMO CAP CRAYONS ESQUISSE'!A:I,9,FALSE),0)+IFERROR(VLOOKUP(RECAP!A572,'PROMO CAP CRAYONS PASTEL'!A:I,9,FALSE),0)</f>
        <v>0</v>
      </c>
    </row>
    <row r="573" spans="1:2">
      <c r="A573" s="374" t="s">
        <v>1538</v>
      </c>
      <c r="B573" s="242">
        <f>IFERROR(VLOOKUP(A573,'PROMOS PRODUITS'!A:O,15,FALSE),0)+IFERROR(VLOOKUP(RECAP!A573,'PROMO LX BASICS ACRYLIQUE 118ML'!B:I,9,FALSE),0)+IFERROR(VLOOKUP(RECAP!A573,'PROMO LX HEAVY BODY 59 ML'!A:I,9,FALSE),0)+IFERROR(VLOOKUP(RECAP!A573,'PROMO LX ADDITIFS ACRYLIQUES'!A:I,9,FALSE),0)+IFERROR(VLOOKUP(RECAP!A573,'PROMO LB ACRYLIQUE FINE'!A:I,9,FALSE),0)+IFERROR(VLOOKUP(RECAP!A573,'PROMO LB HUILE FINE 40 ML'!A:I,9,FALSE),0)+IFERROR(VLOOKUP(RECAP!A573,'PROMO WN PROMARKER'!A:I,9,FALSE),0)+IFERROR(VLOOKUP(RECAP!A573,'PROMO CAP CRAYONS ESQUISSE'!A:I,9,FALSE),0)+IFERROR(VLOOKUP(RECAP!A573,'PROMO CAP CRAYONS PASTEL'!A:I,9,FALSE),0)</f>
        <v>0</v>
      </c>
    </row>
    <row r="574" spans="1:2">
      <c r="A574" s="374" t="s">
        <v>1540</v>
      </c>
      <c r="B574" s="242">
        <f>IFERROR(VLOOKUP(A574,'PROMOS PRODUITS'!A:O,15,FALSE),0)+IFERROR(VLOOKUP(RECAP!A574,'PROMO LX BASICS ACRYLIQUE 118ML'!B:I,9,FALSE),0)+IFERROR(VLOOKUP(RECAP!A574,'PROMO LX HEAVY BODY 59 ML'!A:I,9,FALSE),0)+IFERROR(VLOOKUP(RECAP!A574,'PROMO LX ADDITIFS ACRYLIQUES'!A:I,9,FALSE),0)+IFERROR(VLOOKUP(RECAP!A574,'PROMO LB ACRYLIQUE FINE'!A:I,9,FALSE),0)+IFERROR(VLOOKUP(RECAP!A574,'PROMO LB HUILE FINE 40 ML'!A:I,9,FALSE),0)+IFERROR(VLOOKUP(RECAP!A574,'PROMO WN PROMARKER'!A:I,9,FALSE),0)+IFERROR(VLOOKUP(RECAP!A574,'PROMO CAP CRAYONS ESQUISSE'!A:I,9,FALSE),0)+IFERROR(VLOOKUP(RECAP!A574,'PROMO CAP CRAYONS PASTEL'!A:I,9,FALSE),0)</f>
        <v>0</v>
      </c>
    </row>
    <row r="575" spans="1:2">
      <c r="A575" s="374" t="s">
        <v>1542</v>
      </c>
      <c r="B575" s="242">
        <f>IFERROR(VLOOKUP(A575,'PROMOS PRODUITS'!A:O,15,FALSE),0)+IFERROR(VLOOKUP(RECAP!A575,'PROMO LX BASICS ACRYLIQUE 118ML'!B:I,9,FALSE),0)+IFERROR(VLOOKUP(RECAP!A575,'PROMO LX HEAVY BODY 59 ML'!A:I,9,FALSE),0)+IFERROR(VLOOKUP(RECAP!A575,'PROMO LX ADDITIFS ACRYLIQUES'!A:I,9,FALSE),0)+IFERROR(VLOOKUP(RECAP!A575,'PROMO LB ACRYLIQUE FINE'!A:I,9,FALSE),0)+IFERROR(VLOOKUP(RECAP!A575,'PROMO LB HUILE FINE 40 ML'!A:I,9,FALSE),0)+IFERROR(VLOOKUP(RECAP!A575,'PROMO WN PROMARKER'!A:I,9,FALSE),0)+IFERROR(VLOOKUP(RECAP!A575,'PROMO CAP CRAYONS ESQUISSE'!A:I,9,FALSE),0)+IFERROR(VLOOKUP(RECAP!A575,'PROMO CAP CRAYONS PASTEL'!A:I,9,FALSE),0)</f>
        <v>0</v>
      </c>
    </row>
    <row r="576" spans="1:2">
      <c r="A576" s="374" t="s">
        <v>1544</v>
      </c>
      <c r="B576" s="242">
        <f>IFERROR(VLOOKUP(A576,'PROMOS PRODUITS'!A:O,15,FALSE),0)+IFERROR(VLOOKUP(RECAP!A576,'PROMO LX BASICS ACRYLIQUE 118ML'!B:I,9,FALSE),0)+IFERROR(VLOOKUP(RECAP!A576,'PROMO LX HEAVY BODY 59 ML'!A:I,9,FALSE),0)+IFERROR(VLOOKUP(RECAP!A576,'PROMO LX ADDITIFS ACRYLIQUES'!A:I,9,FALSE),0)+IFERROR(VLOOKUP(RECAP!A576,'PROMO LB ACRYLIQUE FINE'!A:I,9,FALSE),0)+IFERROR(VLOOKUP(RECAP!A576,'PROMO LB HUILE FINE 40 ML'!A:I,9,FALSE),0)+IFERROR(VLOOKUP(RECAP!A576,'PROMO WN PROMARKER'!A:I,9,FALSE),0)+IFERROR(VLOOKUP(RECAP!A576,'PROMO CAP CRAYONS ESQUISSE'!A:I,9,FALSE),0)+IFERROR(VLOOKUP(RECAP!A576,'PROMO CAP CRAYONS PASTEL'!A:I,9,FALSE),0)</f>
        <v>0</v>
      </c>
    </row>
    <row r="577" spans="1:2">
      <c r="A577" s="374" t="s">
        <v>1546</v>
      </c>
      <c r="B577" s="242">
        <f>IFERROR(VLOOKUP(A577,'PROMOS PRODUITS'!A:O,15,FALSE),0)+IFERROR(VLOOKUP(RECAP!A577,'PROMO LX BASICS ACRYLIQUE 118ML'!B:I,9,FALSE),0)+IFERROR(VLOOKUP(RECAP!A577,'PROMO LX HEAVY BODY 59 ML'!A:I,9,FALSE),0)+IFERROR(VLOOKUP(RECAP!A577,'PROMO LX ADDITIFS ACRYLIQUES'!A:I,9,FALSE),0)+IFERROR(VLOOKUP(RECAP!A577,'PROMO LB ACRYLIQUE FINE'!A:I,9,FALSE),0)+IFERROR(VLOOKUP(RECAP!A577,'PROMO LB HUILE FINE 40 ML'!A:I,9,FALSE),0)+IFERROR(VLOOKUP(RECAP!A577,'PROMO WN PROMARKER'!A:I,9,FALSE),0)+IFERROR(VLOOKUP(RECAP!A577,'PROMO CAP CRAYONS ESQUISSE'!A:I,9,FALSE),0)+IFERROR(VLOOKUP(RECAP!A577,'PROMO CAP CRAYONS PASTEL'!A:I,9,FALSE),0)</f>
        <v>0</v>
      </c>
    </row>
    <row r="578" spans="1:2">
      <c r="A578" s="374" t="s">
        <v>1548</v>
      </c>
      <c r="B578" s="242">
        <f>IFERROR(VLOOKUP(A578,'PROMOS PRODUITS'!A:O,15,FALSE),0)+IFERROR(VLOOKUP(RECAP!A578,'PROMO LX BASICS ACRYLIQUE 118ML'!B:I,9,FALSE),0)+IFERROR(VLOOKUP(RECAP!A578,'PROMO LX HEAVY BODY 59 ML'!A:I,9,FALSE),0)+IFERROR(VLOOKUP(RECAP!A578,'PROMO LX ADDITIFS ACRYLIQUES'!A:I,9,FALSE),0)+IFERROR(VLOOKUP(RECAP!A578,'PROMO LB ACRYLIQUE FINE'!A:I,9,FALSE),0)+IFERROR(VLOOKUP(RECAP!A578,'PROMO LB HUILE FINE 40 ML'!A:I,9,FALSE),0)+IFERROR(VLOOKUP(RECAP!A578,'PROMO WN PROMARKER'!A:I,9,FALSE),0)+IFERROR(VLOOKUP(RECAP!A578,'PROMO CAP CRAYONS ESQUISSE'!A:I,9,FALSE),0)+IFERROR(VLOOKUP(RECAP!A578,'PROMO CAP CRAYONS PASTEL'!A:I,9,FALSE),0)</f>
        <v>0</v>
      </c>
    </row>
    <row r="579" spans="1:2">
      <c r="A579" s="374" t="s">
        <v>1550</v>
      </c>
      <c r="B579" s="242">
        <f>IFERROR(VLOOKUP(A579,'PROMOS PRODUITS'!A:O,15,FALSE),0)+IFERROR(VLOOKUP(RECAP!A579,'PROMO LX BASICS ACRYLIQUE 118ML'!B:I,9,FALSE),0)+IFERROR(VLOOKUP(RECAP!A579,'PROMO LX HEAVY BODY 59 ML'!A:I,9,FALSE),0)+IFERROR(VLOOKUP(RECAP!A579,'PROMO LX ADDITIFS ACRYLIQUES'!A:I,9,FALSE),0)+IFERROR(VLOOKUP(RECAP!A579,'PROMO LB ACRYLIQUE FINE'!A:I,9,FALSE),0)+IFERROR(VLOOKUP(RECAP!A579,'PROMO LB HUILE FINE 40 ML'!A:I,9,FALSE),0)+IFERROR(VLOOKUP(RECAP!A579,'PROMO WN PROMARKER'!A:I,9,FALSE),0)+IFERROR(VLOOKUP(RECAP!A579,'PROMO CAP CRAYONS ESQUISSE'!A:I,9,FALSE),0)+IFERROR(VLOOKUP(RECAP!A579,'PROMO CAP CRAYONS PASTEL'!A:I,9,FALSE),0)</f>
        <v>0</v>
      </c>
    </row>
    <row r="580" spans="1:2">
      <c r="A580" s="374" t="s">
        <v>1552</v>
      </c>
      <c r="B580" s="242">
        <f>IFERROR(VLOOKUP(A580,'PROMOS PRODUITS'!A:O,15,FALSE),0)+IFERROR(VLOOKUP(RECAP!A580,'PROMO LX BASICS ACRYLIQUE 118ML'!B:I,9,FALSE),0)+IFERROR(VLOOKUP(RECAP!A580,'PROMO LX HEAVY BODY 59 ML'!A:I,9,FALSE),0)+IFERROR(VLOOKUP(RECAP!A580,'PROMO LX ADDITIFS ACRYLIQUES'!A:I,9,FALSE),0)+IFERROR(VLOOKUP(RECAP!A580,'PROMO LB ACRYLIQUE FINE'!A:I,9,FALSE),0)+IFERROR(VLOOKUP(RECAP!A580,'PROMO LB HUILE FINE 40 ML'!A:I,9,FALSE),0)+IFERROR(VLOOKUP(RECAP!A580,'PROMO WN PROMARKER'!A:I,9,FALSE),0)+IFERROR(VLOOKUP(RECAP!A580,'PROMO CAP CRAYONS ESQUISSE'!A:I,9,FALSE),0)+IFERROR(VLOOKUP(RECAP!A580,'PROMO CAP CRAYONS PASTEL'!A:I,9,FALSE),0)</f>
        <v>0</v>
      </c>
    </row>
    <row r="581" spans="1:2">
      <c r="A581" s="374" t="s">
        <v>1554</v>
      </c>
      <c r="B581" s="242">
        <f>IFERROR(VLOOKUP(A581,'PROMOS PRODUITS'!A:O,15,FALSE),0)+IFERROR(VLOOKUP(RECAP!A581,'PROMO LX BASICS ACRYLIQUE 118ML'!B:I,9,FALSE),0)+IFERROR(VLOOKUP(RECAP!A581,'PROMO LX HEAVY BODY 59 ML'!A:I,9,FALSE),0)+IFERROR(VLOOKUP(RECAP!A581,'PROMO LX ADDITIFS ACRYLIQUES'!A:I,9,FALSE),0)+IFERROR(VLOOKUP(RECAP!A581,'PROMO LB ACRYLIQUE FINE'!A:I,9,FALSE),0)+IFERROR(VLOOKUP(RECAP!A581,'PROMO LB HUILE FINE 40 ML'!A:I,9,FALSE),0)+IFERROR(VLOOKUP(RECAP!A581,'PROMO WN PROMARKER'!A:I,9,FALSE),0)+IFERROR(VLOOKUP(RECAP!A581,'PROMO CAP CRAYONS ESQUISSE'!A:I,9,FALSE),0)+IFERROR(VLOOKUP(RECAP!A581,'PROMO CAP CRAYONS PASTEL'!A:I,9,FALSE),0)</f>
        <v>0</v>
      </c>
    </row>
    <row r="582" spans="1:2">
      <c r="A582" s="374" t="s">
        <v>1556</v>
      </c>
      <c r="B582" s="242">
        <f>IFERROR(VLOOKUP(A582,'PROMOS PRODUITS'!A:O,15,FALSE),0)+IFERROR(VLOOKUP(RECAP!A582,'PROMO LX BASICS ACRYLIQUE 118ML'!B:I,9,FALSE),0)+IFERROR(VLOOKUP(RECAP!A582,'PROMO LX HEAVY BODY 59 ML'!A:I,9,FALSE),0)+IFERROR(VLOOKUP(RECAP!A582,'PROMO LX ADDITIFS ACRYLIQUES'!A:I,9,FALSE),0)+IFERROR(VLOOKUP(RECAP!A582,'PROMO LB ACRYLIQUE FINE'!A:I,9,FALSE),0)+IFERROR(VLOOKUP(RECAP!A582,'PROMO LB HUILE FINE 40 ML'!A:I,9,FALSE),0)+IFERROR(VLOOKUP(RECAP!A582,'PROMO WN PROMARKER'!A:I,9,FALSE),0)+IFERROR(VLOOKUP(RECAP!A582,'PROMO CAP CRAYONS ESQUISSE'!A:I,9,FALSE),0)+IFERROR(VLOOKUP(RECAP!A582,'PROMO CAP CRAYONS PASTEL'!A:I,9,FALSE),0)</f>
        <v>0</v>
      </c>
    </row>
    <row r="583" spans="1:2">
      <c r="A583" s="374" t="s">
        <v>1558</v>
      </c>
      <c r="B583" s="242">
        <f>IFERROR(VLOOKUP(A583,'PROMOS PRODUITS'!A:O,15,FALSE),0)+IFERROR(VLOOKUP(RECAP!A583,'PROMO LX BASICS ACRYLIQUE 118ML'!B:I,9,FALSE),0)+IFERROR(VLOOKUP(RECAP!A583,'PROMO LX HEAVY BODY 59 ML'!A:I,9,FALSE),0)+IFERROR(VLOOKUP(RECAP!A583,'PROMO LX ADDITIFS ACRYLIQUES'!A:I,9,FALSE),0)+IFERROR(VLOOKUP(RECAP!A583,'PROMO LB ACRYLIQUE FINE'!A:I,9,FALSE),0)+IFERROR(VLOOKUP(RECAP!A583,'PROMO LB HUILE FINE 40 ML'!A:I,9,FALSE),0)+IFERROR(VLOOKUP(RECAP!A583,'PROMO WN PROMARKER'!A:I,9,FALSE),0)+IFERROR(VLOOKUP(RECAP!A583,'PROMO CAP CRAYONS ESQUISSE'!A:I,9,FALSE),0)+IFERROR(VLOOKUP(RECAP!A583,'PROMO CAP CRAYONS PASTEL'!A:I,9,FALSE),0)</f>
        <v>0</v>
      </c>
    </row>
    <row r="584" spans="1:2">
      <c r="A584" s="374" t="s">
        <v>1560</v>
      </c>
      <c r="B584" s="242">
        <f>IFERROR(VLOOKUP(A584,'PROMOS PRODUITS'!A:O,15,FALSE),0)+IFERROR(VLOOKUP(RECAP!A584,'PROMO LX BASICS ACRYLIQUE 118ML'!B:I,9,FALSE),0)+IFERROR(VLOOKUP(RECAP!A584,'PROMO LX HEAVY BODY 59 ML'!A:I,9,FALSE),0)+IFERROR(VLOOKUP(RECAP!A584,'PROMO LX ADDITIFS ACRYLIQUES'!A:I,9,FALSE),0)+IFERROR(VLOOKUP(RECAP!A584,'PROMO LB ACRYLIQUE FINE'!A:I,9,FALSE),0)+IFERROR(VLOOKUP(RECAP!A584,'PROMO LB HUILE FINE 40 ML'!A:I,9,FALSE),0)+IFERROR(VLOOKUP(RECAP!A584,'PROMO WN PROMARKER'!A:I,9,FALSE),0)+IFERROR(VLOOKUP(RECAP!A584,'PROMO CAP CRAYONS ESQUISSE'!A:I,9,FALSE),0)+IFERROR(VLOOKUP(RECAP!A584,'PROMO CAP CRAYONS PASTEL'!A:I,9,FALSE),0)</f>
        <v>0</v>
      </c>
    </row>
    <row r="585" spans="1:2">
      <c r="A585" s="374" t="s">
        <v>1562</v>
      </c>
      <c r="B585" s="242">
        <f>IFERROR(VLOOKUP(A585,'PROMOS PRODUITS'!A:O,15,FALSE),0)+IFERROR(VLOOKUP(RECAP!A585,'PROMO LX BASICS ACRYLIQUE 118ML'!B:I,9,FALSE),0)+IFERROR(VLOOKUP(RECAP!A585,'PROMO LX HEAVY BODY 59 ML'!A:I,9,FALSE),0)+IFERROR(VLOOKUP(RECAP!A585,'PROMO LX ADDITIFS ACRYLIQUES'!A:I,9,FALSE),0)+IFERROR(VLOOKUP(RECAP!A585,'PROMO LB ACRYLIQUE FINE'!A:I,9,FALSE),0)+IFERROR(VLOOKUP(RECAP!A585,'PROMO LB HUILE FINE 40 ML'!A:I,9,FALSE),0)+IFERROR(VLOOKUP(RECAP!A585,'PROMO WN PROMARKER'!A:I,9,FALSE),0)+IFERROR(VLOOKUP(RECAP!A585,'PROMO CAP CRAYONS ESQUISSE'!A:I,9,FALSE),0)+IFERROR(VLOOKUP(RECAP!A585,'PROMO CAP CRAYONS PASTEL'!A:I,9,FALSE),0)</f>
        <v>0</v>
      </c>
    </row>
    <row r="586" spans="1:2">
      <c r="A586" s="374" t="s">
        <v>1564</v>
      </c>
      <c r="B586" s="242">
        <f>IFERROR(VLOOKUP(A586,'PROMOS PRODUITS'!A:O,15,FALSE),0)+IFERROR(VLOOKUP(RECAP!A586,'PROMO LX BASICS ACRYLIQUE 118ML'!B:I,9,FALSE),0)+IFERROR(VLOOKUP(RECAP!A586,'PROMO LX HEAVY BODY 59 ML'!A:I,9,FALSE),0)+IFERROR(VLOOKUP(RECAP!A586,'PROMO LX ADDITIFS ACRYLIQUES'!A:I,9,FALSE),0)+IFERROR(VLOOKUP(RECAP!A586,'PROMO LB ACRYLIQUE FINE'!A:I,9,FALSE),0)+IFERROR(VLOOKUP(RECAP!A586,'PROMO LB HUILE FINE 40 ML'!A:I,9,FALSE),0)+IFERROR(VLOOKUP(RECAP!A586,'PROMO WN PROMARKER'!A:I,9,FALSE),0)+IFERROR(VLOOKUP(RECAP!A586,'PROMO CAP CRAYONS ESQUISSE'!A:I,9,FALSE),0)+IFERROR(VLOOKUP(RECAP!A586,'PROMO CAP CRAYONS PASTEL'!A:I,9,FALSE),0)</f>
        <v>0</v>
      </c>
    </row>
    <row r="587" spans="1:2">
      <c r="A587" s="374" t="s">
        <v>1566</v>
      </c>
      <c r="B587" s="242">
        <f>IFERROR(VLOOKUP(A587,'PROMOS PRODUITS'!A:O,15,FALSE),0)+IFERROR(VLOOKUP(RECAP!A587,'PROMO LX BASICS ACRYLIQUE 118ML'!B:I,9,FALSE),0)+IFERROR(VLOOKUP(RECAP!A587,'PROMO LX HEAVY BODY 59 ML'!A:I,9,FALSE),0)+IFERROR(VLOOKUP(RECAP!A587,'PROMO LX ADDITIFS ACRYLIQUES'!A:I,9,FALSE),0)+IFERROR(VLOOKUP(RECAP!A587,'PROMO LB ACRYLIQUE FINE'!A:I,9,FALSE),0)+IFERROR(VLOOKUP(RECAP!A587,'PROMO LB HUILE FINE 40 ML'!A:I,9,FALSE),0)+IFERROR(VLOOKUP(RECAP!A587,'PROMO WN PROMARKER'!A:I,9,FALSE),0)+IFERROR(VLOOKUP(RECAP!A587,'PROMO CAP CRAYONS ESQUISSE'!A:I,9,FALSE),0)+IFERROR(VLOOKUP(RECAP!A587,'PROMO CAP CRAYONS PASTEL'!A:I,9,FALSE),0)</f>
        <v>0</v>
      </c>
    </row>
    <row r="588" spans="1:2">
      <c r="A588" s="374" t="s">
        <v>1568</v>
      </c>
      <c r="B588" s="242">
        <f>IFERROR(VLOOKUP(A588,'PROMOS PRODUITS'!A:O,15,FALSE),0)+IFERROR(VLOOKUP(RECAP!A588,'PROMO LX BASICS ACRYLIQUE 118ML'!B:I,9,FALSE),0)+IFERROR(VLOOKUP(RECAP!A588,'PROMO LX HEAVY BODY 59 ML'!A:I,9,FALSE),0)+IFERROR(VLOOKUP(RECAP!A588,'PROMO LX ADDITIFS ACRYLIQUES'!A:I,9,FALSE),0)+IFERROR(VLOOKUP(RECAP!A588,'PROMO LB ACRYLIQUE FINE'!A:I,9,FALSE),0)+IFERROR(VLOOKUP(RECAP!A588,'PROMO LB HUILE FINE 40 ML'!A:I,9,FALSE),0)+IFERROR(VLOOKUP(RECAP!A588,'PROMO WN PROMARKER'!A:I,9,FALSE),0)+IFERROR(VLOOKUP(RECAP!A588,'PROMO CAP CRAYONS ESQUISSE'!A:I,9,FALSE),0)+IFERROR(VLOOKUP(RECAP!A588,'PROMO CAP CRAYONS PASTEL'!A:I,9,FALSE),0)</f>
        <v>0</v>
      </c>
    </row>
    <row r="589" spans="1:2">
      <c r="A589" s="374" t="s">
        <v>1570</v>
      </c>
      <c r="B589" s="242">
        <f>IFERROR(VLOOKUP(A589,'PROMOS PRODUITS'!A:O,15,FALSE),0)+IFERROR(VLOOKUP(RECAP!A589,'PROMO LX BASICS ACRYLIQUE 118ML'!B:I,9,FALSE),0)+IFERROR(VLOOKUP(RECAP!A589,'PROMO LX HEAVY BODY 59 ML'!A:I,9,FALSE),0)+IFERROR(VLOOKUP(RECAP!A589,'PROMO LX ADDITIFS ACRYLIQUES'!A:I,9,FALSE),0)+IFERROR(VLOOKUP(RECAP!A589,'PROMO LB ACRYLIQUE FINE'!A:I,9,FALSE),0)+IFERROR(VLOOKUP(RECAP!A589,'PROMO LB HUILE FINE 40 ML'!A:I,9,FALSE),0)+IFERROR(VLOOKUP(RECAP!A589,'PROMO WN PROMARKER'!A:I,9,FALSE),0)+IFERROR(VLOOKUP(RECAP!A589,'PROMO CAP CRAYONS ESQUISSE'!A:I,9,FALSE),0)+IFERROR(VLOOKUP(RECAP!A589,'PROMO CAP CRAYONS PASTEL'!A:I,9,FALSE),0)</f>
        <v>0</v>
      </c>
    </row>
    <row r="590" spans="1:2">
      <c r="A590" s="374" t="s">
        <v>1572</v>
      </c>
      <c r="B590" s="242">
        <f>IFERROR(VLOOKUP(A590,'PROMOS PRODUITS'!A:O,15,FALSE),0)+IFERROR(VLOOKUP(RECAP!A590,'PROMO LX BASICS ACRYLIQUE 118ML'!B:I,9,FALSE),0)+IFERROR(VLOOKUP(RECAP!A590,'PROMO LX HEAVY BODY 59 ML'!A:I,9,FALSE),0)+IFERROR(VLOOKUP(RECAP!A590,'PROMO LX ADDITIFS ACRYLIQUES'!A:I,9,FALSE),0)+IFERROR(VLOOKUP(RECAP!A590,'PROMO LB ACRYLIQUE FINE'!A:I,9,FALSE),0)+IFERROR(VLOOKUP(RECAP!A590,'PROMO LB HUILE FINE 40 ML'!A:I,9,FALSE),0)+IFERROR(VLOOKUP(RECAP!A590,'PROMO WN PROMARKER'!A:I,9,FALSE),0)+IFERROR(VLOOKUP(RECAP!A590,'PROMO CAP CRAYONS ESQUISSE'!A:I,9,FALSE),0)+IFERROR(VLOOKUP(RECAP!A590,'PROMO CAP CRAYONS PASTEL'!A:I,9,FALSE),0)</f>
        <v>0</v>
      </c>
    </row>
    <row r="591" spans="1:2">
      <c r="A591" s="374" t="s">
        <v>1574</v>
      </c>
      <c r="B591" s="242">
        <f>IFERROR(VLOOKUP(A591,'PROMOS PRODUITS'!A:O,15,FALSE),0)+IFERROR(VLOOKUP(RECAP!A591,'PROMO LX BASICS ACRYLIQUE 118ML'!B:I,9,FALSE),0)+IFERROR(VLOOKUP(RECAP!A591,'PROMO LX HEAVY BODY 59 ML'!A:I,9,FALSE),0)+IFERROR(VLOOKUP(RECAP!A591,'PROMO LX ADDITIFS ACRYLIQUES'!A:I,9,FALSE),0)+IFERROR(VLOOKUP(RECAP!A591,'PROMO LB ACRYLIQUE FINE'!A:I,9,FALSE),0)+IFERROR(VLOOKUP(RECAP!A591,'PROMO LB HUILE FINE 40 ML'!A:I,9,FALSE),0)+IFERROR(VLOOKUP(RECAP!A591,'PROMO WN PROMARKER'!A:I,9,FALSE),0)+IFERROR(VLOOKUP(RECAP!A591,'PROMO CAP CRAYONS ESQUISSE'!A:I,9,FALSE),0)+IFERROR(VLOOKUP(RECAP!A591,'PROMO CAP CRAYONS PASTEL'!A:I,9,FALSE),0)</f>
        <v>0</v>
      </c>
    </row>
    <row r="592" spans="1:2">
      <c r="A592" s="374" t="s">
        <v>1576</v>
      </c>
      <c r="B592" s="242">
        <f>IFERROR(VLOOKUP(A592,'PROMOS PRODUITS'!A:O,15,FALSE),0)+IFERROR(VLOOKUP(RECAP!A592,'PROMO LX BASICS ACRYLIQUE 118ML'!B:I,9,FALSE),0)+IFERROR(VLOOKUP(RECAP!A592,'PROMO LX HEAVY BODY 59 ML'!A:I,9,FALSE),0)+IFERROR(VLOOKUP(RECAP!A592,'PROMO LX ADDITIFS ACRYLIQUES'!A:I,9,FALSE),0)+IFERROR(VLOOKUP(RECAP!A592,'PROMO LB ACRYLIQUE FINE'!A:I,9,FALSE),0)+IFERROR(VLOOKUP(RECAP!A592,'PROMO LB HUILE FINE 40 ML'!A:I,9,FALSE),0)+IFERROR(VLOOKUP(RECAP!A592,'PROMO WN PROMARKER'!A:I,9,FALSE),0)+IFERROR(VLOOKUP(RECAP!A592,'PROMO CAP CRAYONS ESQUISSE'!A:I,9,FALSE),0)+IFERROR(VLOOKUP(RECAP!A592,'PROMO CAP CRAYONS PASTEL'!A:I,9,FALSE),0)</f>
        <v>0</v>
      </c>
    </row>
    <row r="593" spans="1:2">
      <c r="A593" s="374" t="s">
        <v>1578</v>
      </c>
      <c r="B593" s="242">
        <f>IFERROR(VLOOKUP(A593,'PROMOS PRODUITS'!A:O,15,FALSE),0)+IFERROR(VLOOKUP(RECAP!A593,'PROMO LX BASICS ACRYLIQUE 118ML'!B:I,9,FALSE),0)+IFERROR(VLOOKUP(RECAP!A593,'PROMO LX HEAVY BODY 59 ML'!A:I,9,FALSE),0)+IFERROR(VLOOKUP(RECAP!A593,'PROMO LX ADDITIFS ACRYLIQUES'!A:I,9,FALSE),0)+IFERROR(VLOOKUP(RECAP!A593,'PROMO LB ACRYLIQUE FINE'!A:I,9,FALSE),0)+IFERROR(VLOOKUP(RECAP!A593,'PROMO LB HUILE FINE 40 ML'!A:I,9,FALSE),0)+IFERROR(VLOOKUP(RECAP!A593,'PROMO WN PROMARKER'!A:I,9,FALSE),0)+IFERROR(VLOOKUP(RECAP!A593,'PROMO CAP CRAYONS ESQUISSE'!A:I,9,FALSE),0)+IFERROR(VLOOKUP(RECAP!A593,'PROMO CAP CRAYONS PASTEL'!A:I,9,FALSE),0)</f>
        <v>0</v>
      </c>
    </row>
    <row r="594" spans="1:2">
      <c r="A594" s="374" t="s">
        <v>1580</v>
      </c>
      <c r="B594" s="242">
        <f>IFERROR(VLOOKUP(A594,'PROMOS PRODUITS'!A:O,15,FALSE),0)+IFERROR(VLOOKUP(RECAP!A594,'PROMO LX BASICS ACRYLIQUE 118ML'!B:I,9,FALSE),0)+IFERROR(VLOOKUP(RECAP!A594,'PROMO LX HEAVY BODY 59 ML'!A:I,9,FALSE),0)+IFERROR(VLOOKUP(RECAP!A594,'PROMO LX ADDITIFS ACRYLIQUES'!A:I,9,FALSE),0)+IFERROR(VLOOKUP(RECAP!A594,'PROMO LB ACRYLIQUE FINE'!A:I,9,FALSE),0)+IFERROR(VLOOKUP(RECAP!A594,'PROMO LB HUILE FINE 40 ML'!A:I,9,FALSE),0)+IFERROR(VLOOKUP(RECAP!A594,'PROMO WN PROMARKER'!A:I,9,FALSE),0)+IFERROR(VLOOKUP(RECAP!A594,'PROMO CAP CRAYONS ESQUISSE'!A:I,9,FALSE),0)+IFERROR(VLOOKUP(RECAP!A594,'PROMO CAP CRAYONS PASTEL'!A:I,9,FALSE),0)</f>
        <v>0</v>
      </c>
    </row>
    <row r="595" spans="1:2">
      <c r="A595" s="374" t="s">
        <v>1582</v>
      </c>
      <c r="B595" s="242">
        <f>IFERROR(VLOOKUP(A595,'PROMOS PRODUITS'!A:O,15,FALSE),0)+IFERROR(VLOOKUP(RECAP!A595,'PROMO LX BASICS ACRYLIQUE 118ML'!B:I,9,FALSE),0)+IFERROR(VLOOKUP(RECAP!A595,'PROMO LX HEAVY BODY 59 ML'!A:I,9,FALSE),0)+IFERROR(VLOOKUP(RECAP!A595,'PROMO LX ADDITIFS ACRYLIQUES'!A:I,9,FALSE),0)+IFERROR(VLOOKUP(RECAP!A595,'PROMO LB ACRYLIQUE FINE'!A:I,9,FALSE),0)+IFERROR(VLOOKUP(RECAP!A595,'PROMO LB HUILE FINE 40 ML'!A:I,9,FALSE),0)+IFERROR(VLOOKUP(RECAP!A595,'PROMO WN PROMARKER'!A:I,9,FALSE),0)+IFERROR(VLOOKUP(RECAP!A595,'PROMO CAP CRAYONS ESQUISSE'!A:I,9,FALSE),0)+IFERROR(VLOOKUP(RECAP!A595,'PROMO CAP CRAYONS PASTEL'!A:I,9,FALSE),0)</f>
        <v>0</v>
      </c>
    </row>
    <row r="596" spans="1:2">
      <c r="A596" s="374" t="s">
        <v>1584</v>
      </c>
      <c r="B596" s="242">
        <f>IFERROR(VLOOKUP(A596,'PROMOS PRODUITS'!A:O,15,FALSE),0)+IFERROR(VLOOKUP(RECAP!A596,'PROMO LX BASICS ACRYLIQUE 118ML'!B:I,9,FALSE),0)+IFERROR(VLOOKUP(RECAP!A596,'PROMO LX HEAVY BODY 59 ML'!A:I,9,FALSE),0)+IFERROR(VLOOKUP(RECAP!A596,'PROMO LX ADDITIFS ACRYLIQUES'!A:I,9,FALSE),0)+IFERROR(VLOOKUP(RECAP!A596,'PROMO LB ACRYLIQUE FINE'!A:I,9,FALSE),0)+IFERROR(VLOOKUP(RECAP!A596,'PROMO LB HUILE FINE 40 ML'!A:I,9,FALSE),0)+IFERROR(VLOOKUP(RECAP!A596,'PROMO WN PROMARKER'!A:I,9,FALSE),0)+IFERROR(VLOOKUP(RECAP!A596,'PROMO CAP CRAYONS ESQUISSE'!A:I,9,FALSE),0)+IFERROR(VLOOKUP(RECAP!A596,'PROMO CAP CRAYONS PASTEL'!A:I,9,FALSE),0)</f>
        <v>0</v>
      </c>
    </row>
    <row r="597" spans="1:2">
      <c r="A597" s="374" t="s">
        <v>1586</v>
      </c>
      <c r="B597" s="242">
        <f>IFERROR(VLOOKUP(A597,'PROMOS PRODUITS'!A:O,15,FALSE),0)+IFERROR(VLOOKUP(RECAP!A597,'PROMO LX BASICS ACRYLIQUE 118ML'!B:I,9,FALSE),0)+IFERROR(VLOOKUP(RECAP!A597,'PROMO LX HEAVY BODY 59 ML'!A:I,9,FALSE),0)+IFERROR(VLOOKUP(RECAP!A597,'PROMO LX ADDITIFS ACRYLIQUES'!A:I,9,FALSE),0)+IFERROR(VLOOKUP(RECAP!A597,'PROMO LB ACRYLIQUE FINE'!A:I,9,FALSE),0)+IFERROR(VLOOKUP(RECAP!A597,'PROMO LB HUILE FINE 40 ML'!A:I,9,FALSE),0)+IFERROR(VLOOKUP(RECAP!A597,'PROMO WN PROMARKER'!A:I,9,FALSE),0)+IFERROR(VLOOKUP(RECAP!A597,'PROMO CAP CRAYONS ESQUISSE'!A:I,9,FALSE),0)+IFERROR(VLOOKUP(RECAP!A597,'PROMO CAP CRAYONS PASTEL'!A:I,9,FALSE),0)</f>
        <v>0</v>
      </c>
    </row>
    <row r="598" spans="1:2">
      <c r="A598" s="374" t="s">
        <v>1588</v>
      </c>
      <c r="B598" s="242">
        <f>IFERROR(VLOOKUP(A598,'PROMOS PRODUITS'!A:O,15,FALSE),0)+IFERROR(VLOOKUP(RECAP!A598,'PROMO LX BASICS ACRYLIQUE 118ML'!B:I,9,FALSE),0)+IFERROR(VLOOKUP(RECAP!A598,'PROMO LX HEAVY BODY 59 ML'!A:I,9,FALSE),0)+IFERROR(VLOOKUP(RECAP!A598,'PROMO LX ADDITIFS ACRYLIQUES'!A:I,9,FALSE),0)+IFERROR(VLOOKUP(RECAP!A598,'PROMO LB ACRYLIQUE FINE'!A:I,9,FALSE),0)+IFERROR(VLOOKUP(RECAP!A598,'PROMO LB HUILE FINE 40 ML'!A:I,9,FALSE),0)+IFERROR(VLOOKUP(RECAP!A598,'PROMO WN PROMARKER'!A:I,9,FALSE),0)+IFERROR(VLOOKUP(RECAP!A598,'PROMO CAP CRAYONS ESQUISSE'!A:I,9,FALSE),0)+IFERROR(VLOOKUP(RECAP!A598,'PROMO CAP CRAYONS PASTEL'!A:I,9,FALSE),0)</f>
        <v>0</v>
      </c>
    </row>
    <row r="599" spans="1:2">
      <c r="A599" s="374" t="s">
        <v>1590</v>
      </c>
      <c r="B599" s="242">
        <f>IFERROR(VLOOKUP(A599,'PROMOS PRODUITS'!A:O,15,FALSE),0)+IFERROR(VLOOKUP(RECAP!A599,'PROMO LX BASICS ACRYLIQUE 118ML'!B:I,9,FALSE),0)+IFERROR(VLOOKUP(RECAP!A599,'PROMO LX HEAVY BODY 59 ML'!A:I,9,FALSE),0)+IFERROR(VLOOKUP(RECAP!A599,'PROMO LX ADDITIFS ACRYLIQUES'!A:I,9,FALSE),0)+IFERROR(VLOOKUP(RECAP!A599,'PROMO LB ACRYLIQUE FINE'!A:I,9,FALSE),0)+IFERROR(VLOOKUP(RECAP!A599,'PROMO LB HUILE FINE 40 ML'!A:I,9,FALSE),0)+IFERROR(VLOOKUP(RECAP!A599,'PROMO WN PROMARKER'!A:I,9,FALSE),0)+IFERROR(VLOOKUP(RECAP!A599,'PROMO CAP CRAYONS ESQUISSE'!A:I,9,FALSE),0)+IFERROR(VLOOKUP(RECAP!A599,'PROMO CAP CRAYONS PASTEL'!A:I,9,FALSE),0)</f>
        <v>0</v>
      </c>
    </row>
    <row r="600" spans="1:2">
      <c r="A600" s="374" t="s">
        <v>1592</v>
      </c>
      <c r="B600" s="242">
        <f>IFERROR(VLOOKUP(A600,'PROMOS PRODUITS'!A:O,15,FALSE),0)+IFERROR(VLOOKUP(RECAP!A600,'PROMO LX BASICS ACRYLIQUE 118ML'!B:I,9,FALSE),0)+IFERROR(VLOOKUP(RECAP!A600,'PROMO LX HEAVY BODY 59 ML'!A:I,9,FALSE),0)+IFERROR(VLOOKUP(RECAP!A600,'PROMO LX ADDITIFS ACRYLIQUES'!A:I,9,FALSE),0)+IFERROR(VLOOKUP(RECAP!A600,'PROMO LB ACRYLIQUE FINE'!A:I,9,FALSE),0)+IFERROR(VLOOKUP(RECAP!A600,'PROMO LB HUILE FINE 40 ML'!A:I,9,FALSE),0)+IFERROR(VLOOKUP(RECAP!A600,'PROMO WN PROMARKER'!A:I,9,FALSE),0)+IFERROR(VLOOKUP(RECAP!A600,'PROMO CAP CRAYONS ESQUISSE'!A:I,9,FALSE),0)+IFERROR(VLOOKUP(RECAP!A600,'PROMO CAP CRAYONS PASTEL'!A:I,9,FALSE),0)</f>
        <v>0</v>
      </c>
    </row>
    <row r="601" spans="1:2">
      <c r="A601" s="374" t="s">
        <v>1594</v>
      </c>
      <c r="B601" s="242">
        <f>IFERROR(VLOOKUP(A601,'PROMOS PRODUITS'!A:O,15,FALSE),0)+IFERROR(VLOOKUP(RECAP!A601,'PROMO LX BASICS ACRYLIQUE 118ML'!B:I,9,FALSE),0)+IFERROR(VLOOKUP(RECAP!A601,'PROMO LX HEAVY BODY 59 ML'!A:I,9,FALSE),0)+IFERROR(VLOOKUP(RECAP!A601,'PROMO LX ADDITIFS ACRYLIQUES'!A:I,9,FALSE),0)+IFERROR(VLOOKUP(RECAP!A601,'PROMO LB ACRYLIQUE FINE'!A:I,9,FALSE),0)+IFERROR(VLOOKUP(RECAP!A601,'PROMO LB HUILE FINE 40 ML'!A:I,9,FALSE),0)+IFERROR(VLOOKUP(RECAP!A601,'PROMO WN PROMARKER'!A:I,9,FALSE),0)+IFERROR(VLOOKUP(RECAP!A601,'PROMO CAP CRAYONS ESQUISSE'!A:I,9,FALSE),0)+IFERROR(VLOOKUP(RECAP!A601,'PROMO CAP CRAYONS PASTEL'!A:I,9,FALSE),0)</f>
        <v>0</v>
      </c>
    </row>
    <row r="602" spans="1:2">
      <c r="A602" s="374" t="s">
        <v>1596</v>
      </c>
      <c r="B602" s="242">
        <f>IFERROR(VLOOKUP(A602,'PROMOS PRODUITS'!A:O,15,FALSE),0)+IFERROR(VLOOKUP(RECAP!A602,'PROMO LX BASICS ACRYLIQUE 118ML'!B:I,9,FALSE),0)+IFERROR(VLOOKUP(RECAP!A602,'PROMO LX HEAVY BODY 59 ML'!A:I,9,FALSE),0)+IFERROR(VLOOKUP(RECAP!A602,'PROMO LX ADDITIFS ACRYLIQUES'!A:I,9,FALSE),0)+IFERROR(VLOOKUP(RECAP!A602,'PROMO LB ACRYLIQUE FINE'!A:I,9,FALSE),0)+IFERROR(VLOOKUP(RECAP!A602,'PROMO LB HUILE FINE 40 ML'!A:I,9,FALSE),0)+IFERROR(VLOOKUP(RECAP!A602,'PROMO WN PROMARKER'!A:I,9,FALSE),0)+IFERROR(VLOOKUP(RECAP!A602,'PROMO CAP CRAYONS ESQUISSE'!A:I,9,FALSE),0)+IFERROR(VLOOKUP(RECAP!A602,'PROMO CAP CRAYONS PASTEL'!A:I,9,FALSE),0)</f>
        <v>0</v>
      </c>
    </row>
    <row r="603" spans="1:2">
      <c r="A603" s="374" t="s">
        <v>1598</v>
      </c>
      <c r="B603" s="242">
        <f>IFERROR(VLOOKUP(A603,'PROMOS PRODUITS'!A:O,15,FALSE),0)+IFERROR(VLOOKUP(RECAP!A603,'PROMO LX BASICS ACRYLIQUE 118ML'!B:I,9,FALSE),0)+IFERROR(VLOOKUP(RECAP!A603,'PROMO LX HEAVY BODY 59 ML'!A:I,9,FALSE),0)+IFERROR(VLOOKUP(RECAP!A603,'PROMO LX ADDITIFS ACRYLIQUES'!A:I,9,FALSE),0)+IFERROR(VLOOKUP(RECAP!A603,'PROMO LB ACRYLIQUE FINE'!A:I,9,FALSE),0)+IFERROR(VLOOKUP(RECAP!A603,'PROMO LB HUILE FINE 40 ML'!A:I,9,FALSE),0)+IFERROR(VLOOKUP(RECAP!A603,'PROMO WN PROMARKER'!A:I,9,FALSE),0)+IFERROR(VLOOKUP(RECAP!A603,'PROMO CAP CRAYONS ESQUISSE'!A:I,9,FALSE),0)+IFERROR(VLOOKUP(RECAP!A603,'PROMO CAP CRAYONS PASTEL'!A:I,9,FALSE),0)</f>
        <v>0</v>
      </c>
    </row>
    <row r="604" spans="1:2">
      <c r="A604" s="374" t="s">
        <v>1600</v>
      </c>
      <c r="B604" s="242">
        <f>IFERROR(VLOOKUP(A604,'PROMOS PRODUITS'!A:O,15,FALSE),0)+IFERROR(VLOOKUP(RECAP!A604,'PROMO LX BASICS ACRYLIQUE 118ML'!B:I,9,FALSE),0)+IFERROR(VLOOKUP(RECAP!A604,'PROMO LX HEAVY BODY 59 ML'!A:I,9,FALSE),0)+IFERROR(VLOOKUP(RECAP!A604,'PROMO LX ADDITIFS ACRYLIQUES'!A:I,9,FALSE),0)+IFERROR(VLOOKUP(RECAP!A604,'PROMO LB ACRYLIQUE FINE'!A:I,9,FALSE),0)+IFERROR(VLOOKUP(RECAP!A604,'PROMO LB HUILE FINE 40 ML'!A:I,9,FALSE),0)+IFERROR(VLOOKUP(RECAP!A604,'PROMO WN PROMARKER'!A:I,9,FALSE),0)+IFERROR(VLOOKUP(RECAP!A604,'PROMO CAP CRAYONS ESQUISSE'!A:I,9,FALSE),0)+IFERROR(VLOOKUP(RECAP!A604,'PROMO CAP CRAYONS PASTEL'!A:I,9,FALSE),0)</f>
        <v>0</v>
      </c>
    </row>
    <row r="605" spans="1:2">
      <c r="A605" s="374" t="s">
        <v>1602</v>
      </c>
      <c r="B605" s="242">
        <f>IFERROR(VLOOKUP(A605,'PROMOS PRODUITS'!A:O,15,FALSE),0)+IFERROR(VLOOKUP(RECAP!A605,'PROMO LX BASICS ACRYLIQUE 118ML'!B:I,9,FALSE),0)+IFERROR(VLOOKUP(RECAP!A605,'PROMO LX HEAVY BODY 59 ML'!A:I,9,FALSE),0)+IFERROR(VLOOKUP(RECAP!A605,'PROMO LX ADDITIFS ACRYLIQUES'!A:I,9,FALSE),0)+IFERROR(VLOOKUP(RECAP!A605,'PROMO LB ACRYLIQUE FINE'!A:I,9,FALSE),0)+IFERROR(VLOOKUP(RECAP!A605,'PROMO LB HUILE FINE 40 ML'!A:I,9,FALSE),0)+IFERROR(VLOOKUP(RECAP!A605,'PROMO WN PROMARKER'!A:I,9,FALSE),0)+IFERROR(VLOOKUP(RECAP!A605,'PROMO CAP CRAYONS ESQUISSE'!A:I,9,FALSE),0)+IFERROR(VLOOKUP(RECAP!A605,'PROMO CAP CRAYONS PASTEL'!A:I,9,FALSE),0)</f>
        <v>0</v>
      </c>
    </row>
    <row r="606" spans="1:2">
      <c r="A606" s="374" t="s">
        <v>1604</v>
      </c>
      <c r="B606" s="242">
        <f>IFERROR(VLOOKUP(A606,'PROMOS PRODUITS'!A:O,15,FALSE),0)+IFERROR(VLOOKUP(RECAP!A606,'PROMO LX BASICS ACRYLIQUE 118ML'!B:I,9,FALSE),0)+IFERROR(VLOOKUP(RECAP!A606,'PROMO LX HEAVY BODY 59 ML'!A:I,9,FALSE),0)+IFERROR(VLOOKUP(RECAP!A606,'PROMO LX ADDITIFS ACRYLIQUES'!A:I,9,FALSE),0)+IFERROR(VLOOKUP(RECAP!A606,'PROMO LB ACRYLIQUE FINE'!A:I,9,FALSE),0)+IFERROR(VLOOKUP(RECAP!A606,'PROMO LB HUILE FINE 40 ML'!A:I,9,FALSE),0)+IFERROR(VLOOKUP(RECAP!A606,'PROMO WN PROMARKER'!A:I,9,FALSE),0)+IFERROR(VLOOKUP(RECAP!A606,'PROMO CAP CRAYONS ESQUISSE'!A:I,9,FALSE),0)+IFERROR(VLOOKUP(RECAP!A606,'PROMO CAP CRAYONS PASTEL'!A:I,9,FALSE),0)</f>
        <v>0</v>
      </c>
    </row>
    <row r="607" spans="1:2">
      <c r="A607" s="374" t="s">
        <v>1606</v>
      </c>
      <c r="B607" s="242">
        <f>IFERROR(VLOOKUP(A607,'PROMOS PRODUITS'!A:O,15,FALSE),0)+IFERROR(VLOOKUP(RECAP!A607,'PROMO LX BASICS ACRYLIQUE 118ML'!B:I,9,FALSE),0)+IFERROR(VLOOKUP(RECAP!A607,'PROMO LX HEAVY BODY 59 ML'!A:I,9,FALSE),0)+IFERROR(VLOOKUP(RECAP!A607,'PROMO LX ADDITIFS ACRYLIQUES'!A:I,9,FALSE),0)+IFERROR(VLOOKUP(RECAP!A607,'PROMO LB ACRYLIQUE FINE'!A:I,9,FALSE),0)+IFERROR(VLOOKUP(RECAP!A607,'PROMO LB HUILE FINE 40 ML'!A:I,9,FALSE),0)+IFERROR(VLOOKUP(RECAP!A607,'PROMO WN PROMARKER'!A:I,9,FALSE),0)+IFERROR(VLOOKUP(RECAP!A607,'PROMO CAP CRAYONS ESQUISSE'!A:I,9,FALSE),0)+IFERROR(VLOOKUP(RECAP!A607,'PROMO CAP CRAYONS PASTEL'!A:I,9,FALSE),0)</f>
        <v>0</v>
      </c>
    </row>
    <row r="608" spans="1:2">
      <c r="A608" s="374" t="s">
        <v>1608</v>
      </c>
      <c r="B608" s="242">
        <f>IFERROR(VLOOKUP(A608,'PROMOS PRODUITS'!A:O,15,FALSE),0)+IFERROR(VLOOKUP(RECAP!A608,'PROMO LX BASICS ACRYLIQUE 118ML'!B:I,9,FALSE),0)+IFERROR(VLOOKUP(RECAP!A608,'PROMO LX HEAVY BODY 59 ML'!A:I,9,FALSE),0)+IFERROR(VLOOKUP(RECAP!A608,'PROMO LX ADDITIFS ACRYLIQUES'!A:I,9,FALSE),0)+IFERROR(VLOOKUP(RECAP!A608,'PROMO LB ACRYLIQUE FINE'!A:I,9,FALSE),0)+IFERROR(VLOOKUP(RECAP!A608,'PROMO LB HUILE FINE 40 ML'!A:I,9,FALSE),0)+IFERROR(VLOOKUP(RECAP!A608,'PROMO WN PROMARKER'!A:I,9,FALSE),0)+IFERROR(VLOOKUP(RECAP!A608,'PROMO CAP CRAYONS ESQUISSE'!A:I,9,FALSE),0)+IFERROR(VLOOKUP(RECAP!A608,'PROMO CAP CRAYONS PASTEL'!A:I,9,FALSE),0)</f>
        <v>0</v>
      </c>
    </row>
    <row r="609" spans="1:2">
      <c r="A609" s="374" t="s">
        <v>1610</v>
      </c>
      <c r="B609" s="242">
        <f>IFERROR(VLOOKUP(A609,'PROMOS PRODUITS'!A:O,15,FALSE),0)+IFERROR(VLOOKUP(RECAP!A609,'PROMO LX BASICS ACRYLIQUE 118ML'!B:I,9,FALSE),0)+IFERROR(VLOOKUP(RECAP!A609,'PROMO LX HEAVY BODY 59 ML'!A:I,9,FALSE),0)+IFERROR(VLOOKUP(RECAP!A609,'PROMO LX ADDITIFS ACRYLIQUES'!A:I,9,FALSE),0)+IFERROR(VLOOKUP(RECAP!A609,'PROMO LB ACRYLIQUE FINE'!A:I,9,FALSE),0)+IFERROR(VLOOKUP(RECAP!A609,'PROMO LB HUILE FINE 40 ML'!A:I,9,FALSE),0)+IFERROR(VLOOKUP(RECAP!A609,'PROMO WN PROMARKER'!A:I,9,FALSE),0)+IFERROR(VLOOKUP(RECAP!A609,'PROMO CAP CRAYONS ESQUISSE'!A:I,9,FALSE),0)+IFERROR(VLOOKUP(RECAP!A609,'PROMO CAP CRAYONS PASTEL'!A:I,9,FALSE),0)</f>
        <v>0</v>
      </c>
    </row>
    <row r="610" spans="1:2">
      <c r="A610" s="374" t="s">
        <v>1612</v>
      </c>
      <c r="B610" s="242">
        <f>IFERROR(VLOOKUP(A610,'PROMOS PRODUITS'!A:O,15,FALSE),0)+IFERROR(VLOOKUP(RECAP!A610,'PROMO LX BASICS ACRYLIQUE 118ML'!B:I,9,FALSE),0)+IFERROR(VLOOKUP(RECAP!A610,'PROMO LX HEAVY BODY 59 ML'!A:I,9,FALSE),0)+IFERROR(VLOOKUP(RECAP!A610,'PROMO LX ADDITIFS ACRYLIQUES'!A:I,9,FALSE),0)+IFERROR(VLOOKUP(RECAP!A610,'PROMO LB ACRYLIQUE FINE'!A:I,9,FALSE),0)+IFERROR(VLOOKUP(RECAP!A610,'PROMO LB HUILE FINE 40 ML'!A:I,9,FALSE),0)+IFERROR(VLOOKUP(RECAP!A610,'PROMO WN PROMARKER'!A:I,9,FALSE),0)+IFERROR(VLOOKUP(RECAP!A610,'PROMO CAP CRAYONS ESQUISSE'!A:I,9,FALSE),0)+IFERROR(VLOOKUP(RECAP!A610,'PROMO CAP CRAYONS PASTEL'!A:I,9,FALSE),0)</f>
        <v>0</v>
      </c>
    </row>
    <row r="611" spans="1:2">
      <c r="A611" s="374" t="s">
        <v>1614</v>
      </c>
      <c r="B611" s="242">
        <f>IFERROR(VLOOKUP(A611,'PROMOS PRODUITS'!A:O,15,FALSE),0)+IFERROR(VLOOKUP(RECAP!A611,'PROMO LX BASICS ACRYLIQUE 118ML'!B:I,9,FALSE),0)+IFERROR(VLOOKUP(RECAP!A611,'PROMO LX HEAVY BODY 59 ML'!A:I,9,FALSE),0)+IFERROR(VLOOKUP(RECAP!A611,'PROMO LX ADDITIFS ACRYLIQUES'!A:I,9,FALSE),0)+IFERROR(VLOOKUP(RECAP!A611,'PROMO LB ACRYLIQUE FINE'!A:I,9,FALSE),0)+IFERROR(VLOOKUP(RECAP!A611,'PROMO LB HUILE FINE 40 ML'!A:I,9,FALSE),0)+IFERROR(VLOOKUP(RECAP!A611,'PROMO WN PROMARKER'!A:I,9,FALSE),0)+IFERROR(VLOOKUP(RECAP!A611,'PROMO CAP CRAYONS ESQUISSE'!A:I,9,FALSE),0)+IFERROR(VLOOKUP(RECAP!A611,'PROMO CAP CRAYONS PASTEL'!A:I,9,FALSE),0)</f>
        <v>0</v>
      </c>
    </row>
    <row r="612" spans="1:2">
      <c r="A612" s="374" t="s">
        <v>1616</v>
      </c>
      <c r="B612" s="242">
        <f>IFERROR(VLOOKUP(A612,'PROMOS PRODUITS'!A:O,15,FALSE),0)+IFERROR(VLOOKUP(RECAP!A612,'PROMO LX BASICS ACRYLIQUE 118ML'!B:I,9,FALSE),0)+IFERROR(VLOOKUP(RECAP!A612,'PROMO LX HEAVY BODY 59 ML'!A:I,9,FALSE),0)+IFERROR(VLOOKUP(RECAP!A612,'PROMO LX ADDITIFS ACRYLIQUES'!A:I,9,FALSE),0)+IFERROR(VLOOKUP(RECAP!A612,'PROMO LB ACRYLIQUE FINE'!A:I,9,FALSE),0)+IFERROR(VLOOKUP(RECAP!A612,'PROMO LB HUILE FINE 40 ML'!A:I,9,FALSE),0)+IFERROR(VLOOKUP(RECAP!A612,'PROMO WN PROMARKER'!A:I,9,FALSE),0)+IFERROR(VLOOKUP(RECAP!A612,'PROMO CAP CRAYONS ESQUISSE'!A:I,9,FALSE),0)+IFERROR(VLOOKUP(RECAP!A612,'PROMO CAP CRAYONS PASTEL'!A:I,9,FALSE),0)</f>
        <v>0</v>
      </c>
    </row>
    <row r="613" spans="1:2">
      <c r="A613" s="374" t="s">
        <v>1618</v>
      </c>
      <c r="B613" s="242">
        <f>IFERROR(VLOOKUP(A613,'PROMOS PRODUITS'!A:O,15,FALSE),0)+IFERROR(VLOOKUP(RECAP!A613,'PROMO LX BASICS ACRYLIQUE 118ML'!B:I,9,FALSE),0)+IFERROR(VLOOKUP(RECAP!A613,'PROMO LX HEAVY BODY 59 ML'!A:I,9,FALSE),0)+IFERROR(VLOOKUP(RECAP!A613,'PROMO LX ADDITIFS ACRYLIQUES'!A:I,9,FALSE),0)+IFERROR(VLOOKUP(RECAP!A613,'PROMO LB ACRYLIQUE FINE'!A:I,9,FALSE),0)+IFERROR(VLOOKUP(RECAP!A613,'PROMO LB HUILE FINE 40 ML'!A:I,9,FALSE),0)+IFERROR(VLOOKUP(RECAP!A613,'PROMO WN PROMARKER'!A:I,9,FALSE),0)+IFERROR(VLOOKUP(RECAP!A613,'PROMO CAP CRAYONS ESQUISSE'!A:I,9,FALSE),0)+IFERROR(VLOOKUP(RECAP!A613,'PROMO CAP CRAYONS PASTEL'!A:I,9,FALSE),0)</f>
        <v>0</v>
      </c>
    </row>
    <row r="614" spans="1:2">
      <c r="A614" s="374" t="s">
        <v>1620</v>
      </c>
      <c r="B614" s="242">
        <f>IFERROR(VLOOKUP(A614,'PROMOS PRODUITS'!A:O,15,FALSE),0)+IFERROR(VLOOKUP(RECAP!A614,'PROMO LX BASICS ACRYLIQUE 118ML'!B:I,9,FALSE),0)+IFERROR(VLOOKUP(RECAP!A614,'PROMO LX HEAVY BODY 59 ML'!A:I,9,FALSE),0)+IFERROR(VLOOKUP(RECAP!A614,'PROMO LX ADDITIFS ACRYLIQUES'!A:I,9,FALSE),0)+IFERROR(VLOOKUP(RECAP!A614,'PROMO LB ACRYLIQUE FINE'!A:I,9,FALSE),0)+IFERROR(VLOOKUP(RECAP!A614,'PROMO LB HUILE FINE 40 ML'!A:I,9,FALSE),0)+IFERROR(VLOOKUP(RECAP!A614,'PROMO WN PROMARKER'!A:I,9,FALSE),0)+IFERROR(VLOOKUP(RECAP!A614,'PROMO CAP CRAYONS ESQUISSE'!A:I,9,FALSE),0)+IFERROR(VLOOKUP(RECAP!A614,'PROMO CAP CRAYONS PASTEL'!A:I,9,FALSE),0)</f>
        <v>0</v>
      </c>
    </row>
    <row r="615" spans="1:2">
      <c r="A615" s="374" t="s">
        <v>1622</v>
      </c>
      <c r="B615" s="242">
        <f>IFERROR(VLOOKUP(A615,'PROMOS PRODUITS'!A:O,15,FALSE),0)+IFERROR(VLOOKUP(RECAP!A615,'PROMO LX BASICS ACRYLIQUE 118ML'!B:I,9,FALSE),0)+IFERROR(VLOOKUP(RECAP!A615,'PROMO LX HEAVY BODY 59 ML'!A:I,9,FALSE),0)+IFERROR(VLOOKUP(RECAP!A615,'PROMO LX ADDITIFS ACRYLIQUES'!A:I,9,FALSE),0)+IFERROR(VLOOKUP(RECAP!A615,'PROMO LB ACRYLIQUE FINE'!A:I,9,FALSE),0)+IFERROR(VLOOKUP(RECAP!A615,'PROMO LB HUILE FINE 40 ML'!A:I,9,FALSE),0)+IFERROR(VLOOKUP(RECAP!A615,'PROMO WN PROMARKER'!A:I,9,FALSE),0)+IFERROR(VLOOKUP(RECAP!A615,'PROMO CAP CRAYONS ESQUISSE'!A:I,9,FALSE),0)+IFERROR(VLOOKUP(RECAP!A615,'PROMO CAP CRAYONS PASTEL'!A:I,9,FALSE),0)</f>
        <v>0</v>
      </c>
    </row>
    <row r="616" spans="1:2">
      <c r="A616" s="374" t="s">
        <v>1624</v>
      </c>
      <c r="B616" s="242">
        <f>IFERROR(VLOOKUP(A616,'PROMOS PRODUITS'!A:O,15,FALSE),0)+IFERROR(VLOOKUP(RECAP!A616,'PROMO LX BASICS ACRYLIQUE 118ML'!B:I,9,FALSE),0)+IFERROR(VLOOKUP(RECAP!A616,'PROMO LX HEAVY BODY 59 ML'!A:I,9,FALSE),0)+IFERROR(VLOOKUP(RECAP!A616,'PROMO LX ADDITIFS ACRYLIQUES'!A:I,9,FALSE),0)+IFERROR(VLOOKUP(RECAP!A616,'PROMO LB ACRYLIQUE FINE'!A:I,9,FALSE),0)+IFERROR(VLOOKUP(RECAP!A616,'PROMO LB HUILE FINE 40 ML'!A:I,9,FALSE),0)+IFERROR(VLOOKUP(RECAP!A616,'PROMO WN PROMARKER'!A:I,9,FALSE),0)+IFERROR(VLOOKUP(RECAP!A616,'PROMO CAP CRAYONS ESQUISSE'!A:I,9,FALSE),0)+IFERROR(VLOOKUP(RECAP!A616,'PROMO CAP CRAYONS PASTEL'!A:I,9,FALSE),0)</f>
        <v>0</v>
      </c>
    </row>
    <row r="617" spans="1:2">
      <c r="A617" s="374" t="s">
        <v>1626</v>
      </c>
      <c r="B617" s="242">
        <f>IFERROR(VLOOKUP(A617,'PROMOS PRODUITS'!A:O,15,FALSE),0)+IFERROR(VLOOKUP(RECAP!A617,'PROMO LX BASICS ACRYLIQUE 118ML'!B:I,9,FALSE),0)+IFERROR(VLOOKUP(RECAP!A617,'PROMO LX HEAVY BODY 59 ML'!A:I,9,FALSE),0)+IFERROR(VLOOKUP(RECAP!A617,'PROMO LX ADDITIFS ACRYLIQUES'!A:I,9,FALSE),0)+IFERROR(VLOOKUP(RECAP!A617,'PROMO LB ACRYLIQUE FINE'!A:I,9,FALSE),0)+IFERROR(VLOOKUP(RECAP!A617,'PROMO LB HUILE FINE 40 ML'!A:I,9,FALSE),0)+IFERROR(VLOOKUP(RECAP!A617,'PROMO WN PROMARKER'!A:I,9,FALSE),0)+IFERROR(VLOOKUP(RECAP!A617,'PROMO CAP CRAYONS ESQUISSE'!A:I,9,FALSE),0)+IFERROR(VLOOKUP(RECAP!A617,'PROMO CAP CRAYONS PASTEL'!A:I,9,FALSE),0)</f>
        <v>0</v>
      </c>
    </row>
    <row r="618" spans="1:2">
      <c r="A618" s="374" t="s">
        <v>1628</v>
      </c>
      <c r="B618" s="242">
        <f>IFERROR(VLOOKUP(A618,'PROMOS PRODUITS'!A:O,15,FALSE),0)+IFERROR(VLOOKUP(RECAP!A618,'PROMO LX BASICS ACRYLIQUE 118ML'!B:I,9,FALSE),0)+IFERROR(VLOOKUP(RECAP!A618,'PROMO LX HEAVY BODY 59 ML'!A:I,9,FALSE),0)+IFERROR(VLOOKUP(RECAP!A618,'PROMO LX ADDITIFS ACRYLIQUES'!A:I,9,FALSE),0)+IFERROR(VLOOKUP(RECAP!A618,'PROMO LB ACRYLIQUE FINE'!A:I,9,FALSE),0)+IFERROR(VLOOKUP(RECAP!A618,'PROMO LB HUILE FINE 40 ML'!A:I,9,FALSE),0)+IFERROR(VLOOKUP(RECAP!A618,'PROMO WN PROMARKER'!A:I,9,FALSE),0)+IFERROR(VLOOKUP(RECAP!A618,'PROMO CAP CRAYONS ESQUISSE'!A:I,9,FALSE),0)+IFERROR(VLOOKUP(RECAP!A618,'PROMO CAP CRAYONS PASTEL'!A:I,9,FALSE),0)</f>
        <v>0</v>
      </c>
    </row>
    <row r="619" spans="1:2">
      <c r="A619" s="374" t="s">
        <v>1630</v>
      </c>
      <c r="B619" s="242">
        <f>IFERROR(VLOOKUP(A619,'PROMOS PRODUITS'!A:O,15,FALSE),0)+IFERROR(VLOOKUP(RECAP!A619,'PROMO LX BASICS ACRYLIQUE 118ML'!B:I,9,FALSE),0)+IFERROR(VLOOKUP(RECAP!A619,'PROMO LX HEAVY BODY 59 ML'!A:I,9,FALSE),0)+IFERROR(VLOOKUP(RECAP!A619,'PROMO LX ADDITIFS ACRYLIQUES'!A:I,9,FALSE),0)+IFERROR(VLOOKUP(RECAP!A619,'PROMO LB ACRYLIQUE FINE'!A:I,9,FALSE),0)+IFERROR(VLOOKUP(RECAP!A619,'PROMO LB HUILE FINE 40 ML'!A:I,9,FALSE),0)+IFERROR(VLOOKUP(RECAP!A619,'PROMO WN PROMARKER'!A:I,9,FALSE),0)+IFERROR(VLOOKUP(RECAP!A619,'PROMO CAP CRAYONS ESQUISSE'!A:I,9,FALSE),0)+IFERROR(VLOOKUP(RECAP!A619,'PROMO CAP CRAYONS PASTEL'!A:I,9,FALSE),0)</f>
        <v>0</v>
      </c>
    </row>
    <row r="620" spans="1:2">
      <c r="A620" s="192"/>
    </row>
    <row r="621" spans="1:2">
      <c r="A621" s="192"/>
    </row>
    <row r="622" spans="1:2">
      <c r="A622" s="192"/>
    </row>
    <row r="623" spans="1:2">
      <c r="A623" s="192"/>
    </row>
    <row r="624" spans="1:2">
      <c r="A624" s="192"/>
    </row>
    <row r="625" spans="1:1">
      <c r="A625" s="192"/>
    </row>
    <row r="626" spans="1:1">
      <c r="A626" s="192"/>
    </row>
    <row r="627" spans="1:1">
      <c r="A627" s="192"/>
    </row>
    <row r="628" spans="1:1">
      <c r="A628" s="192"/>
    </row>
    <row r="629" spans="1:1">
      <c r="A629" s="192"/>
    </row>
    <row r="630" spans="1:1">
      <c r="A630" s="192"/>
    </row>
    <row r="631" spans="1:1">
      <c r="A631" s="192"/>
    </row>
    <row r="632" spans="1:1">
      <c r="A632" s="192"/>
    </row>
    <row r="633" spans="1:1">
      <c r="A633" s="192"/>
    </row>
    <row r="634" spans="1:1">
      <c r="A634" s="192"/>
    </row>
    <row r="635" spans="1:1">
      <c r="A635" s="192"/>
    </row>
    <row r="636" spans="1:1">
      <c r="A636" s="192"/>
    </row>
    <row r="637" spans="1:1">
      <c r="A637" s="192"/>
    </row>
    <row r="638" spans="1:1">
      <c r="A638" s="192"/>
    </row>
    <row r="639" spans="1:1">
      <c r="A639" s="192"/>
    </row>
    <row r="640" spans="1:1">
      <c r="A640" s="192"/>
    </row>
    <row r="641" spans="1:1">
      <c r="A641" s="192"/>
    </row>
    <row r="642" spans="1:1">
      <c r="A642" s="192"/>
    </row>
    <row r="643" spans="1:1">
      <c r="A643" s="192"/>
    </row>
    <row r="644" spans="1:1">
      <c r="A644" s="192"/>
    </row>
    <row r="645" spans="1:1">
      <c r="A645" s="192"/>
    </row>
    <row r="646" spans="1:1">
      <c r="A646" s="192"/>
    </row>
    <row r="647" spans="1:1">
      <c r="A647" s="192"/>
    </row>
    <row r="648" spans="1:1">
      <c r="A648" s="192"/>
    </row>
    <row r="649" spans="1:1">
      <c r="A649" s="192"/>
    </row>
    <row r="650" spans="1:1">
      <c r="A650" s="192"/>
    </row>
    <row r="651" spans="1:1">
      <c r="A651" s="192"/>
    </row>
    <row r="652" spans="1:1">
      <c r="A652" s="192"/>
    </row>
    <row r="653" spans="1:1">
      <c r="A653" s="192"/>
    </row>
    <row r="654" spans="1:1">
      <c r="A654" s="192"/>
    </row>
    <row r="655" spans="1:1">
      <c r="A655" s="192"/>
    </row>
    <row r="656" spans="1:1">
      <c r="A656" s="192"/>
    </row>
    <row r="657" spans="1:1">
      <c r="A657" s="192"/>
    </row>
    <row r="658" spans="1:1">
      <c r="A658" s="192"/>
    </row>
    <row r="659" spans="1:1">
      <c r="A659" s="192"/>
    </row>
    <row r="660" spans="1:1">
      <c r="A660" s="192"/>
    </row>
    <row r="661" spans="1:1">
      <c r="A661" s="192"/>
    </row>
    <row r="662" spans="1:1">
      <c r="A662" s="192"/>
    </row>
    <row r="663" spans="1:1">
      <c r="A663" s="192"/>
    </row>
    <row r="664" spans="1:1">
      <c r="A664" s="192"/>
    </row>
    <row r="665" spans="1:1">
      <c r="A665" s="192"/>
    </row>
    <row r="666" spans="1:1">
      <c r="A666" s="192"/>
    </row>
    <row r="667" spans="1:1">
      <c r="A667" s="192"/>
    </row>
    <row r="668" spans="1:1">
      <c r="A668" s="192"/>
    </row>
    <row r="669" spans="1:1">
      <c r="A669" s="192"/>
    </row>
    <row r="670" spans="1:1">
      <c r="A670" s="192"/>
    </row>
    <row r="671" spans="1:1">
      <c r="A671" s="192"/>
    </row>
    <row r="672" spans="1:1">
      <c r="A672" s="192"/>
    </row>
    <row r="673" spans="1:1">
      <c r="A673" s="192"/>
    </row>
    <row r="674" spans="1:1">
      <c r="A674" s="192"/>
    </row>
    <row r="675" spans="1:1">
      <c r="A675" s="192"/>
    </row>
    <row r="676" spans="1:1">
      <c r="A676" s="192"/>
    </row>
    <row r="677" spans="1:1">
      <c r="A677" s="192"/>
    </row>
    <row r="678" spans="1:1">
      <c r="A678" s="192"/>
    </row>
    <row r="679" spans="1:1">
      <c r="A679" s="192"/>
    </row>
    <row r="680" spans="1:1">
      <c r="A680" s="192"/>
    </row>
    <row r="681" spans="1:1">
      <c r="A681" s="192"/>
    </row>
    <row r="682" spans="1:1">
      <c r="A682" s="192"/>
    </row>
    <row r="683" spans="1:1">
      <c r="A683" s="192"/>
    </row>
    <row r="684" spans="1:1">
      <c r="A684" s="192"/>
    </row>
    <row r="685" spans="1:1">
      <c r="A685" s="192"/>
    </row>
    <row r="686" spans="1:1">
      <c r="A686" s="192"/>
    </row>
    <row r="687" spans="1:1">
      <c r="A687" s="192"/>
    </row>
    <row r="688" spans="1:1">
      <c r="A688" s="192"/>
    </row>
    <row r="689" spans="1:1">
      <c r="A689" s="192"/>
    </row>
    <row r="690" spans="1:1">
      <c r="A690" s="192"/>
    </row>
    <row r="691" spans="1:1">
      <c r="A691" s="192"/>
    </row>
    <row r="692" spans="1:1">
      <c r="A692" s="192"/>
    </row>
    <row r="693" spans="1:1">
      <c r="A693" s="192"/>
    </row>
    <row r="694" spans="1:1">
      <c r="A694" s="192"/>
    </row>
    <row r="695" spans="1:1">
      <c r="A695" s="192"/>
    </row>
    <row r="696" spans="1:1">
      <c r="A696" s="192"/>
    </row>
    <row r="697" spans="1:1">
      <c r="A697" s="192"/>
    </row>
    <row r="698" spans="1:1">
      <c r="A698" s="375"/>
    </row>
    <row r="699" spans="1:1">
      <c r="A699" s="375"/>
    </row>
    <row r="700" spans="1:1">
      <c r="A700" s="375"/>
    </row>
    <row r="701" spans="1:1">
      <c r="A701" s="375"/>
    </row>
    <row r="702" spans="1:1">
      <c r="A702" s="375"/>
    </row>
    <row r="703" spans="1:1">
      <c r="A703" s="375"/>
    </row>
    <row r="704" spans="1:1">
      <c r="A704" s="375"/>
    </row>
    <row r="705" spans="1:1">
      <c r="A705" s="376"/>
    </row>
    <row r="706" spans="1:1">
      <c r="A706" s="376"/>
    </row>
    <row r="707" spans="1:1">
      <c r="A707" s="376"/>
    </row>
    <row r="708" spans="1:1">
      <c r="A708" s="376"/>
    </row>
    <row r="709" spans="1:1">
      <c r="A709" s="376"/>
    </row>
    <row r="710" spans="1:1">
      <c r="A710" s="376"/>
    </row>
    <row r="711" spans="1:1">
      <c r="A711" s="376"/>
    </row>
    <row r="712" spans="1:1">
      <c r="A712" s="376"/>
    </row>
    <row r="713" spans="1:1">
      <c r="A713" s="376"/>
    </row>
    <row r="714" spans="1:1">
      <c r="A714" s="376"/>
    </row>
    <row r="715" spans="1:1">
      <c r="A715" s="376"/>
    </row>
    <row r="716" spans="1:1">
      <c r="A716" s="376"/>
    </row>
    <row r="717" spans="1:1">
      <c r="A717" s="376"/>
    </row>
    <row r="718" spans="1:1">
      <c r="A718" s="375"/>
    </row>
    <row r="719" spans="1:1">
      <c r="A719" s="375"/>
    </row>
    <row r="720" spans="1:1">
      <c r="A720" s="375"/>
    </row>
    <row r="721" spans="1:1">
      <c r="A721" s="375"/>
    </row>
    <row r="722" spans="1:1">
      <c r="A722" s="375"/>
    </row>
    <row r="723" spans="1:1">
      <c r="A723" s="375"/>
    </row>
    <row r="724" spans="1:1">
      <c r="A724" s="375"/>
    </row>
    <row r="725" spans="1:1">
      <c r="A725" s="375"/>
    </row>
    <row r="726" spans="1:1">
      <c r="A726" s="377"/>
    </row>
    <row r="727" spans="1:1">
      <c r="A727" s="377"/>
    </row>
    <row r="728" spans="1:1">
      <c r="A728" s="378"/>
    </row>
    <row r="729" spans="1:1">
      <c r="A729" s="378"/>
    </row>
    <row r="730" spans="1:1">
      <c r="A730" s="378"/>
    </row>
    <row r="731" spans="1:1">
      <c r="A731" s="378"/>
    </row>
    <row r="732" spans="1:1">
      <c r="A732" s="378"/>
    </row>
    <row r="733" spans="1:1">
      <c r="A733" s="378"/>
    </row>
    <row r="734" spans="1:1">
      <c r="A734" s="378"/>
    </row>
    <row r="735" spans="1:1">
      <c r="A735" s="378"/>
    </row>
    <row r="736" spans="1:1">
      <c r="A736" s="378"/>
    </row>
    <row r="737" spans="1:1">
      <c r="A737" s="378"/>
    </row>
    <row r="738" spans="1:1">
      <c r="A738" s="379"/>
    </row>
    <row r="739" spans="1:1">
      <c r="A739" s="377"/>
    </row>
    <row r="740" spans="1:1">
      <c r="A740" s="379"/>
    </row>
    <row r="741" spans="1:1">
      <c r="A741" s="379"/>
    </row>
    <row r="742" spans="1:1">
      <c r="A742" s="379"/>
    </row>
    <row r="743" spans="1:1">
      <c r="A743" s="379"/>
    </row>
    <row r="744" spans="1:1">
      <c r="A744" s="379"/>
    </row>
    <row r="745" spans="1:1">
      <c r="A745" s="379"/>
    </row>
    <row r="746" spans="1:1">
      <c r="A746" s="379"/>
    </row>
    <row r="747" spans="1:1">
      <c r="A747" s="379"/>
    </row>
    <row r="748" spans="1:1">
      <c r="A748" s="379"/>
    </row>
    <row r="749" spans="1:1">
      <c r="A749" s="379"/>
    </row>
    <row r="750" spans="1:1">
      <c r="A750" s="379"/>
    </row>
    <row r="751" spans="1:1">
      <c r="A751" s="379"/>
    </row>
  </sheetData>
  <autoFilter ref="A1:A751" xr:uid="{3036CE4F-4254-49CE-8A33-CB616F887E38}"/>
  <conditionalFormatting sqref="A219"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FEFFF-984C-4423-ADAB-3188A1607014}">
  <dimension ref="A1:S102"/>
  <sheetViews>
    <sheetView topLeftCell="A4" zoomScale="40" zoomScaleNormal="40" workbookViewId="0">
      <selection activeCell="F20" sqref="F20"/>
    </sheetView>
  </sheetViews>
  <sheetFormatPr baseColWidth="10" defaultColWidth="11.453125" defaultRowHeight="26" outlineLevelRow="1"/>
  <cols>
    <col min="1" max="1" width="26.54296875" style="21" customWidth="1"/>
    <col min="2" max="2" width="20.54296875" style="27" customWidth="1"/>
    <col min="3" max="3" width="37.54296875" style="21" customWidth="1"/>
    <col min="4" max="4" width="92.81640625" style="24" customWidth="1"/>
    <col min="5" max="5" width="11.54296875" style="22" customWidth="1"/>
    <col min="6" max="6" width="17.1796875" style="6" customWidth="1"/>
    <col min="7" max="7" width="24" style="6" customWidth="1"/>
    <col min="8" max="8" width="18.81640625" style="6" customWidth="1"/>
    <col min="9" max="9" width="16.453125" style="148" customWidth="1"/>
    <col min="10" max="10" width="21.453125" style="6" customWidth="1"/>
    <col min="11" max="11" width="23.54296875" customWidth="1"/>
    <col min="12" max="12" width="14.453125" customWidth="1"/>
  </cols>
  <sheetData>
    <row r="1" spans="1:19" ht="92">
      <c r="A1"/>
      <c r="B1" s="38" t="s">
        <v>0</v>
      </c>
      <c r="C1" s="295"/>
      <c r="D1" s="289"/>
      <c r="E1" s="37"/>
      <c r="F1" s="37"/>
      <c r="G1" s="37"/>
      <c r="H1" s="37"/>
      <c r="I1" s="331"/>
      <c r="J1" s="29"/>
      <c r="K1" s="29"/>
    </row>
    <row r="2" spans="1:19" ht="60.65" customHeight="1">
      <c r="A2"/>
      <c r="B2" s="46" t="s">
        <v>1</v>
      </c>
      <c r="C2" s="296"/>
      <c r="D2" s="290"/>
      <c r="E2" s="46"/>
      <c r="F2" s="39"/>
      <c r="G2" s="39"/>
      <c r="H2" s="39"/>
      <c r="I2" s="332"/>
      <c r="J2" s="30"/>
      <c r="K2" s="30"/>
    </row>
    <row r="3" spans="1:19" s="1" customFormat="1" outlineLevel="1">
      <c r="A3" s="78" t="s">
        <v>2</v>
      </c>
      <c r="B3" s="79"/>
      <c r="C3" s="282"/>
      <c r="D3" s="291"/>
      <c r="E3" s="82"/>
      <c r="F3" s="2"/>
      <c r="G3" s="2"/>
      <c r="H3" s="2"/>
      <c r="I3" s="333"/>
      <c r="J3" s="3"/>
      <c r="K3" s="35"/>
      <c r="M3" s="36"/>
      <c r="N3" s="3"/>
      <c r="O3" s="3"/>
      <c r="P3" s="3"/>
      <c r="Q3" s="3"/>
    </row>
    <row r="4" spans="1:19" s="1" customFormat="1" outlineLevel="1">
      <c r="A4" s="80" t="s">
        <v>3</v>
      </c>
      <c r="B4" s="81"/>
      <c r="C4" s="283"/>
      <c r="D4" s="292"/>
      <c r="E4" s="83"/>
      <c r="F4" s="2"/>
      <c r="G4" s="2"/>
      <c r="H4" s="2"/>
      <c r="I4" s="333"/>
      <c r="J4" s="3"/>
      <c r="K4" s="35"/>
      <c r="M4" s="36"/>
      <c r="N4" s="3"/>
      <c r="O4" s="3"/>
      <c r="P4" s="3"/>
      <c r="Q4" s="3"/>
    </row>
    <row r="5" spans="1:19" s="1" customFormat="1" outlineLevel="1">
      <c r="A5" s="77" t="s">
        <v>4</v>
      </c>
      <c r="B5" s="12"/>
      <c r="C5" s="284"/>
      <c r="D5" s="293"/>
      <c r="E5" s="84"/>
      <c r="F5" s="2"/>
      <c r="G5" s="2"/>
      <c r="H5" s="2"/>
      <c r="I5" s="334"/>
      <c r="J5" s="3"/>
      <c r="K5" s="35"/>
      <c r="M5" s="36"/>
      <c r="N5" s="3"/>
      <c r="O5" s="3"/>
      <c r="P5" s="3"/>
      <c r="Q5" s="3"/>
    </row>
    <row r="6" spans="1:19" s="1" customFormat="1" outlineLevel="1">
      <c r="A6" s="80" t="s">
        <v>5</v>
      </c>
      <c r="B6" s="81"/>
      <c r="C6" s="283"/>
      <c r="D6" s="292"/>
      <c r="E6" s="83"/>
      <c r="F6" s="2"/>
      <c r="G6" s="2"/>
      <c r="H6" s="2"/>
      <c r="I6" s="333"/>
      <c r="J6" s="3"/>
      <c r="K6" s="35"/>
      <c r="M6" s="36"/>
      <c r="N6" s="3"/>
      <c r="O6" s="3"/>
      <c r="P6" s="3"/>
      <c r="Q6" s="3"/>
    </row>
    <row r="7" spans="1:19" s="1" customFormat="1" outlineLevel="1">
      <c r="A7" s="80" t="s">
        <v>6</v>
      </c>
      <c r="B7" s="81"/>
      <c r="C7" s="283"/>
      <c r="D7" s="292"/>
      <c r="E7" s="83"/>
      <c r="F7" s="2"/>
      <c r="G7" s="2"/>
      <c r="H7" s="2"/>
      <c r="I7" s="333"/>
      <c r="J7" s="3"/>
      <c r="K7" s="35"/>
      <c r="M7" s="36"/>
      <c r="N7" s="3"/>
      <c r="O7" s="3"/>
      <c r="P7" s="3"/>
      <c r="Q7" s="3"/>
    </row>
    <row r="8" spans="1:19" s="1" customFormat="1" ht="32.5" customHeight="1" outlineLevel="1">
      <c r="A8" s="80" t="s">
        <v>7</v>
      </c>
      <c r="B8" s="81"/>
      <c r="C8" s="283"/>
      <c r="D8" s="292"/>
      <c r="E8" s="83"/>
      <c r="F8" s="2"/>
      <c r="G8" s="2"/>
      <c r="H8" s="2"/>
      <c r="I8" s="335"/>
      <c r="J8" s="3"/>
      <c r="K8" s="35"/>
      <c r="M8" s="36"/>
      <c r="N8" s="3"/>
      <c r="O8" s="3"/>
      <c r="P8" s="3"/>
      <c r="Q8" s="3"/>
    </row>
    <row r="9" spans="1:19" s="1" customFormat="1" ht="11.5" customHeight="1" outlineLevel="1">
      <c r="A9" s="7"/>
      <c r="B9" s="12"/>
      <c r="C9" s="12"/>
      <c r="D9" s="260"/>
      <c r="E9" s="2"/>
      <c r="F9" s="2"/>
      <c r="G9" s="2"/>
      <c r="H9" s="2"/>
      <c r="I9" s="335"/>
      <c r="J9" s="3"/>
      <c r="K9" s="26"/>
      <c r="L9" s="247"/>
      <c r="M9" s="52"/>
      <c r="N9" s="49"/>
      <c r="O9" s="3"/>
      <c r="P9" s="3"/>
      <c r="Q9" s="32"/>
      <c r="R9" s="59"/>
    </row>
    <row r="10" spans="1:19" s="1" customFormat="1" ht="26.5" customHeight="1" outlineLevel="1">
      <c r="A10" s="8" t="s">
        <v>8</v>
      </c>
      <c r="B10" s="62"/>
      <c r="C10" s="116"/>
      <c r="D10" s="62"/>
      <c r="E10" s="5"/>
      <c r="F10" s="11"/>
      <c r="G10" s="11"/>
      <c r="H10" s="11"/>
      <c r="I10" s="336"/>
      <c r="J10" s="3"/>
      <c r="K10" s="6"/>
      <c r="L10" s="6"/>
      <c r="M10" s="258"/>
      <c r="N10" s="53"/>
      <c r="O10" s="50"/>
      <c r="P10" s="259"/>
      <c r="Q10" s="247"/>
      <c r="R10"/>
      <c r="S10" s="59"/>
    </row>
    <row r="11" spans="1:19" s="1" customFormat="1" ht="26.5" customHeight="1" outlineLevel="1">
      <c r="A11" s="8"/>
      <c r="B11" s="62"/>
      <c r="C11" s="116"/>
      <c r="D11" s="62"/>
      <c r="E11" s="5"/>
      <c r="F11" s="11"/>
      <c r="G11" s="11"/>
      <c r="H11" s="11"/>
      <c r="I11" s="336"/>
      <c r="J11" s="3"/>
      <c r="K11" s="6"/>
      <c r="L11" s="6"/>
      <c r="M11" s="258"/>
      <c r="N11" s="53"/>
      <c r="O11" s="50"/>
      <c r="P11" s="259"/>
      <c r="Q11" s="247"/>
      <c r="R11"/>
      <c r="S11" s="59"/>
    </row>
    <row r="12" spans="1:19" s="1" customFormat="1" ht="25" customHeight="1" outlineLevel="1">
      <c r="A12" s="262" t="s">
        <v>9</v>
      </c>
      <c r="B12" s="263"/>
      <c r="C12" s="263"/>
      <c r="D12" s="294"/>
      <c r="E12" s="276"/>
      <c r="F12" s="285" t="s">
        <v>10</v>
      </c>
      <c r="G12" s="285"/>
      <c r="H12" s="285"/>
      <c r="I12" s="336"/>
      <c r="J12" s="3"/>
      <c r="K12" s="6"/>
      <c r="L12" s="258"/>
      <c r="M12" s="53"/>
      <c r="N12" s="50"/>
      <c r="O12" s="259"/>
      <c r="P12" s="247"/>
      <c r="Q12" s="32"/>
      <c r="R12" s="59"/>
    </row>
    <row r="13" spans="1:19" s="323" customFormat="1" ht="26.5" customHeight="1" outlineLevel="1">
      <c r="A13" s="313"/>
      <c r="B13" s="314"/>
      <c r="C13" s="314"/>
      <c r="D13" s="315"/>
      <c r="E13" s="316"/>
      <c r="F13" s="317"/>
      <c r="G13" s="317"/>
      <c r="H13" s="317"/>
      <c r="I13" s="337"/>
      <c r="J13" s="318"/>
      <c r="K13" s="280"/>
      <c r="L13" s="257"/>
      <c r="M13" s="256"/>
      <c r="N13" s="319"/>
      <c r="O13" s="320"/>
      <c r="P13" s="255"/>
      <c r="Q13" s="321"/>
      <c r="R13" s="322"/>
    </row>
    <row r="14" spans="1:19" ht="36" customHeight="1">
      <c r="A14" s="271"/>
      <c r="B14" s="271"/>
      <c r="C14" s="272"/>
      <c r="D14" s="272" t="s">
        <v>94</v>
      </c>
      <c r="E14" s="271"/>
      <c r="F14" s="271"/>
      <c r="G14" s="271"/>
      <c r="H14" s="271"/>
      <c r="I14" s="325"/>
      <c r="J14" s="271"/>
    </row>
    <row r="15" spans="1:19" ht="46" customHeight="1">
      <c r="A15" s="271"/>
      <c r="B15" s="271"/>
      <c r="C15" s="272"/>
      <c r="D15" s="272" t="s">
        <v>95</v>
      </c>
      <c r="E15" s="271"/>
      <c r="F15" s="271"/>
      <c r="G15" s="271"/>
      <c r="H15" s="271"/>
      <c r="I15" s="325"/>
      <c r="J15" s="271"/>
    </row>
    <row r="16" spans="1:19" s="1" customFormat="1" ht="29.15" customHeight="1">
      <c r="A16" s="8"/>
      <c r="B16" s="20"/>
      <c r="C16" s="20"/>
      <c r="D16" s="261"/>
      <c r="E16" s="62"/>
      <c r="F16" s="62"/>
      <c r="G16" s="62"/>
      <c r="H16" s="62"/>
      <c r="I16" s="336"/>
      <c r="J16" s="3"/>
      <c r="K16" s="6"/>
      <c r="L16" s="258"/>
      <c r="M16" s="53"/>
      <c r="N16" s="50"/>
      <c r="O16" s="259"/>
      <c r="P16" s="247"/>
      <c r="Q16" s="32"/>
      <c r="R16" s="59"/>
    </row>
    <row r="17" spans="1:12" s="23" customFormat="1" ht="85.5" customHeight="1">
      <c r="A17" s="265" t="s">
        <v>14</v>
      </c>
      <c r="B17" s="266" t="s">
        <v>16</v>
      </c>
      <c r="C17" s="281" t="s">
        <v>15</v>
      </c>
      <c r="D17" s="267" t="s">
        <v>17</v>
      </c>
      <c r="E17" s="268" t="s">
        <v>18</v>
      </c>
      <c r="F17" s="269" t="s">
        <v>19</v>
      </c>
      <c r="G17" s="117" t="s">
        <v>20</v>
      </c>
      <c r="H17" s="324" t="s">
        <v>96</v>
      </c>
      <c r="I17" s="338" t="s">
        <v>25</v>
      </c>
      <c r="J17" s="270" t="s">
        <v>26</v>
      </c>
      <c r="K17" s="117" t="s">
        <v>97</v>
      </c>
    </row>
    <row r="18" spans="1:12" s="1" customFormat="1" ht="35.15" customHeight="1">
      <c r="A18" s="275"/>
      <c r="B18" s="273"/>
      <c r="C18" s="273"/>
      <c r="D18" s="307" t="s">
        <v>98</v>
      </c>
      <c r="E18" s="273"/>
      <c r="F18" s="273"/>
      <c r="G18" s="273"/>
      <c r="H18" s="273"/>
      <c r="I18" s="326"/>
      <c r="J18" s="274"/>
      <c r="K18" s="250"/>
    </row>
    <row r="19" spans="1:12" s="300" customFormat="1" ht="35.15" customHeight="1">
      <c r="A19" s="301"/>
      <c r="B19" s="302"/>
      <c r="C19" s="303"/>
      <c r="D19" s="306" t="s">
        <v>99</v>
      </c>
      <c r="E19" s="304"/>
      <c r="F19" s="254"/>
      <c r="G19" s="254"/>
      <c r="H19" s="254"/>
      <c r="I19" s="330"/>
      <c r="J19" s="305"/>
      <c r="K19" s="250"/>
    </row>
    <row r="20" spans="1:12" s="288" customFormat="1" ht="109" customHeight="1">
      <c r="A20" s="311" t="s">
        <v>100</v>
      </c>
      <c r="B20" s="173">
        <v>8870062</v>
      </c>
      <c r="C20" s="351">
        <v>887452049883</v>
      </c>
      <c r="D20" s="206" t="s">
        <v>101</v>
      </c>
      <c r="E20" s="33">
        <v>3</v>
      </c>
      <c r="F20" s="207">
        <v>4.1399999999999997</v>
      </c>
      <c r="G20" s="253">
        <f>F20*(1-$C$10)</f>
        <v>4.1399999999999997</v>
      </c>
      <c r="H20" s="252">
        <f>G20*(1-0.45)</f>
        <v>2.2770000000000001</v>
      </c>
      <c r="I20" s="329"/>
      <c r="J20" s="287">
        <f>I20*F20</f>
        <v>0</v>
      </c>
      <c r="K20" s="251">
        <f t="shared" ref="K20:K83" si="0">IF($I$100&gt;107,G20*(1-0.45),G20)</f>
        <v>4.1399999999999997</v>
      </c>
    </row>
    <row r="21" spans="1:12" s="288" customFormat="1" ht="109" customHeight="1">
      <c r="A21" s="311" t="s">
        <v>102</v>
      </c>
      <c r="B21" s="173">
        <v>8870074</v>
      </c>
      <c r="C21" s="351">
        <v>887452050001</v>
      </c>
      <c r="D21" s="209" t="s">
        <v>103</v>
      </c>
      <c r="E21" s="33">
        <v>3</v>
      </c>
      <c r="F21" s="207">
        <v>4.1399999999999997</v>
      </c>
      <c r="G21" s="253">
        <f t="shared" ref="G21:G65" si="1">F21*(1-$C$10)</f>
        <v>4.1399999999999997</v>
      </c>
      <c r="H21" s="252">
        <f t="shared" ref="H21:H84" si="2">G21*(1-0.45)</f>
        <v>2.2770000000000001</v>
      </c>
      <c r="I21" s="329"/>
      <c r="J21" s="287">
        <f t="shared" ref="J21:J65" si="3">I21*F21</f>
        <v>0</v>
      </c>
      <c r="K21" s="251">
        <f t="shared" si="0"/>
        <v>4.1399999999999997</v>
      </c>
      <c r="L21" s="297"/>
    </row>
    <row r="22" spans="1:12" s="288" customFormat="1" ht="109" customHeight="1">
      <c r="A22" s="311" t="s">
        <v>104</v>
      </c>
      <c r="B22" s="173">
        <v>8870060</v>
      </c>
      <c r="C22" s="351">
        <v>887452049869</v>
      </c>
      <c r="D22" s="209" t="s">
        <v>105</v>
      </c>
      <c r="E22" s="33">
        <v>3</v>
      </c>
      <c r="F22" s="207">
        <v>4.1399999999999997</v>
      </c>
      <c r="G22" s="253">
        <f t="shared" si="1"/>
        <v>4.1399999999999997</v>
      </c>
      <c r="H22" s="252">
        <f t="shared" si="2"/>
        <v>2.2770000000000001</v>
      </c>
      <c r="I22" s="329"/>
      <c r="J22" s="287">
        <f t="shared" si="3"/>
        <v>0</v>
      </c>
      <c r="K22" s="251">
        <f t="shared" si="0"/>
        <v>4.1399999999999997</v>
      </c>
    </row>
    <row r="23" spans="1:12" s="288" customFormat="1" ht="109" customHeight="1">
      <c r="A23" s="311" t="s">
        <v>106</v>
      </c>
      <c r="B23" s="173">
        <v>8870078</v>
      </c>
      <c r="C23" s="351">
        <v>887452050049</v>
      </c>
      <c r="D23" s="209" t="s">
        <v>107</v>
      </c>
      <c r="E23" s="33">
        <v>3</v>
      </c>
      <c r="F23" s="207">
        <v>4.1399999999999997</v>
      </c>
      <c r="G23" s="253">
        <f t="shared" si="1"/>
        <v>4.1399999999999997</v>
      </c>
      <c r="H23" s="252">
        <f t="shared" si="2"/>
        <v>2.2770000000000001</v>
      </c>
      <c r="I23" s="329"/>
      <c r="J23" s="287">
        <f t="shared" si="3"/>
        <v>0</v>
      </c>
      <c r="K23" s="251">
        <f t="shared" si="0"/>
        <v>4.1399999999999997</v>
      </c>
    </row>
    <row r="24" spans="1:12" s="288" customFormat="1" ht="109" customHeight="1">
      <c r="A24" s="311" t="s">
        <v>108</v>
      </c>
      <c r="B24" s="173">
        <v>8870076</v>
      </c>
      <c r="C24" s="351">
        <v>887452050025</v>
      </c>
      <c r="D24" s="209" t="s">
        <v>109</v>
      </c>
      <c r="E24" s="33">
        <v>3</v>
      </c>
      <c r="F24" s="207">
        <v>4.67</v>
      </c>
      <c r="G24" s="253">
        <f t="shared" si="1"/>
        <v>4.67</v>
      </c>
      <c r="H24" s="252">
        <f t="shared" si="2"/>
        <v>2.5685000000000002</v>
      </c>
      <c r="I24" s="329"/>
      <c r="J24" s="287">
        <f t="shared" si="3"/>
        <v>0</v>
      </c>
      <c r="K24" s="251">
        <f t="shared" si="0"/>
        <v>4.67</v>
      </c>
    </row>
    <row r="25" spans="1:12" s="288" customFormat="1" ht="109" customHeight="1">
      <c r="A25" s="311" t="s">
        <v>110</v>
      </c>
      <c r="B25" s="173">
        <v>8870020</v>
      </c>
      <c r="C25" s="351">
        <v>887452049463</v>
      </c>
      <c r="D25" s="209" t="s">
        <v>111</v>
      </c>
      <c r="E25" s="33">
        <v>3</v>
      </c>
      <c r="F25" s="207">
        <v>4.67</v>
      </c>
      <c r="G25" s="253">
        <f t="shared" si="1"/>
        <v>4.67</v>
      </c>
      <c r="H25" s="252">
        <f t="shared" si="2"/>
        <v>2.5685000000000002</v>
      </c>
      <c r="I25" s="329"/>
      <c r="J25" s="287">
        <f t="shared" si="3"/>
        <v>0</v>
      </c>
      <c r="K25" s="251">
        <f t="shared" si="0"/>
        <v>4.67</v>
      </c>
    </row>
    <row r="26" spans="1:12" s="288" customFormat="1" ht="109" customHeight="1">
      <c r="A26" s="311" t="s">
        <v>112</v>
      </c>
      <c r="B26" s="173">
        <v>8870021</v>
      </c>
      <c r="C26" s="351">
        <v>887452049470</v>
      </c>
      <c r="D26" s="209" t="s">
        <v>113</v>
      </c>
      <c r="E26" s="33">
        <v>3</v>
      </c>
      <c r="F26" s="207">
        <v>4.67</v>
      </c>
      <c r="G26" s="253">
        <f t="shared" si="1"/>
        <v>4.67</v>
      </c>
      <c r="H26" s="252">
        <f t="shared" si="2"/>
        <v>2.5685000000000002</v>
      </c>
      <c r="I26" s="329"/>
      <c r="J26" s="287">
        <f t="shared" si="3"/>
        <v>0</v>
      </c>
      <c r="K26" s="251">
        <f t="shared" si="0"/>
        <v>4.67</v>
      </c>
    </row>
    <row r="27" spans="1:12" s="288" customFormat="1" ht="109" customHeight="1" collapsed="1">
      <c r="A27" s="311" t="s">
        <v>114</v>
      </c>
      <c r="B27" s="173">
        <v>8870056</v>
      </c>
      <c r="C27" s="351">
        <v>887452049821</v>
      </c>
      <c r="D27" s="209" t="s">
        <v>115</v>
      </c>
      <c r="E27" s="33">
        <v>3</v>
      </c>
      <c r="F27" s="207">
        <v>4.67</v>
      </c>
      <c r="G27" s="253">
        <f t="shared" si="1"/>
        <v>4.67</v>
      </c>
      <c r="H27" s="252">
        <f t="shared" si="2"/>
        <v>2.5685000000000002</v>
      </c>
      <c r="I27" s="329"/>
      <c r="J27" s="287">
        <f t="shared" si="3"/>
        <v>0</v>
      </c>
      <c r="K27" s="251">
        <f t="shared" si="0"/>
        <v>4.67</v>
      </c>
    </row>
    <row r="28" spans="1:12" s="288" customFormat="1" ht="109" customHeight="1">
      <c r="A28" s="311" t="s">
        <v>116</v>
      </c>
      <c r="B28" s="173">
        <v>8870057</v>
      </c>
      <c r="C28" s="351">
        <v>887452049838</v>
      </c>
      <c r="D28" s="209" t="s">
        <v>117</v>
      </c>
      <c r="E28" s="33">
        <v>3</v>
      </c>
      <c r="F28" s="207">
        <v>4.67</v>
      </c>
      <c r="G28" s="253">
        <f t="shared" si="1"/>
        <v>4.67</v>
      </c>
      <c r="H28" s="252">
        <f t="shared" si="2"/>
        <v>2.5685000000000002</v>
      </c>
      <c r="I28" s="329"/>
      <c r="J28" s="287">
        <f t="shared" si="3"/>
        <v>0</v>
      </c>
      <c r="K28" s="251">
        <f t="shared" si="0"/>
        <v>4.67</v>
      </c>
    </row>
    <row r="29" spans="1:12" s="288" customFormat="1" ht="109" customHeight="1">
      <c r="A29" s="311" t="s">
        <v>118</v>
      </c>
      <c r="B29" s="173">
        <v>8870010</v>
      </c>
      <c r="C29" s="351">
        <v>887452049364</v>
      </c>
      <c r="D29" s="209" t="s">
        <v>119</v>
      </c>
      <c r="E29" s="33">
        <v>3</v>
      </c>
      <c r="F29" s="207">
        <v>4.1399999999999997</v>
      </c>
      <c r="G29" s="253">
        <f t="shared" si="1"/>
        <v>4.1399999999999997</v>
      </c>
      <c r="H29" s="252">
        <f t="shared" si="2"/>
        <v>2.2770000000000001</v>
      </c>
      <c r="I29" s="329"/>
      <c r="J29" s="287">
        <f t="shared" si="3"/>
        <v>0</v>
      </c>
      <c r="K29" s="251">
        <f t="shared" si="0"/>
        <v>4.1399999999999997</v>
      </c>
    </row>
    <row r="30" spans="1:12" s="288" customFormat="1" ht="109" customHeight="1">
      <c r="A30" s="311" t="s">
        <v>120</v>
      </c>
      <c r="B30" s="173">
        <v>8870011</v>
      </c>
      <c r="C30" s="351">
        <v>887452049371</v>
      </c>
      <c r="D30" s="209" t="s">
        <v>121</v>
      </c>
      <c r="E30" s="33">
        <v>3</v>
      </c>
      <c r="F30" s="207">
        <v>4.1399999999999997</v>
      </c>
      <c r="G30" s="253">
        <f t="shared" si="1"/>
        <v>4.1399999999999997</v>
      </c>
      <c r="H30" s="252">
        <f t="shared" si="2"/>
        <v>2.2770000000000001</v>
      </c>
      <c r="I30" s="329"/>
      <c r="J30" s="287">
        <f t="shared" si="3"/>
        <v>0</v>
      </c>
      <c r="K30" s="251">
        <f t="shared" si="0"/>
        <v>4.1399999999999997</v>
      </c>
    </row>
    <row r="31" spans="1:12" s="288" customFormat="1" ht="109" customHeight="1">
      <c r="A31" s="311" t="s">
        <v>122</v>
      </c>
      <c r="B31" s="173">
        <v>8870012</v>
      </c>
      <c r="C31" s="351">
        <v>887452049388</v>
      </c>
      <c r="D31" s="206" t="s">
        <v>123</v>
      </c>
      <c r="E31" s="33">
        <v>3</v>
      </c>
      <c r="F31" s="207">
        <v>4.1399999999999997</v>
      </c>
      <c r="G31" s="253">
        <f t="shared" si="1"/>
        <v>4.1399999999999997</v>
      </c>
      <c r="H31" s="252">
        <f t="shared" si="2"/>
        <v>2.2770000000000001</v>
      </c>
      <c r="I31" s="329"/>
      <c r="J31" s="287">
        <f t="shared" si="3"/>
        <v>0</v>
      </c>
      <c r="K31" s="251">
        <f t="shared" si="0"/>
        <v>4.1399999999999997</v>
      </c>
    </row>
    <row r="32" spans="1:12" s="288" customFormat="1" ht="109" customHeight="1">
      <c r="A32" s="311" t="s">
        <v>124</v>
      </c>
      <c r="B32" s="173">
        <v>8870013</v>
      </c>
      <c r="C32" s="351">
        <v>887452049395</v>
      </c>
      <c r="D32" s="209" t="s">
        <v>125</v>
      </c>
      <c r="E32" s="33">
        <v>3</v>
      </c>
      <c r="F32" s="207">
        <v>4.1399999999999997</v>
      </c>
      <c r="G32" s="253">
        <f t="shared" si="1"/>
        <v>4.1399999999999997</v>
      </c>
      <c r="H32" s="252">
        <f t="shared" si="2"/>
        <v>2.2770000000000001</v>
      </c>
      <c r="I32" s="329"/>
      <c r="J32" s="287">
        <f t="shared" si="3"/>
        <v>0</v>
      </c>
      <c r="K32" s="251">
        <f t="shared" si="0"/>
        <v>4.1399999999999997</v>
      </c>
    </row>
    <row r="33" spans="1:11" s="288" customFormat="1" ht="109" customHeight="1">
      <c r="A33" s="311" t="s">
        <v>126</v>
      </c>
      <c r="B33" s="173">
        <v>8870014</v>
      </c>
      <c r="C33" s="351">
        <v>887452049401</v>
      </c>
      <c r="D33" s="209" t="s">
        <v>127</v>
      </c>
      <c r="E33" s="33">
        <v>3</v>
      </c>
      <c r="F33" s="207">
        <v>4.1399999999999997</v>
      </c>
      <c r="G33" s="253">
        <f t="shared" si="1"/>
        <v>4.1399999999999997</v>
      </c>
      <c r="H33" s="252">
        <f t="shared" si="2"/>
        <v>2.2770000000000001</v>
      </c>
      <c r="I33" s="329"/>
      <c r="J33" s="287">
        <f t="shared" si="3"/>
        <v>0</v>
      </c>
      <c r="K33" s="251">
        <f t="shared" si="0"/>
        <v>4.1399999999999997</v>
      </c>
    </row>
    <row r="34" spans="1:11" s="288" customFormat="1" ht="109" customHeight="1">
      <c r="A34" s="311" t="s">
        <v>128</v>
      </c>
      <c r="B34" s="173">
        <v>8870081</v>
      </c>
      <c r="C34" s="351">
        <v>887452050070</v>
      </c>
      <c r="D34" s="209" t="s">
        <v>129</v>
      </c>
      <c r="E34" s="33">
        <v>3</v>
      </c>
      <c r="F34" s="207">
        <v>4.1399999999999997</v>
      </c>
      <c r="G34" s="253">
        <f t="shared" si="1"/>
        <v>4.1399999999999997</v>
      </c>
      <c r="H34" s="252">
        <f t="shared" si="2"/>
        <v>2.2770000000000001</v>
      </c>
      <c r="I34" s="329"/>
      <c r="J34" s="287">
        <f t="shared" si="3"/>
        <v>0</v>
      </c>
      <c r="K34" s="251">
        <f t="shared" si="0"/>
        <v>4.1399999999999997</v>
      </c>
    </row>
    <row r="35" spans="1:11" s="288" customFormat="1" ht="109" customHeight="1">
      <c r="A35" s="311" t="s">
        <v>130</v>
      </c>
      <c r="B35" s="173">
        <v>8870015</v>
      </c>
      <c r="C35" s="351">
        <v>887452049418</v>
      </c>
      <c r="D35" s="209" t="s">
        <v>131</v>
      </c>
      <c r="E35" s="33">
        <v>3</v>
      </c>
      <c r="F35" s="207">
        <v>4.1399999999999997</v>
      </c>
      <c r="G35" s="253">
        <f t="shared" si="1"/>
        <v>4.1399999999999997</v>
      </c>
      <c r="H35" s="252">
        <f t="shared" si="2"/>
        <v>2.2770000000000001</v>
      </c>
      <c r="I35" s="329"/>
      <c r="J35" s="287">
        <f t="shared" si="3"/>
        <v>0</v>
      </c>
      <c r="K35" s="251">
        <f t="shared" si="0"/>
        <v>4.1399999999999997</v>
      </c>
    </row>
    <row r="36" spans="1:11" s="288" customFormat="1" ht="109" customHeight="1">
      <c r="A36" s="311" t="s">
        <v>132</v>
      </c>
      <c r="B36" s="173">
        <v>8870016</v>
      </c>
      <c r="C36" s="351">
        <v>887452049425</v>
      </c>
      <c r="D36" s="209" t="s">
        <v>133</v>
      </c>
      <c r="E36" s="33">
        <v>3</v>
      </c>
      <c r="F36" s="207">
        <v>4.1399999999999997</v>
      </c>
      <c r="G36" s="253">
        <f t="shared" si="1"/>
        <v>4.1399999999999997</v>
      </c>
      <c r="H36" s="252">
        <f t="shared" si="2"/>
        <v>2.2770000000000001</v>
      </c>
      <c r="I36" s="329"/>
      <c r="J36" s="287">
        <f t="shared" si="3"/>
        <v>0</v>
      </c>
      <c r="K36" s="251">
        <f t="shared" si="0"/>
        <v>4.1399999999999997</v>
      </c>
    </row>
    <row r="37" spans="1:11" s="288" customFormat="1" ht="109" customHeight="1">
      <c r="A37" s="311" t="s">
        <v>134</v>
      </c>
      <c r="B37" s="173">
        <v>8870042</v>
      </c>
      <c r="C37" s="351">
        <v>887452049685</v>
      </c>
      <c r="D37" s="209" t="s">
        <v>135</v>
      </c>
      <c r="E37" s="33">
        <v>3</v>
      </c>
      <c r="F37" s="207">
        <v>4.1399999999999997</v>
      </c>
      <c r="G37" s="253">
        <f t="shared" si="1"/>
        <v>4.1399999999999997</v>
      </c>
      <c r="H37" s="252">
        <f t="shared" si="2"/>
        <v>2.2770000000000001</v>
      </c>
      <c r="I37" s="329"/>
      <c r="J37" s="287">
        <f t="shared" si="3"/>
        <v>0</v>
      </c>
      <c r="K37" s="251">
        <f t="shared" si="0"/>
        <v>4.1399999999999997</v>
      </c>
    </row>
    <row r="38" spans="1:11" s="288" customFormat="1" ht="109" customHeight="1">
      <c r="A38" s="311" t="s">
        <v>136</v>
      </c>
      <c r="B38" s="173">
        <v>8870019</v>
      </c>
      <c r="C38" s="351">
        <v>887452049456</v>
      </c>
      <c r="D38" s="209" t="s">
        <v>137</v>
      </c>
      <c r="E38" s="33">
        <v>3</v>
      </c>
      <c r="F38" s="207">
        <v>4.1399999999999997</v>
      </c>
      <c r="G38" s="253">
        <f t="shared" si="1"/>
        <v>4.1399999999999997</v>
      </c>
      <c r="H38" s="252">
        <f t="shared" si="2"/>
        <v>2.2770000000000001</v>
      </c>
      <c r="I38" s="329"/>
      <c r="J38" s="287">
        <f t="shared" si="3"/>
        <v>0</v>
      </c>
      <c r="K38" s="251">
        <f t="shared" si="0"/>
        <v>4.1399999999999997</v>
      </c>
    </row>
    <row r="39" spans="1:11" s="288" customFormat="1" ht="109" customHeight="1">
      <c r="A39" s="311" t="s">
        <v>138</v>
      </c>
      <c r="B39" s="173">
        <v>8870079</v>
      </c>
      <c r="C39" s="351">
        <v>887452050056</v>
      </c>
      <c r="D39" s="209" t="s">
        <v>139</v>
      </c>
      <c r="E39" s="33">
        <v>3</v>
      </c>
      <c r="F39" s="207">
        <v>4.1399999999999997</v>
      </c>
      <c r="G39" s="253">
        <f t="shared" si="1"/>
        <v>4.1399999999999997</v>
      </c>
      <c r="H39" s="252">
        <f t="shared" si="2"/>
        <v>2.2770000000000001</v>
      </c>
      <c r="I39" s="329"/>
      <c r="J39" s="287">
        <f t="shared" si="3"/>
        <v>0</v>
      </c>
      <c r="K39" s="251">
        <f t="shared" si="0"/>
        <v>4.1399999999999997</v>
      </c>
    </row>
    <row r="40" spans="1:11" s="288" customFormat="1" ht="109" customHeight="1">
      <c r="A40" s="311" t="s">
        <v>140</v>
      </c>
      <c r="B40" s="173">
        <v>8870064</v>
      </c>
      <c r="C40" s="351">
        <v>887452049906</v>
      </c>
      <c r="D40" s="209" t="s">
        <v>141</v>
      </c>
      <c r="E40" s="33">
        <v>3</v>
      </c>
      <c r="F40" s="207">
        <v>4.1399999999999997</v>
      </c>
      <c r="G40" s="253">
        <f t="shared" si="1"/>
        <v>4.1399999999999997</v>
      </c>
      <c r="H40" s="252">
        <f t="shared" si="2"/>
        <v>2.2770000000000001</v>
      </c>
      <c r="I40" s="329"/>
      <c r="J40" s="287">
        <f t="shared" si="3"/>
        <v>0</v>
      </c>
      <c r="K40" s="251">
        <f t="shared" si="0"/>
        <v>4.1399999999999997</v>
      </c>
    </row>
    <row r="41" spans="1:11" s="298" customFormat="1" ht="109" customHeight="1">
      <c r="A41" s="311" t="s">
        <v>142</v>
      </c>
      <c r="B41" s="173">
        <v>8870063</v>
      </c>
      <c r="C41" s="351">
        <v>887452049890</v>
      </c>
      <c r="D41" s="209" t="s">
        <v>143</v>
      </c>
      <c r="E41" s="33">
        <v>3</v>
      </c>
      <c r="F41" s="207">
        <v>4.1399999999999997</v>
      </c>
      <c r="G41" s="253">
        <f t="shared" si="1"/>
        <v>4.1399999999999997</v>
      </c>
      <c r="H41" s="252">
        <f t="shared" si="2"/>
        <v>2.2770000000000001</v>
      </c>
      <c r="I41" s="329"/>
      <c r="J41" s="287">
        <f t="shared" si="3"/>
        <v>0</v>
      </c>
      <c r="K41" s="251">
        <f t="shared" si="0"/>
        <v>4.1399999999999997</v>
      </c>
    </row>
    <row r="42" spans="1:11" s="298" customFormat="1" ht="109" customHeight="1">
      <c r="A42" s="311" t="s">
        <v>144</v>
      </c>
      <c r="B42" s="173">
        <v>8870044</v>
      </c>
      <c r="C42" s="351">
        <v>887452049708</v>
      </c>
      <c r="D42" s="209" t="s">
        <v>145</v>
      </c>
      <c r="E42" s="33">
        <v>3</v>
      </c>
      <c r="F42" s="207">
        <v>4.1399999999999997</v>
      </c>
      <c r="G42" s="253">
        <f t="shared" si="1"/>
        <v>4.1399999999999997</v>
      </c>
      <c r="H42" s="252">
        <f t="shared" si="2"/>
        <v>2.2770000000000001</v>
      </c>
      <c r="I42" s="329"/>
      <c r="J42" s="287">
        <f t="shared" si="3"/>
        <v>0</v>
      </c>
      <c r="K42" s="251">
        <f t="shared" si="0"/>
        <v>4.1399999999999997</v>
      </c>
    </row>
    <row r="43" spans="1:11" s="298" customFormat="1" ht="109" customHeight="1">
      <c r="A43" s="311" t="s">
        <v>146</v>
      </c>
      <c r="B43" s="173">
        <v>8870075</v>
      </c>
      <c r="C43" s="351">
        <v>887452050018</v>
      </c>
      <c r="D43" s="209" t="s">
        <v>147</v>
      </c>
      <c r="E43" s="33">
        <v>3</v>
      </c>
      <c r="F43" s="207">
        <v>4.67</v>
      </c>
      <c r="G43" s="253">
        <f t="shared" si="1"/>
        <v>4.67</v>
      </c>
      <c r="H43" s="252">
        <f t="shared" si="2"/>
        <v>2.5685000000000002</v>
      </c>
      <c r="I43" s="329"/>
      <c r="J43" s="287">
        <f t="shared" si="3"/>
        <v>0</v>
      </c>
      <c r="K43" s="251">
        <f t="shared" si="0"/>
        <v>4.67</v>
      </c>
    </row>
    <row r="44" spans="1:11" s="300" customFormat="1" ht="109" customHeight="1">
      <c r="A44" s="311" t="s">
        <v>148</v>
      </c>
      <c r="B44" s="173">
        <v>8870038</v>
      </c>
      <c r="C44" s="351">
        <v>887452049647</v>
      </c>
      <c r="D44" s="206" t="s">
        <v>149</v>
      </c>
      <c r="E44" s="33">
        <v>3</v>
      </c>
      <c r="F44" s="207">
        <v>4.1399999999999997</v>
      </c>
      <c r="G44" s="253">
        <f t="shared" si="1"/>
        <v>4.1399999999999997</v>
      </c>
      <c r="H44" s="252">
        <f t="shared" si="2"/>
        <v>2.2770000000000001</v>
      </c>
      <c r="I44" s="329"/>
      <c r="J44" s="287">
        <f t="shared" si="3"/>
        <v>0</v>
      </c>
      <c r="K44" s="251">
        <f t="shared" si="0"/>
        <v>4.1399999999999997</v>
      </c>
    </row>
    <row r="45" spans="1:11" s="300" customFormat="1" ht="109" customHeight="1">
      <c r="A45" s="311" t="s">
        <v>150</v>
      </c>
      <c r="B45" s="173">
        <v>8870080</v>
      </c>
      <c r="C45" s="351">
        <v>887452050063</v>
      </c>
      <c r="D45" s="209" t="s">
        <v>151</v>
      </c>
      <c r="E45" s="33">
        <v>3</v>
      </c>
      <c r="F45" s="207">
        <v>4.1399999999999997</v>
      </c>
      <c r="G45" s="253">
        <f t="shared" si="1"/>
        <v>4.1399999999999997</v>
      </c>
      <c r="H45" s="252">
        <f t="shared" si="2"/>
        <v>2.2770000000000001</v>
      </c>
      <c r="I45" s="329"/>
      <c r="J45" s="287">
        <f t="shared" si="3"/>
        <v>0</v>
      </c>
      <c r="K45" s="251">
        <f t="shared" si="0"/>
        <v>4.1399999999999997</v>
      </c>
    </row>
    <row r="46" spans="1:11" s="300" customFormat="1" ht="109" customHeight="1">
      <c r="A46" s="311" t="s">
        <v>152</v>
      </c>
      <c r="B46" s="173">
        <v>8870022</v>
      </c>
      <c r="C46" s="351">
        <v>887452049487</v>
      </c>
      <c r="D46" s="209" t="s">
        <v>153</v>
      </c>
      <c r="E46" s="33">
        <v>3</v>
      </c>
      <c r="F46" s="207">
        <v>4.1399999999999997</v>
      </c>
      <c r="G46" s="253">
        <f t="shared" si="1"/>
        <v>4.1399999999999997</v>
      </c>
      <c r="H46" s="252">
        <f t="shared" si="2"/>
        <v>2.2770000000000001</v>
      </c>
      <c r="I46" s="329"/>
      <c r="J46" s="287">
        <f t="shared" si="3"/>
        <v>0</v>
      </c>
      <c r="K46" s="251">
        <f t="shared" si="0"/>
        <v>4.1399999999999997</v>
      </c>
    </row>
    <row r="47" spans="1:11" s="300" customFormat="1" ht="109" customHeight="1">
      <c r="A47" s="311" t="s">
        <v>154</v>
      </c>
      <c r="B47" s="173">
        <v>8870043</v>
      </c>
      <c r="C47" s="351">
        <v>887452049692</v>
      </c>
      <c r="D47" s="209" t="s">
        <v>155</v>
      </c>
      <c r="E47" s="33">
        <v>3</v>
      </c>
      <c r="F47" s="207">
        <v>4.1399999999999997</v>
      </c>
      <c r="G47" s="253">
        <f t="shared" si="1"/>
        <v>4.1399999999999997</v>
      </c>
      <c r="H47" s="252">
        <f t="shared" si="2"/>
        <v>2.2770000000000001</v>
      </c>
      <c r="I47" s="329"/>
      <c r="J47" s="287">
        <f t="shared" si="3"/>
        <v>0</v>
      </c>
      <c r="K47" s="251">
        <f t="shared" si="0"/>
        <v>4.1399999999999997</v>
      </c>
    </row>
    <row r="48" spans="1:11" s="300" customFormat="1" ht="109" customHeight="1">
      <c r="A48" s="311" t="s">
        <v>156</v>
      </c>
      <c r="B48" s="173">
        <v>8870067</v>
      </c>
      <c r="C48" s="351">
        <v>887452049937</v>
      </c>
      <c r="D48" s="209" t="s">
        <v>157</v>
      </c>
      <c r="E48" s="33">
        <v>3</v>
      </c>
      <c r="F48" s="207">
        <v>4.1399999999999997</v>
      </c>
      <c r="G48" s="253">
        <f t="shared" si="1"/>
        <v>4.1399999999999997</v>
      </c>
      <c r="H48" s="252">
        <f t="shared" si="2"/>
        <v>2.2770000000000001</v>
      </c>
      <c r="I48" s="329"/>
      <c r="J48" s="287">
        <f t="shared" si="3"/>
        <v>0</v>
      </c>
      <c r="K48" s="251">
        <f t="shared" si="0"/>
        <v>4.1399999999999997</v>
      </c>
    </row>
    <row r="49" spans="1:11" s="300" customFormat="1" ht="109" customHeight="1">
      <c r="A49" s="311" t="s">
        <v>158</v>
      </c>
      <c r="B49" s="173">
        <v>8870023</v>
      </c>
      <c r="C49" s="351">
        <v>887452049494</v>
      </c>
      <c r="D49" s="209" t="s">
        <v>159</v>
      </c>
      <c r="E49" s="33">
        <v>3</v>
      </c>
      <c r="F49" s="207">
        <v>4.1399999999999997</v>
      </c>
      <c r="G49" s="253">
        <f t="shared" si="1"/>
        <v>4.1399999999999997</v>
      </c>
      <c r="H49" s="252">
        <f t="shared" si="2"/>
        <v>2.2770000000000001</v>
      </c>
      <c r="I49" s="329"/>
      <c r="J49" s="287">
        <f t="shared" si="3"/>
        <v>0</v>
      </c>
      <c r="K49" s="251">
        <f t="shared" si="0"/>
        <v>4.1399999999999997</v>
      </c>
    </row>
    <row r="50" spans="1:11" s="300" customFormat="1" ht="109" customHeight="1">
      <c r="A50" s="311" t="s">
        <v>160</v>
      </c>
      <c r="B50" s="173">
        <v>8870024</v>
      </c>
      <c r="C50" s="351">
        <v>887452049500</v>
      </c>
      <c r="D50" s="209" t="s">
        <v>161</v>
      </c>
      <c r="E50" s="33">
        <v>3</v>
      </c>
      <c r="F50" s="207">
        <v>4.1399999999999997</v>
      </c>
      <c r="G50" s="253">
        <f t="shared" si="1"/>
        <v>4.1399999999999997</v>
      </c>
      <c r="H50" s="252">
        <f t="shared" si="2"/>
        <v>2.2770000000000001</v>
      </c>
      <c r="I50" s="329"/>
      <c r="J50" s="287">
        <f t="shared" si="3"/>
        <v>0</v>
      </c>
      <c r="K50" s="251">
        <f t="shared" si="0"/>
        <v>4.1399999999999997</v>
      </c>
    </row>
    <row r="51" spans="1:11" s="300" customFormat="1" ht="109" customHeight="1">
      <c r="A51" s="311" t="s">
        <v>162</v>
      </c>
      <c r="B51" s="173">
        <v>8870025</v>
      </c>
      <c r="C51" s="351">
        <v>887452049517</v>
      </c>
      <c r="D51" s="209" t="s">
        <v>163</v>
      </c>
      <c r="E51" s="33">
        <v>3</v>
      </c>
      <c r="F51" s="207">
        <v>4.1399999999999997</v>
      </c>
      <c r="G51" s="253">
        <f t="shared" si="1"/>
        <v>4.1399999999999997</v>
      </c>
      <c r="H51" s="252">
        <f t="shared" si="2"/>
        <v>2.2770000000000001</v>
      </c>
      <c r="I51" s="329"/>
      <c r="J51" s="287">
        <f t="shared" si="3"/>
        <v>0</v>
      </c>
      <c r="K51" s="251">
        <f t="shared" si="0"/>
        <v>4.1399999999999997</v>
      </c>
    </row>
    <row r="52" spans="1:11" s="300" customFormat="1" ht="109" customHeight="1">
      <c r="A52" s="311" t="s">
        <v>164</v>
      </c>
      <c r="B52" s="173">
        <v>8870026</v>
      </c>
      <c r="C52" s="351">
        <v>887452049524</v>
      </c>
      <c r="D52" s="209" t="s">
        <v>165</v>
      </c>
      <c r="E52" s="33">
        <v>3</v>
      </c>
      <c r="F52" s="207">
        <v>4.1399999999999997</v>
      </c>
      <c r="G52" s="253">
        <f t="shared" si="1"/>
        <v>4.1399999999999997</v>
      </c>
      <c r="H52" s="252">
        <f t="shared" si="2"/>
        <v>2.2770000000000001</v>
      </c>
      <c r="I52" s="329"/>
      <c r="J52" s="287">
        <f t="shared" si="3"/>
        <v>0</v>
      </c>
      <c r="K52" s="251">
        <f t="shared" si="0"/>
        <v>4.1399999999999997</v>
      </c>
    </row>
    <row r="53" spans="1:11" s="300" customFormat="1" ht="109" customHeight="1">
      <c r="A53" s="311" t="s">
        <v>166</v>
      </c>
      <c r="B53" s="173">
        <v>8870066</v>
      </c>
      <c r="C53" s="351">
        <v>887452049920</v>
      </c>
      <c r="D53" s="209" t="s">
        <v>167</v>
      </c>
      <c r="E53" s="33">
        <v>3</v>
      </c>
      <c r="F53" s="207">
        <v>4.1399999999999997</v>
      </c>
      <c r="G53" s="253">
        <f t="shared" si="1"/>
        <v>4.1399999999999997</v>
      </c>
      <c r="H53" s="252">
        <f t="shared" si="2"/>
        <v>2.2770000000000001</v>
      </c>
      <c r="I53" s="329"/>
      <c r="J53" s="287">
        <f t="shared" si="3"/>
        <v>0</v>
      </c>
      <c r="K53" s="251">
        <f t="shared" si="0"/>
        <v>4.1399999999999997</v>
      </c>
    </row>
    <row r="54" spans="1:11" s="300" customFormat="1" ht="109" customHeight="1">
      <c r="A54" s="311" t="s">
        <v>168</v>
      </c>
      <c r="B54" s="173">
        <v>8870061</v>
      </c>
      <c r="C54" s="351">
        <v>887452049876</v>
      </c>
      <c r="D54" s="209" t="s">
        <v>169</v>
      </c>
      <c r="E54" s="33">
        <v>3</v>
      </c>
      <c r="F54" s="207">
        <v>4.1399999999999997</v>
      </c>
      <c r="G54" s="253">
        <f t="shared" si="1"/>
        <v>4.1399999999999997</v>
      </c>
      <c r="H54" s="252">
        <f t="shared" si="2"/>
        <v>2.2770000000000001</v>
      </c>
      <c r="I54" s="329"/>
      <c r="J54" s="287">
        <f t="shared" si="3"/>
        <v>0</v>
      </c>
      <c r="K54" s="251">
        <f t="shared" si="0"/>
        <v>4.1399999999999997</v>
      </c>
    </row>
    <row r="55" spans="1:11" s="300" customFormat="1" ht="109" customHeight="1">
      <c r="A55" s="311" t="s">
        <v>170</v>
      </c>
      <c r="B55" s="173">
        <v>8870027</v>
      </c>
      <c r="C55" s="351">
        <v>887452049531</v>
      </c>
      <c r="D55" s="209" t="s">
        <v>171</v>
      </c>
      <c r="E55" s="33">
        <v>3</v>
      </c>
      <c r="F55" s="207">
        <v>4.1399999999999997</v>
      </c>
      <c r="G55" s="253">
        <f t="shared" si="1"/>
        <v>4.1399999999999997</v>
      </c>
      <c r="H55" s="252">
        <f t="shared" si="2"/>
        <v>2.2770000000000001</v>
      </c>
      <c r="I55" s="329"/>
      <c r="J55" s="287">
        <f t="shared" si="3"/>
        <v>0</v>
      </c>
      <c r="K55" s="251">
        <f t="shared" si="0"/>
        <v>4.1399999999999997</v>
      </c>
    </row>
    <row r="56" spans="1:11" s="300" customFormat="1" ht="109" customHeight="1">
      <c r="A56" s="311" t="s">
        <v>172</v>
      </c>
      <c r="B56" s="173">
        <v>8870045</v>
      </c>
      <c r="C56" s="351">
        <v>887452049715</v>
      </c>
      <c r="D56" s="209" t="s">
        <v>173</v>
      </c>
      <c r="E56" s="33">
        <v>3</v>
      </c>
      <c r="F56" s="207">
        <v>4.1399999999999997</v>
      </c>
      <c r="G56" s="253">
        <f t="shared" si="1"/>
        <v>4.1399999999999997</v>
      </c>
      <c r="H56" s="252">
        <f t="shared" si="2"/>
        <v>2.2770000000000001</v>
      </c>
      <c r="I56" s="329"/>
      <c r="J56" s="287">
        <f t="shared" si="3"/>
        <v>0</v>
      </c>
      <c r="K56" s="251">
        <f t="shared" si="0"/>
        <v>4.1399999999999997</v>
      </c>
    </row>
    <row r="57" spans="1:11" s="300" customFormat="1" ht="109" customHeight="1">
      <c r="A57" s="311" t="s">
        <v>174</v>
      </c>
      <c r="B57" s="173">
        <v>8870028</v>
      </c>
      <c r="C57" s="351">
        <v>887452049548</v>
      </c>
      <c r="D57" s="209" t="s">
        <v>175</v>
      </c>
      <c r="E57" s="33">
        <v>3</v>
      </c>
      <c r="F57" s="207">
        <v>4.1399999999999997</v>
      </c>
      <c r="G57" s="253">
        <f t="shared" si="1"/>
        <v>4.1399999999999997</v>
      </c>
      <c r="H57" s="252">
        <f t="shared" si="2"/>
        <v>2.2770000000000001</v>
      </c>
      <c r="I57" s="329"/>
      <c r="J57" s="287">
        <f t="shared" si="3"/>
        <v>0</v>
      </c>
      <c r="K57" s="251">
        <f t="shared" si="0"/>
        <v>4.1399999999999997</v>
      </c>
    </row>
    <row r="58" spans="1:11" s="300" customFormat="1" ht="109" customHeight="1">
      <c r="A58" s="311" t="s">
        <v>176</v>
      </c>
      <c r="B58" s="173">
        <v>8870029</v>
      </c>
      <c r="C58" s="351">
        <v>887452049555</v>
      </c>
      <c r="D58" s="209" t="s">
        <v>177</v>
      </c>
      <c r="E58" s="33">
        <v>3</v>
      </c>
      <c r="F58" s="207">
        <v>4.1399999999999997</v>
      </c>
      <c r="G58" s="253">
        <f t="shared" si="1"/>
        <v>4.1399999999999997</v>
      </c>
      <c r="H58" s="252">
        <f t="shared" si="2"/>
        <v>2.2770000000000001</v>
      </c>
      <c r="I58" s="329"/>
      <c r="J58" s="287">
        <f t="shared" si="3"/>
        <v>0</v>
      </c>
      <c r="K58" s="251">
        <f t="shared" si="0"/>
        <v>4.1399999999999997</v>
      </c>
    </row>
    <row r="59" spans="1:11" s="300" customFormat="1" ht="109" customHeight="1">
      <c r="A59" s="311" t="s">
        <v>178</v>
      </c>
      <c r="B59" s="173">
        <v>8870030</v>
      </c>
      <c r="C59" s="351">
        <v>887452049562</v>
      </c>
      <c r="D59" s="209" t="s">
        <v>179</v>
      </c>
      <c r="E59" s="33">
        <v>3</v>
      </c>
      <c r="F59" s="207">
        <v>4.1399999999999997</v>
      </c>
      <c r="G59" s="253">
        <f t="shared" si="1"/>
        <v>4.1399999999999997</v>
      </c>
      <c r="H59" s="252">
        <f t="shared" si="2"/>
        <v>2.2770000000000001</v>
      </c>
      <c r="I59" s="329"/>
      <c r="J59" s="287">
        <f t="shared" si="3"/>
        <v>0</v>
      </c>
      <c r="K59" s="251">
        <f t="shared" si="0"/>
        <v>4.1399999999999997</v>
      </c>
    </row>
    <row r="60" spans="1:11" s="300" customFormat="1" ht="109" customHeight="1">
      <c r="A60" s="311" t="s">
        <v>180</v>
      </c>
      <c r="B60" s="173">
        <v>8870018</v>
      </c>
      <c r="C60" s="351">
        <v>887452049449</v>
      </c>
      <c r="D60" s="209" t="s">
        <v>181</v>
      </c>
      <c r="E60" s="33">
        <v>3</v>
      </c>
      <c r="F60" s="207">
        <v>4.1399999999999997</v>
      </c>
      <c r="G60" s="253">
        <f t="shared" si="1"/>
        <v>4.1399999999999997</v>
      </c>
      <c r="H60" s="252">
        <f t="shared" si="2"/>
        <v>2.2770000000000001</v>
      </c>
      <c r="I60" s="329"/>
      <c r="J60" s="287">
        <f t="shared" si="3"/>
        <v>0</v>
      </c>
      <c r="K60" s="251">
        <f t="shared" si="0"/>
        <v>4.1399999999999997</v>
      </c>
    </row>
    <row r="61" spans="1:11" s="300" customFormat="1" ht="109" customHeight="1">
      <c r="A61" s="311" t="s">
        <v>182</v>
      </c>
      <c r="B61" s="173">
        <v>8870054</v>
      </c>
      <c r="C61" s="351">
        <v>887452049807</v>
      </c>
      <c r="D61" s="209" t="s">
        <v>183</v>
      </c>
      <c r="E61" s="33">
        <v>3</v>
      </c>
      <c r="F61" s="207">
        <v>4.1399999999999997</v>
      </c>
      <c r="G61" s="253">
        <f t="shared" si="1"/>
        <v>4.1399999999999997</v>
      </c>
      <c r="H61" s="252">
        <f t="shared" si="2"/>
        <v>2.2770000000000001</v>
      </c>
      <c r="I61" s="329"/>
      <c r="J61" s="287">
        <f t="shared" si="3"/>
        <v>0</v>
      </c>
      <c r="K61" s="251">
        <f t="shared" si="0"/>
        <v>4.1399999999999997</v>
      </c>
    </row>
    <row r="62" spans="1:11" s="300" customFormat="1" ht="109" customHeight="1">
      <c r="A62" s="311" t="s">
        <v>184</v>
      </c>
      <c r="B62" s="173">
        <v>8870039</v>
      </c>
      <c r="C62" s="351">
        <v>887452049654</v>
      </c>
      <c r="D62" s="209" t="s">
        <v>185</v>
      </c>
      <c r="E62" s="33">
        <v>3</v>
      </c>
      <c r="F62" s="207">
        <v>4.1399999999999997</v>
      </c>
      <c r="G62" s="253">
        <f t="shared" si="1"/>
        <v>4.1399999999999997</v>
      </c>
      <c r="H62" s="252">
        <f t="shared" si="2"/>
        <v>2.2770000000000001</v>
      </c>
      <c r="I62" s="329"/>
      <c r="J62" s="287">
        <f t="shared" si="3"/>
        <v>0</v>
      </c>
      <c r="K62" s="251">
        <f t="shared" si="0"/>
        <v>4.1399999999999997</v>
      </c>
    </row>
    <row r="63" spans="1:11" s="300" customFormat="1" ht="109" customHeight="1">
      <c r="A63" s="311" t="s">
        <v>186</v>
      </c>
      <c r="B63" s="173">
        <v>8870040</v>
      </c>
      <c r="C63" s="351">
        <v>887452049661</v>
      </c>
      <c r="D63" s="209" t="s">
        <v>187</v>
      </c>
      <c r="E63" s="33">
        <v>3</v>
      </c>
      <c r="F63" s="207">
        <v>4.1399999999999997</v>
      </c>
      <c r="G63" s="253">
        <f t="shared" si="1"/>
        <v>4.1399999999999997</v>
      </c>
      <c r="H63" s="252">
        <f t="shared" si="2"/>
        <v>2.2770000000000001</v>
      </c>
      <c r="I63" s="329"/>
      <c r="J63" s="287">
        <f t="shared" si="3"/>
        <v>0</v>
      </c>
      <c r="K63" s="251">
        <f t="shared" si="0"/>
        <v>4.1399999999999997</v>
      </c>
    </row>
    <row r="64" spans="1:11" s="300" customFormat="1" ht="108.65" customHeight="1">
      <c r="A64" s="311" t="s">
        <v>188</v>
      </c>
      <c r="B64" s="173">
        <v>8870031</v>
      </c>
      <c r="C64" s="351">
        <v>887452049579</v>
      </c>
      <c r="D64" s="209" t="s">
        <v>189</v>
      </c>
      <c r="E64" s="33">
        <v>3</v>
      </c>
      <c r="F64" s="207">
        <v>4.1399999999999997</v>
      </c>
      <c r="G64" s="253">
        <f t="shared" si="1"/>
        <v>4.1399999999999997</v>
      </c>
      <c r="H64" s="252">
        <f t="shared" si="2"/>
        <v>2.2770000000000001</v>
      </c>
      <c r="I64" s="329"/>
      <c r="J64" s="287">
        <f t="shared" si="3"/>
        <v>0</v>
      </c>
      <c r="K64" s="251">
        <f t="shared" si="0"/>
        <v>4.1399999999999997</v>
      </c>
    </row>
    <row r="65" spans="1:12" s="300" customFormat="1" ht="109" customHeight="1">
      <c r="A65" s="311" t="s">
        <v>190</v>
      </c>
      <c r="B65" s="173">
        <v>8870041</v>
      </c>
      <c r="C65" s="351">
        <v>887452049678</v>
      </c>
      <c r="D65" s="209" t="s">
        <v>191</v>
      </c>
      <c r="E65" s="33">
        <v>3</v>
      </c>
      <c r="F65" s="207">
        <v>4.1399999999999997</v>
      </c>
      <c r="G65" s="253">
        <f t="shared" si="1"/>
        <v>4.1399999999999997</v>
      </c>
      <c r="H65" s="252">
        <f t="shared" si="2"/>
        <v>2.2770000000000001</v>
      </c>
      <c r="I65" s="329"/>
      <c r="J65" s="287">
        <f t="shared" si="3"/>
        <v>0</v>
      </c>
      <c r="K65" s="251">
        <f t="shared" si="0"/>
        <v>4.1399999999999997</v>
      </c>
    </row>
    <row r="66" spans="1:12" s="288" customFormat="1" ht="109" customHeight="1">
      <c r="A66" s="311" t="s">
        <v>192</v>
      </c>
      <c r="B66" s="173">
        <v>8870059</v>
      </c>
      <c r="C66" s="351">
        <v>887452049852</v>
      </c>
      <c r="D66" s="209" t="s">
        <v>193</v>
      </c>
      <c r="E66" s="33">
        <v>3</v>
      </c>
      <c r="F66" s="207">
        <v>4.1399999999999997</v>
      </c>
      <c r="G66" s="253">
        <f t="shared" ref="G66:G99" si="4">F66*(1-$C$10)</f>
        <v>4.1399999999999997</v>
      </c>
      <c r="H66" s="252">
        <f t="shared" si="2"/>
        <v>2.2770000000000001</v>
      </c>
      <c r="I66" s="329"/>
      <c r="J66" s="287">
        <f t="shared" ref="J66:J99" si="5">I66*F66</f>
        <v>0</v>
      </c>
      <c r="K66" s="251">
        <f t="shared" si="0"/>
        <v>4.1399999999999997</v>
      </c>
      <c r="L66" s="297"/>
    </row>
    <row r="67" spans="1:12" s="288" customFormat="1" ht="109" customHeight="1">
      <c r="A67" s="311" t="s">
        <v>194</v>
      </c>
      <c r="B67" s="173">
        <v>8870032</v>
      </c>
      <c r="C67" s="351">
        <v>887452049586</v>
      </c>
      <c r="D67" s="209" t="s">
        <v>195</v>
      </c>
      <c r="E67" s="33">
        <v>3</v>
      </c>
      <c r="F67" s="207">
        <v>4.1399999999999997</v>
      </c>
      <c r="G67" s="253">
        <f t="shared" si="4"/>
        <v>4.1399999999999997</v>
      </c>
      <c r="H67" s="252">
        <f t="shared" si="2"/>
        <v>2.2770000000000001</v>
      </c>
      <c r="I67" s="329"/>
      <c r="J67" s="287">
        <f t="shared" si="5"/>
        <v>0</v>
      </c>
      <c r="K67" s="251">
        <f t="shared" si="0"/>
        <v>4.1399999999999997</v>
      </c>
    </row>
    <row r="68" spans="1:12" s="288" customFormat="1" ht="109" customHeight="1">
      <c r="A68" s="311" t="s">
        <v>196</v>
      </c>
      <c r="B68" s="173">
        <v>8870055</v>
      </c>
      <c r="C68" s="351">
        <v>887452049814</v>
      </c>
      <c r="D68" s="209" t="s">
        <v>197</v>
      </c>
      <c r="E68" s="33">
        <v>3</v>
      </c>
      <c r="F68" s="207">
        <v>4.1399999999999997</v>
      </c>
      <c r="G68" s="253">
        <f t="shared" si="4"/>
        <v>4.1399999999999997</v>
      </c>
      <c r="H68" s="252">
        <f t="shared" si="2"/>
        <v>2.2770000000000001</v>
      </c>
      <c r="I68" s="329"/>
      <c r="J68" s="287">
        <f t="shared" si="5"/>
        <v>0</v>
      </c>
      <c r="K68" s="251">
        <f t="shared" si="0"/>
        <v>4.1399999999999997</v>
      </c>
    </row>
    <row r="69" spans="1:12" s="288" customFormat="1" ht="109" customHeight="1">
      <c r="A69" s="311" t="s">
        <v>198</v>
      </c>
      <c r="B69" s="173">
        <v>8870058</v>
      </c>
      <c r="C69" s="351">
        <v>887452049845</v>
      </c>
      <c r="D69" s="209" t="s">
        <v>199</v>
      </c>
      <c r="E69" s="33">
        <v>3</v>
      </c>
      <c r="F69" s="207">
        <v>4.1399999999999997</v>
      </c>
      <c r="G69" s="253">
        <f t="shared" si="4"/>
        <v>4.1399999999999997</v>
      </c>
      <c r="H69" s="252">
        <f t="shared" si="2"/>
        <v>2.2770000000000001</v>
      </c>
      <c r="I69" s="329"/>
      <c r="J69" s="287">
        <f t="shared" si="5"/>
        <v>0</v>
      </c>
      <c r="K69" s="251">
        <f t="shared" si="0"/>
        <v>4.1399999999999997</v>
      </c>
    </row>
    <row r="70" spans="1:12" s="288" customFormat="1" ht="109" customHeight="1">
      <c r="A70" s="311" t="s">
        <v>200</v>
      </c>
      <c r="B70" s="173">
        <v>8870033</v>
      </c>
      <c r="C70" s="351">
        <v>887452049593</v>
      </c>
      <c r="D70" s="209" t="s">
        <v>201</v>
      </c>
      <c r="E70" s="33">
        <v>3</v>
      </c>
      <c r="F70" s="207">
        <v>4.1399999999999997</v>
      </c>
      <c r="G70" s="253">
        <f t="shared" si="4"/>
        <v>4.1399999999999997</v>
      </c>
      <c r="H70" s="252">
        <f t="shared" si="2"/>
        <v>2.2770000000000001</v>
      </c>
      <c r="I70" s="329"/>
      <c r="J70" s="287">
        <f t="shared" si="5"/>
        <v>0</v>
      </c>
      <c r="K70" s="251">
        <f t="shared" si="0"/>
        <v>4.1399999999999997</v>
      </c>
    </row>
    <row r="71" spans="1:12" s="288" customFormat="1" ht="109" customHeight="1">
      <c r="A71" s="311" t="s">
        <v>202</v>
      </c>
      <c r="B71" s="173">
        <v>8870047</v>
      </c>
      <c r="C71" s="351">
        <v>887452049739</v>
      </c>
      <c r="D71" s="209" t="s">
        <v>203</v>
      </c>
      <c r="E71" s="33">
        <v>3</v>
      </c>
      <c r="F71" s="207">
        <v>4.1399999999999997</v>
      </c>
      <c r="G71" s="253">
        <f t="shared" si="4"/>
        <v>4.1399999999999997</v>
      </c>
      <c r="H71" s="252">
        <f t="shared" si="2"/>
        <v>2.2770000000000001</v>
      </c>
      <c r="I71" s="329"/>
      <c r="J71" s="287">
        <f t="shared" si="5"/>
        <v>0</v>
      </c>
      <c r="K71" s="251">
        <f t="shared" si="0"/>
        <v>4.1399999999999997</v>
      </c>
    </row>
    <row r="72" spans="1:12" s="288" customFormat="1" ht="109" customHeight="1" collapsed="1">
      <c r="A72" s="311" t="s">
        <v>204</v>
      </c>
      <c r="B72" s="173">
        <v>8870034</v>
      </c>
      <c r="C72" s="351">
        <v>887452049609</v>
      </c>
      <c r="D72" s="209" t="s">
        <v>205</v>
      </c>
      <c r="E72" s="33">
        <v>3</v>
      </c>
      <c r="F72" s="207">
        <v>4.1399999999999997</v>
      </c>
      <c r="G72" s="253">
        <f t="shared" si="4"/>
        <v>4.1399999999999997</v>
      </c>
      <c r="H72" s="252">
        <f t="shared" si="2"/>
        <v>2.2770000000000001</v>
      </c>
      <c r="I72" s="329"/>
      <c r="J72" s="287">
        <f t="shared" si="5"/>
        <v>0</v>
      </c>
      <c r="K72" s="251">
        <f t="shared" si="0"/>
        <v>4.1399999999999997</v>
      </c>
    </row>
    <row r="73" spans="1:12" s="288" customFormat="1" ht="109" customHeight="1">
      <c r="A73" s="311" t="s">
        <v>206</v>
      </c>
      <c r="B73" s="173">
        <v>8870049</v>
      </c>
      <c r="C73" s="351">
        <v>887452049753</v>
      </c>
      <c r="D73" s="209" t="s">
        <v>207</v>
      </c>
      <c r="E73" s="33">
        <v>3</v>
      </c>
      <c r="F73" s="207">
        <v>4.1399999999999997</v>
      </c>
      <c r="G73" s="253">
        <f t="shared" si="4"/>
        <v>4.1399999999999997</v>
      </c>
      <c r="H73" s="252">
        <f t="shared" si="2"/>
        <v>2.2770000000000001</v>
      </c>
      <c r="I73" s="329"/>
      <c r="J73" s="287">
        <f t="shared" si="5"/>
        <v>0</v>
      </c>
      <c r="K73" s="251">
        <f t="shared" si="0"/>
        <v>4.1399999999999997</v>
      </c>
    </row>
    <row r="74" spans="1:12" s="288" customFormat="1" ht="109" customHeight="1">
      <c r="A74" s="311" t="s">
        <v>208</v>
      </c>
      <c r="B74" s="173">
        <v>8870065</v>
      </c>
      <c r="C74" s="351">
        <v>887452049913</v>
      </c>
      <c r="D74" s="209" t="s">
        <v>209</v>
      </c>
      <c r="E74" s="33">
        <v>3</v>
      </c>
      <c r="F74" s="207">
        <v>4.1399999999999997</v>
      </c>
      <c r="G74" s="253">
        <f t="shared" si="4"/>
        <v>4.1399999999999997</v>
      </c>
      <c r="H74" s="252">
        <f t="shared" si="2"/>
        <v>2.2770000000000001</v>
      </c>
      <c r="I74" s="329"/>
      <c r="J74" s="287">
        <f t="shared" si="5"/>
        <v>0</v>
      </c>
      <c r="K74" s="251">
        <f t="shared" si="0"/>
        <v>4.1399999999999997</v>
      </c>
    </row>
    <row r="75" spans="1:12" s="288" customFormat="1" ht="109" customHeight="1">
      <c r="A75" s="311" t="s">
        <v>210</v>
      </c>
      <c r="B75" s="173">
        <v>8870053</v>
      </c>
      <c r="C75" s="351">
        <v>887452049791</v>
      </c>
      <c r="D75" s="209" t="s">
        <v>211</v>
      </c>
      <c r="E75" s="33">
        <v>3</v>
      </c>
      <c r="F75" s="207">
        <v>4.1399999999999997</v>
      </c>
      <c r="G75" s="253">
        <f t="shared" si="4"/>
        <v>4.1399999999999997</v>
      </c>
      <c r="H75" s="252">
        <f t="shared" si="2"/>
        <v>2.2770000000000001</v>
      </c>
      <c r="I75" s="329"/>
      <c r="J75" s="287">
        <f t="shared" si="5"/>
        <v>0</v>
      </c>
      <c r="K75" s="251">
        <f t="shared" si="0"/>
        <v>4.1399999999999997</v>
      </c>
    </row>
    <row r="76" spans="1:12" s="288" customFormat="1" ht="109" customHeight="1">
      <c r="A76" s="311" t="s">
        <v>212</v>
      </c>
      <c r="B76" s="173">
        <v>8870035</v>
      </c>
      <c r="C76" s="351">
        <v>887452049616</v>
      </c>
      <c r="D76" s="209" t="s">
        <v>213</v>
      </c>
      <c r="E76" s="33">
        <v>3</v>
      </c>
      <c r="F76" s="207">
        <v>4.1399999999999997</v>
      </c>
      <c r="G76" s="253">
        <f t="shared" si="4"/>
        <v>4.1399999999999997</v>
      </c>
      <c r="H76" s="252">
        <f t="shared" si="2"/>
        <v>2.2770000000000001</v>
      </c>
      <c r="I76" s="329"/>
      <c r="J76" s="287">
        <f t="shared" si="5"/>
        <v>0</v>
      </c>
      <c r="K76" s="251">
        <f t="shared" si="0"/>
        <v>4.1399999999999997</v>
      </c>
    </row>
    <row r="77" spans="1:12" s="288" customFormat="1" ht="109" customHeight="1">
      <c r="A77" s="311" t="s">
        <v>214</v>
      </c>
      <c r="B77" s="173">
        <v>8870048</v>
      </c>
      <c r="C77" s="351">
        <v>887452049746</v>
      </c>
      <c r="D77" s="209" t="s">
        <v>215</v>
      </c>
      <c r="E77" s="33">
        <v>3</v>
      </c>
      <c r="F77" s="207">
        <v>4.1399999999999997</v>
      </c>
      <c r="G77" s="253">
        <f t="shared" si="4"/>
        <v>4.1399999999999997</v>
      </c>
      <c r="H77" s="252">
        <f t="shared" si="2"/>
        <v>2.2770000000000001</v>
      </c>
      <c r="I77" s="329"/>
      <c r="J77" s="287">
        <f t="shared" si="5"/>
        <v>0</v>
      </c>
      <c r="K77" s="251">
        <f t="shared" si="0"/>
        <v>4.1399999999999997</v>
      </c>
    </row>
    <row r="78" spans="1:12" s="288" customFormat="1" ht="109" customHeight="1">
      <c r="A78" s="311" t="s">
        <v>216</v>
      </c>
      <c r="B78" s="173">
        <v>8870077</v>
      </c>
      <c r="C78" s="351">
        <v>887452050032</v>
      </c>
      <c r="D78" s="209" t="s">
        <v>217</v>
      </c>
      <c r="E78" s="33">
        <v>3</v>
      </c>
      <c r="F78" s="207">
        <v>4.1399999999999997</v>
      </c>
      <c r="G78" s="253">
        <f t="shared" si="4"/>
        <v>4.1399999999999997</v>
      </c>
      <c r="H78" s="252">
        <f t="shared" si="2"/>
        <v>2.2770000000000001</v>
      </c>
      <c r="I78" s="329"/>
      <c r="J78" s="287">
        <f t="shared" si="5"/>
        <v>0</v>
      </c>
      <c r="K78" s="251">
        <f t="shared" si="0"/>
        <v>4.1399999999999997</v>
      </c>
    </row>
    <row r="79" spans="1:12" s="288" customFormat="1" ht="109" customHeight="1">
      <c r="A79" s="311" t="s">
        <v>218</v>
      </c>
      <c r="B79" s="173">
        <v>8870036</v>
      </c>
      <c r="C79" s="351">
        <v>887452049623</v>
      </c>
      <c r="D79" s="209" t="s">
        <v>219</v>
      </c>
      <c r="E79" s="33">
        <v>3</v>
      </c>
      <c r="F79" s="207">
        <v>4.1399999999999997</v>
      </c>
      <c r="G79" s="253">
        <f t="shared" si="4"/>
        <v>4.1399999999999997</v>
      </c>
      <c r="H79" s="252">
        <f t="shared" si="2"/>
        <v>2.2770000000000001</v>
      </c>
      <c r="I79" s="329"/>
      <c r="J79" s="287">
        <f t="shared" si="5"/>
        <v>0</v>
      </c>
      <c r="K79" s="251">
        <f t="shared" si="0"/>
        <v>4.1399999999999997</v>
      </c>
    </row>
    <row r="80" spans="1:12" s="288" customFormat="1" ht="109" customHeight="1">
      <c r="A80" s="311" t="s">
        <v>220</v>
      </c>
      <c r="B80" s="173">
        <v>8870052</v>
      </c>
      <c r="C80" s="351">
        <v>887452049784</v>
      </c>
      <c r="D80" s="209" t="s">
        <v>221</v>
      </c>
      <c r="E80" s="33">
        <v>3</v>
      </c>
      <c r="F80" s="207">
        <v>4.1399999999999997</v>
      </c>
      <c r="G80" s="253">
        <f t="shared" si="4"/>
        <v>4.1399999999999997</v>
      </c>
      <c r="H80" s="252">
        <f t="shared" si="2"/>
        <v>2.2770000000000001</v>
      </c>
      <c r="I80" s="329"/>
      <c r="J80" s="287">
        <f t="shared" si="5"/>
        <v>0</v>
      </c>
      <c r="K80" s="251">
        <f t="shared" si="0"/>
        <v>4.1399999999999997</v>
      </c>
    </row>
    <row r="81" spans="1:11" s="288" customFormat="1" ht="109" customHeight="1">
      <c r="A81" s="311" t="s">
        <v>222</v>
      </c>
      <c r="B81" s="173">
        <v>8870037</v>
      </c>
      <c r="C81" s="351">
        <v>887452049630</v>
      </c>
      <c r="D81" s="209" t="s">
        <v>223</v>
      </c>
      <c r="E81" s="33">
        <v>3</v>
      </c>
      <c r="F81" s="207">
        <v>4.1399999999999997</v>
      </c>
      <c r="G81" s="253">
        <f t="shared" si="4"/>
        <v>4.1399999999999997</v>
      </c>
      <c r="H81" s="252">
        <f t="shared" si="2"/>
        <v>2.2770000000000001</v>
      </c>
      <c r="I81" s="329"/>
      <c r="J81" s="287">
        <f t="shared" si="5"/>
        <v>0</v>
      </c>
      <c r="K81" s="251">
        <f t="shared" si="0"/>
        <v>4.1399999999999997</v>
      </c>
    </row>
    <row r="82" spans="1:11" s="288" customFormat="1" ht="109" customHeight="1">
      <c r="A82" s="311" t="s">
        <v>224</v>
      </c>
      <c r="B82" s="173">
        <v>8870051</v>
      </c>
      <c r="C82" s="351">
        <v>887452049777</v>
      </c>
      <c r="D82" s="209" t="s">
        <v>225</v>
      </c>
      <c r="E82" s="33">
        <v>3</v>
      </c>
      <c r="F82" s="207">
        <v>4.1399999999999997</v>
      </c>
      <c r="G82" s="253">
        <f t="shared" si="4"/>
        <v>4.1399999999999997</v>
      </c>
      <c r="H82" s="252">
        <f t="shared" si="2"/>
        <v>2.2770000000000001</v>
      </c>
      <c r="I82" s="329"/>
      <c r="J82" s="287">
        <f t="shared" si="5"/>
        <v>0</v>
      </c>
      <c r="K82" s="251">
        <f t="shared" si="0"/>
        <v>4.1399999999999997</v>
      </c>
    </row>
    <row r="83" spans="1:11" s="288" customFormat="1" ht="109" customHeight="1">
      <c r="A83" s="311" t="s">
        <v>226</v>
      </c>
      <c r="B83" s="173">
        <v>8870046</v>
      </c>
      <c r="C83" s="351">
        <v>887452049722</v>
      </c>
      <c r="D83" s="209" t="s">
        <v>227</v>
      </c>
      <c r="E83" s="33">
        <v>3</v>
      </c>
      <c r="F83" s="207">
        <v>4.1399999999999997</v>
      </c>
      <c r="G83" s="253">
        <f t="shared" si="4"/>
        <v>4.1399999999999997</v>
      </c>
      <c r="H83" s="252">
        <f t="shared" si="2"/>
        <v>2.2770000000000001</v>
      </c>
      <c r="I83" s="329"/>
      <c r="J83" s="287">
        <f t="shared" si="5"/>
        <v>0</v>
      </c>
      <c r="K83" s="251">
        <f t="shared" si="0"/>
        <v>4.1399999999999997</v>
      </c>
    </row>
    <row r="84" spans="1:11" s="288" customFormat="1" ht="109" customHeight="1">
      <c r="A84" s="311" t="s">
        <v>228</v>
      </c>
      <c r="B84" s="173">
        <v>8870017</v>
      </c>
      <c r="C84" s="351">
        <v>887452049432</v>
      </c>
      <c r="D84" s="209" t="s">
        <v>229</v>
      </c>
      <c r="E84" s="33">
        <v>3</v>
      </c>
      <c r="F84" s="207">
        <v>4.1399999999999997</v>
      </c>
      <c r="G84" s="253">
        <f t="shared" si="4"/>
        <v>4.1399999999999997</v>
      </c>
      <c r="H84" s="252">
        <f t="shared" si="2"/>
        <v>2.2770000000000001</v>
      </c>
      <c r="I84" s="329"/>
      <c r="J84" s="287">
        <f t="shared" si="5"/>
        <v>0</v>
      </c>
      <c r="K84" s="251">
        <f t="shared" ref="K84:K98" si="6">IF($I$100&gt;107,G84*(1-0.45),G84)</f>
        <v>4.1399999999999997</v>
      </c>
    </row>
    <row r="85" spans="1:11" s="288" customFormat="1" ht="109" customHeight="1">
      <c r="A85" s="311" t="s">
        <v>230</v>
      </c>
      <c r="B85" s="173">
        <v>8870050</v>
      </c>
      <c r="C85" s="351">
        <v>887452049760</v>
      </c>
      <c r="D85" s="209" t="s">
        <v>231</v>
      </c>
      <c r="E85" s="33">
        <v>3</v>
      </c>
      <c r="F85" s="207">
        <v>4.1399999999999997</v>
      </c>
      <c r="G85" s="253">
        <f t="shared" si="4"/>
        <v>4.1399999999999997</v>
      </c>
      <c r="H85" s="252">
        <f t="shared" ref="H85:H99" si="7">G85*(1-0.45)</f>
        <v>2.2770000000000001</v>
      </c>
      <c r="I85" s="329"/>
      <c r="J85" s="287">
        <f t="shared" si="5"/>
        <v>0</v>
      </c>
      <c r="K85" s="251">
        <f t="shared" si="6"/>
        <v>4.1399999999999997</v>
      </c>
    </row>
    <row r="86" spans="1:11" s="298" customFormat="1" ht="109" customHeight="1">
      <c r="A86" s="311" t="s">
        <v>232</v>
      </c>
      <c r="B86" s="173">
        <v>8870073</v>
      </c>
      <c r="C86" s="351">
        <v>887452049999</v>
      </c>
      <c r="D86" s="209" t="s">
        <v>233</v>
      </c>
      <c r="E86" s="33">
        <v>3</v>
      </c>
      <c r="F86" s="207">
        <v>4.67</v>
      </c>
      <c r="G86" s="253">
        <f t="shared" si="4"/>
        <v>4.67</v>
      </c>
      <c r="H86" s="252">
        <f t="shared" si="7"/>
        <v>2.5685000000000002</v>
      </c>
      <c r="I86" s="329"/>
      <c r="J86" s="287">
        <f t="shared" si="5"/>
        <v>0</v>
      </c>
      <c r="K86" s="251">
        <f t="shared" si="6"/>
        <v>4.67</v>
      </c>
    </row>
    <row r="87" spans="1:11" s="298" customFormat="1" ht="109" customHeight="1">
      <c r="A87" s="311" t="s">
        <v>234</v>
      </c>
      <c r="B87" s="173">
        <v>8870070</v>
      </c>
      <c r="C87" s="351">
        <v>887452049968</v>
      </c>
      <c r="D87" s="209" t="s">
        <v>235</v>
      </c>
      <c r="E87" s="33">
        <v>3</v>
      </c>
      <c r="F87" s="207">
        <v>4.67</v>
      </c>
      <c r="G87" s="253">
        <f t="shared" si="4"/>
        <v>4.67</v>
      </c>
      <c r="H87" s="252">
        <f t="shared" si="7"/>
        <v>2.5685000000000002</v>
      </c>
      <c r="I87" s="329"/>
      <c r="J87" s="287">
        <f t="shared" si="5"/>
        <v>0</v>
      </c>
      <c r="K87" s="251">
        <f t="shared" si="6"/>
        <v>4.67</v>
      </c>
    </row>
    <row r="88" spans="1:11" s="298" customFormat="1" ht="109" customHeight="1">
      <c r="A88" s="311" t="s">
        <v>236</v>
      </c>
      <c r="B88" s="173">
        <v>8870072</v>
      </c>
      <c r="C88" s="351">
        <v>887452049982</v>
      </c>
      <c r="D88" s="209" t="s">
        <v>237</v>
      </c>
      <c r="E88" s="33">
        <v>3</v>
      </c>
      <c r="F88" s="207">
        <v>4.67</v>
      </c>
      <c r="G88" s="253">
        <f t="shared" si="4"/>
        <v>4.67</v>
      </c>
      <c r="H88" s="252">
        <f t="shared" si="7"/>
        <v>2.5685000000000002</v>
      </c>
      <c r="I88" s="329"/>
      <c r="J88" s="287">
        <f t="shared" si="5"/>
        <v>0</v>
      </c>
      <c r="K88" s="251">
        <f t="shared" si="6"/>
        <v>4.67</v>
      </c>
    </row>
    <row r="89" spans="1:11" s="300" customFormat="1" ht="109" customHeight="1">
      <c r="A89" s="311" t="s">
        <v>238</v>
      </c>
      <c r="B89" s="173">
        <v>8870068</v>
      </c>
      <c r="C89" s="351">
        <v>887452049944</v>
      </c>
      <c r="D89" s="209" t="s">
        <v>239</v>
      </c>
      <c r="E89" s="33">
        <v>3</v>
      </c>
      <c r="F89" s="207">
        <v>4.67</v>
      </c>
      <c r="G89" s="253">
        <f t="shared" si="4"/>
        <v>4.67</v>
      </c>
      <c r="H89" s="252">
        <f t="shared" si="7"/>
        <v>2.5685000000000002</v>
      </c>
      <c r="I89" s="329"/>
      <c r="J89" s="287">
        <f t="shared" si="5"/>
        <v>0</v>
      </c>
      <c r="K89" s="251">
        <f t="shared" si="6"/>
        <v>4.67</v>
      </c>
    </row>
    <row r="90" spans="1:11" s="300" customFormat="1" ht="109" customHeight="1">
      <c r="A90" s="311" t="s">
        <v>240</v>
      </c>
      <c r="B90" s="173">
        <v>8870069</v>
      </c>
      <c r="C90" s="351">
        <v>887452049951</v>
      </c>
      <c r="D90" s="209" t="s">
        <v>241</v>
      </c>
      <c r="E90" s="33">
        <v>3</v>
      </c>
      <c r="F90" s="207">
        <v>4.67</v>
      </c>
      <c r="G90" s="253">
        <f t="shared" si="4"/>
        <v>4.67</v>
      </c>
      <c r="H90" s="252">
        <f t="shared" si="7"/>
        <v>2.5685000000000002</v>
      </c>
      <c r="I90" s="329"/>
      <c r="J90" s="287">
        <f t="shared" si="5"/>
        <v>0</v>
      </c>
      <c r="K90" s="251">
        <f t="shared" si="6"/>
        <v>4.67</v>
      </c>
    </row>
    <row r="91" spans="1:11" s="300" customFormat="1" ht="109" customHeight="1">
      <c r="A91" s="311" t="s">
        <v>242</v>
      </c>
      <c r="B91" s="173">
        <v>8870071</v>
      </c>
      <c r="C91" s="351">
        <v>887452049975</v>
      </c>
      <c r="D91" s="209" t="s">
        <v>243</v>
      </c>
      <c r="E91" s="33">
        <v>3</v>
      </c>
      <c r="F91" s="207">
        <v>4.67</v>
      </c>
      <c r="G91" s="253">
        <f t="shared" si="4"/>
        <v>4.67</v>
      </c>
      <c r="H91" s="252">
        <f t="shared" si="7"/>
        <v>2.5685000000000002</v>
      </c>
      <c r="I91" s="329"/>
      <c r="J91" s="287">
        <f t="shared" si="5"/>
        <v>0</v>
      </c>
      <c r="K91" s="251">
        <f t="shared" si="6"/>
        <v>4.67</v>
      </c>
    </row>
    <row r="92" spans="1:11" s="300" customFormat="1" ht="109" customHeight="1">
      <c r="A92" s="175" t="s">
        <v>244</v>
      </c>
      <c r="B92" s="176">
        <v>1046343</v>
      </c>
      <c r="C92" s="352">
        <v>887452064480</v>
      </c>
      <c r="D92" s="209" t="s">
        <v>245</v>
      </c>
      <c r="E92" s="33">
        <v>3</v>
      </c>
      <c r="F92" s="207">
        <v>4.67</v>
      </c>
      <c r="G92" s="253">
        <f t="shared" si="4"/>
        <v>4.67</v>
      </c>
      <c r="H92" s="252">
        <f t="shared" si="7"/>
        <v>2.5685000000000002</v>
      </c>
      <c r="I92" s="329"/>
      <c r="J92" s="287">
        <f t="shared" si="5"/>
        <v>0</v>
      </c>
      <c r="K92" s="251">
        <f t="shared" si="6"/>
        <v>4.67</v>
      </c>
    </row>
    <row r="93" spans="1:11" s="300" customFormat="1" ht="109" customHeight="1">
      <c r="A93" s="175" t="s">
        <v>246</v>
      </c>
      <c r="B93" s="176">
        <v>1046344</v>
      </c>
      <c r="C93" s="352">
        <v>887452064497</v>
      </c>
      <c r="D93" s="209" t="s">
        <v>247</v>
      </c>
      <c r="E93" s="33">
        <v>3</v>
      </c>
      <c r="F93" s="207">
        <v>4.67</v>
      </c>
      <c r="G93" s="253">
        <f t="shared" si="4"/>
        <v>4.67</v>
      </c>
      <c r="H93" s="252">
        <f t="shared" si="7"/>
        <v>2.5685000000000002</v>
      </c>
      <c r="I93" s="329"/>
      <c r="J93" s="287">
        <f t="shared" si="5"/>
        <v>0</v>
      </c>
      <c r="K93" s="251">
        <f t="shared" si="6"/>
        <v>4.67</v>
      </c>
    </row>
    <row r="94" spans="1:11" s="300" customFormat="1" ht="109" customHeight="1">
      <c r="A94" s="175" t="s">
        <v>248</v>
      </c>
      <c r="B94" s="176">
        <v>1046345</v>
      </c>
      <c r="C94" s="352">
        <v>887452064503</v>
      </c>
      <c r="D94" s="209" t="s">
        <v>249</v>
      </c>
      <c r="E94" s="33">
        <v>3</v>
      </c>
      <c r="F94" s="207">
        <v>4.67</v>
      </c>
      <c r="G94" s="253">
        <f t="shared" si="4"/>
        <v>4.67</v>
      </c>
      <c r="H94" s="252">
        <f t="shared" si="7"/>
        <v>2.5685000000000002</v>
      </c>
      <c r="I94" s="329"/>
      <c r="J94" s="287">
        <f t="shared" si="5"/>
        <v>0</v>
      </c>
      <c r="K94" s="251">
        <f t="shared" si="6"/>
        <v>4.67</v>
      </c>
    </row>
    <row r="95" spans="1:11" s="300" customFormat="1" ht="109" customHeight="1">
      <c r="A95" s="175" t="s">
        <v>250</v>
      </c>
      <c r="B95" s="176">
        <v>1046342</v>
      </c>
      <c r="C95" s="352">
        <v>887452064510</v>
      </c>
      <c r="D95" s="209" t="s">
        <v>251</v>
      </c>
      <c r="E95" s="33">
        <v>3</v>
      </c>
      <c r="F95" s="207">
        <v>4.67</v>
      </c>
      <c r="G95" s="253">
        <f t="shared" si="4"/>
        <v>4.67</v>
      </c>
      <c r="H95" s="252">
        <f t="shared" si="7"/>
        <v>2.5685000000000002</v>
      </c>
      <c r="I95" s="329"/>
      <c r="J95" s="287">
        <f t="shared" si="5"/>
        <v>0</v>
      </c>
      <c r="K95" s="251">
        <f t="shared" si="6"/>
        <v>4.67</v>
      </c>
    </row>
    <row r="96" spans="1:11" s="300" customFormat="1" ht="109" customHeight="1">
      <c r="A96" s="175" t="s">
        <v>252</v>
      </c>
      <c r="B96" s="176">
        <v>1046340</v>
      </c>
      <c r="C96" s="352">
        <v>887452064527</v>
      </c>
      <c r="D96" s="209" t="s">
        <v>253</v>
      </c>
      <c r="E96" s="33">
        <v>3</v>
      </c>
      <c r="F96" s="207">
        <v>4.67</v>
      </c>
      <c r="G96" s="253">
        <f t="shared" si="4"/>
        <v>4.67</v>
      </c>
      <c r="H96" s="252">
        <f t="shared" si="7"/>
        <v>2.5685000000000002</v>
      </c>
      <c r="I96" s="329"/>
      <c r="J96" s="287">
        <f t="shared" si="5"/>
        <v>0</v>
      </c>
      <c r="K96" s="251">
        <f t="shared" si="6"/>
        <v>4.67</v>
      </c>
    </row>
    <row r="97" spans="1:11" s="300" customFormat="1" ht="109" customHeight="1">
      <c r="A97" s="175" t="s">
        <v>254</v>
      </c>
      <c r="B97" s="176">
        <v>1046341</v>
      </c>
      <c r="C97" s="352">
        <v>887452064534</v>
      </c>
      <c r="D97" s="209" t="s">
        <v>255</v>
      </c>
      <c r="E97" s="33">
        <v>3</v>
      </c>
      <c r="F97" s="207">
        <v>4.67</v>
      </c>
      <c r="G97" s="253">
        <f t="shared" si="4"/>
        <v>4.67</v>
      </c>
      <c r="H97" s="252">
        <f t="shared" si="7"/>
        <v>2.5685000000000002</v>
      </c>
      <c r="I97" s="329"/>
      <c r="J97" s="287">
        <f t="shared" si="5"/>
        <v>0</v>
      </c>
      <c r="K97" s="251">
        <f t="shared" si="6"/>
        <v>4.67</v>
      </c>
    </row>
    <row r="98" spans="1:11" s="300" customFormat="1" ht="109" customHeight="1">
      <c r="A98" s="175" t="s">
        <v>256</v>
      </c>
      <c r="B98" s="176">
        <v>1046339</v>
      </c>
      <c r="C98" s="352">
        <v>887452064541</v>
      </c>
      <c r="D98" s="209" t="s">
        <v>257</v>
      </c>
      <c r="E98" s="33">
        <v>3</v>
      </c>
      <c r="F98" s="207">
        <v>4.67</v>
      </c>
      <c r="G98" s="253">
        <f t="shared" si="4"/>
        <v>4.67</v>
      </c>
      <c r="H98" s="252">
        <f t="shared" si="7"/>
        <v>2.5685000000000002</v>
      </c>
      <c r="I98" s="329"/>
      <c r="J98" s="287">
        <f t="shared" si="5"/>
        <v>0</v>
      </c>
      <c r="K98" s="251">
        <f t="shared" si="6"/>
        <v>4.67</v>
      </c>
    </row>
    <row r="99" spans="1:11" s="300" customFormat="1" ht="109" customHeight="1">
      <c r="A99" s="175" t="s">
        <v>258</v>
      </c>
      <c r="B99" s="176">
        <v>1046346</v>
      </c>
      <c r="C99" s="352">
        <v>887452064558</v>
      </c>
      <c r="D99" s="209" t="s">
        <v>259</v>
      </c>
      <c r="E99" s="33">
        <v>3</v>
      </c>
      <c r="F99" s="207">
        <v>4.67</v>
      </c>
      <c r="G99" s="253">
        <f t="shared" si="4"/>
        <v>4.67</v>
      </c>
      <c r="H99" s="252">
        <f t="shared" si="7"/>
        <v>2.5685000000000002</v>
      </c>
      <c r="I99" s="329"/>
      <c r="J99" s="287">
        <f t="shared" si="5"/>
        <v>0</v>
      </c>
      <c r="K99" s="251">
        <f>IF($I$100&gt;107,G99*(1-0.45),G99)</f>
        <v>4.67</v>
      </c>
    </row>
    <row r="100" spans="1:11" s="264" customFormat="1" ht="35.15" customHeight="1">
      <c r="A100" s="201"/>
      <c r="B100" s="277"/>
      <c r="C100" s="249"/>
      <c r="D100" s="223" t="s">
        <v>260</v>
      </c>
      <c r="E100" s="277"/>
      <c r="F100" s="222"/>
      <c r="G100" s="222"/>
      <c r="H100" s="222"/>
      <c r="I100" s="327">
        <f>SUBTOTAL(9,I20:I99)</f>
        <v>0</v>
      </c>
      <c r="J100" s="312">
        <f>SUBTOTAL(9,J20:J99)</f>
        <v>0</v>
      </c>
      <c r="K100" s="200"/>
    </row>
    <row r="101" spans="1:11" s="264" customFormat="1" ht="35.15" customHeight="1">
      <c r="A101" s="202"/>
      <c r="B101" s="222"/>
      <c r="C101" s="203"/>
      <c r="D101" s="223" t="s">
        <v>261</v>
      </c>
      <c r="E101" s="224"/>
      <c r="F101" s="222"/>
      <c r="G101" s="222"/>
      <c r="H101" s="222"/>
      <c r="I101" s="225"/>
      <c r="J101" s="222">
        <f>IF(I100&gt;107,45%,0)</f>
        <v>0</v>
      </c>
      <c r="K101" s="200"/>
    </row>
    <row r="102" spans="1:11" s="264" customFormat="1" ht="35.15" customHeight="1">
      <c r="A102" s="201"/>
      <c r="B102" s="278"/>
      <c r="C102" s="249"/>
      <c r="D102" s="223" t="s">
        <v>26</v>
      </c>
      <c r="E102" s="279"/>
      <c r="F102" s="204"/>
      <c r="G102" s="204"/>
      <c r="H102" s="222"/>
      <c r="I102" s="205"/>
      <c r="J102" s="312">
        <f>J100-(J100*J101)</f>
        <v>0</v>
      </c>
      <c r="K102" s="200"/>
    </row>
  </sheetData>
  <autoFilter ref="A17:K102" xr:uid="{014FEFFF-984C-4423-ADAB-3188A1607014}"/>
  <conditionalFormatting sqref="I20:I99">
    <cfRule type="expression" dxfId="13" priority="3">
      <formula>$I$100&lt;108</formula>
    </cfRule>
  </conditionalFormatting>
  <hyperlinks>
    <hyperlink ref="F12" r:id="rId1" xr:uid="{5231BEEE-9983-4572-B69C-122A45AA1BB5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71BA-D2D6-4C4C-A36F-46CFB2C2542E}">
  <dimension ref="A1:S138"/>
  <sheetViews>
    <sheetView tabSelected="1" zoomScale="40" zoomScaleNormal="40" workbookViewId="0">
      <selection activeCell="L16" sqref="L16"/>
    </sheetView>
  </sheetViews>
  <sheetFormatPr baseColWidth="10" defaultColWidth="11.453125" defaultRowHeight="26" outlineLevelRow="1"/>
  <cols>
    <col min="1" max="1" width="26.453125" style="21" customWidth="1"/>
    <col min="2" max="2" width="20.81640625" style="27" customWidth="1"/>
    <col min="3" max="3" width="37.7265625" style="21" customWidth="1"/>
    <col min="4" max="4" width="93.54296875" style="24" customWidth="1"/>
    <col min="5" max="5" width="12.1796875" style="22" customWidth="1"/>
    <col min="6" max="6" width="17.1796875" style="6" customWidth="1"/>
    <col min="7" max="7" width="25.54296875" style="6" customWidth="1"/>
    <col min="8" max="8" width="20.453125" style="6" customWidth="1"/>
    <col min="9" max="9" width="15.81640625" style="148" customWidth="1"/>
    <col min="10" max="10" width="23" style="6" customWidth="1"/>
    <col min="11" max="11" width="23.453125" customWidth="1"/>
    <col min="12" max="12" width="134.1796875" bestFit="1" customWidth="1"/>
  </cols>
  <sheetData>
    <row r="1" spans="1:19" ht="92">
      <c r="A1"/>
      <c r="B1" s="38" t="s">
        <v>0</v>
      </c>
      <c r="C1" s="295"/>
      <c r="D1" s="289"/>
      <c r="E1" s="37"/>
      <c r="F1" s="37"/>
      <c r="G1" s="37"/>
      <c r="H1" s="37"/>
      <c r="I1" s="331"/>
      <c r="J1" s="29"/>
      <c r="K1" s="29"/>
    </row>
    <row r="2" spans="1:19" ht="106" customHeight="1">
      <c r="A2"/>
      <c r="B2" s="46" t="s">
        <v>1</v>
      </c>
      <c r="C2" s="296"/>
      <c r="D2" s="290"/>
      <c r="E2" s="46"/>
      <c r="F2" s="39"/>
      <c r="G2" s="39"/>
      <c r="H2" s="39"/>
      <c r="I2" s="332"/>
      <c r="J2" s="30"/>
      <c r="K2" s="30"/>
    </row>
    <row r="3" spans="1:19" s="1" customFormat="1" outlineLevel="1">
      <c r="A3" s="78" t="s">
        <v>2</v>
      </c>
      <c r="B3" s="79"/>
      <c r="C3" s="282"/>
      <c r="D3" s="291"/>
      <c r="E3" s="82"/>
      <c r="F3" s="2"/>
      <c r="G3" s="2"/>
      <c r="H3" s="2"/>
      <c r="I3" s="333"/>
      <c r="J3" s="3"/>
      <c r="K3" s="35"/>
      <c r="M3" s="36"/>
      <c r="N3" s="3"/>
      <c r="O3" s="3"/>
      <c r="P3" s="3"/>
      <c r="Q3" s="3"/>
    </row>
    <row r="4" spans="1:19" s="1" customFormat="1" outlineLevel="1">
      <c r="A4" s="80" t="s">
        <v>3</v>
      </c>
      <c r="B4" s="81"/>
      <c r="C4" s="283"/>
      <c r="D4" s="292"/>
      <c r="E4" s="83"/>
      <c r="F4" s="2"/>
      <c r="G4" s="2"/>
      <c r="H4" s="2"/>
      <c r="I4" s="333"/>
      <c r="J4" s="3"/>
      <c r="K4" s="35"/>
      <c r="M4" s="36"/>
      <c r="N4" s="3"/>
      <c r="O4" s="3"/>
      <c r="P4" s="3"/>
      <c r="Q4" s="3"/>
    </row>
    <row r="5" spans="1:19" s="1" customFormat="1" outlineLevel="1">
      <c r="A5" s="77" t="s">
        <v>4</v>
      </c>
      <c r="B5" s="12"/>
      <c r="C5" s="284"/>
      <c r="D5" s="293"/>
      <c r="E5" s="84"/>
      <c r="F5" s="2"/>
      <c r="G5" s="2"/>
      <c r="H5" s="2"/>
      <c r="I5" s="334"/>
      <c r="J5" s="3"/>
      <c r="K5" s="35"/>
      <c r="M5" s="36"/>
      <c r="N5" s="3"/>
      <c r="O5" s="3"/>
      <c r="P5" s="3"/>
      <c r="Q5" s="3"/>
    </row>
    <row r="6" spans="1:19" s="1" customFormat="1" outlineLevel="1">
      <c r="A6" s="80" t="s">
        <v>5</v>
      </c>
      <c r="B6" s="81"/>
      <c r="C6" s="283"/>
      <c r="D6" s="292"/>
      <c r="E6" s="83"/>
      <c r="F6" s="2"/>
      <c r="G6" s="2"/>
      <c r="H6" s="2"/>
      <c r="I6" s="333"/>
      <c r="J6" s="3"/>
      <c r="K6" s="35"/>
      <c r="M6" s="36"/>
      <c r="N6" s="3"/>
      <c r="O6" s="3"/>
      <c r="P6" s="3"/>
      <c r="Q6" s="3"/>
    </row>
    <row r="7" spans="1:19" s="1" customFormat="1" outlineLevel="1">
      <c r="A7" s="80" t="s">
        <v>6</v>
      </c>
      <c r="B7" s="81"/>
      <c r="C7" s="283"/>
      <c r="D7" s="292"/>
      <c r="E7" s="83"/>
      <c r="F7" s="2"/>
      <c r="G7" s="2"/>
      <c r="H7" s="2"/>
      <c r="I7" s="333"/>
      <c r="J7" s="3"/>
      <c r="K7" s="35"/>
      <c r="M7" s="36"/>
      <c r="N7" s="3"/>
      <c r="O7" s="3"/>
      <c r="P7" s="3"/>
      <c r="Q7" s="3"/>
    </row>
    <row r="8" spans="1:19" s="1" customFormat="1" outlineLevel="1">
      <c r="A8" s="80" t="s">
        <v>7</v>
      </c>
      <c r="B8" s="81"/>
      <c r="C8" s="283"/>
      <c r="D8" s="292"/>
      <c r="E8" s="83"/>
      <c r="F8" s="2"/>
      <c r="G8" s="2"/>
      <c r="H8" s="2"/>
      <c r="I8" s="335"/>
      <c r="J8" s="3"/>
      <c r="K8" s="35"/>
      <c r="M8" s="36"/>
      <c r="N8" s="3"/>
      <c r="O8" s="3"/>
      <c r="P8" s="3"/>
      <c r="Q8" s="3"/>
    </row>
    <row r="9" spans="1:19" s="1" customFormat="1" ht="22.5" customHeight="1" outlineLevel="1">
      <c r="A9" s="7"/>
      <c r="B9" s="12"/>
      <c r="C9" s="12"/>
      <c r="D9" s="260"/>
      <c r="E9" s="2"/>
      <c r="F9" s="2"/>
      <c r="G9" s="2"/>
      <c r="H9" s="2"/>
      <c r="I9" s="335"/>
      <c r="J9" s="3"/>
      <c r="K9" s="26"/>
      <c r="L9" s="247"/>
      <c r="M9" s="52"/>
      <c r="N9" s="49"/>
      <c r="O9" s="3"/>
      <c r="P9" s="3"/>
      <c r="Q9" s="32"/>
      <c r="R9" s="59"/>
    </row>
    <row r="10" spans="1:19" s="1" customFormat="1" ht="20.5" customHeight="1" outlineLevel="1">
      <c r="A10" s="8" t="s">
        <v>8</v>
      </c>
      <c r="B10" s="62"/>
      <c r="C10" s="116"/>
      <c r="D10" s="62"/>
      <c r="E10" s="5"/>
      <c r="F10" s="11"/>
      <c r="G10" s="11"/>
      <c r="H10" s="11"/>
      <c r="I10" s="336"/>
      <c r="J10" s="3"/>
      <c r="K10" s="6"/>
      <c r="L10" s="6"/>
      <c r="M10" s="258"/>
      <c r="N10" s="53"/>
      <c r="O10" s="50"/>
      <c r="P10" s="259"/>
      <c r="Q10" s="247"/>
      <c r="R10"/>
      <c r="S10" s="59"/>
    </row>
    <row r="11" spans="1:19" s="1" customFormat="1" ht="19" customHeight="1" outlineLevel="1">
      <c r="A11" s="8"/>
      <c r="B11" s="62"/>
      <c r="C11" s="116"/>
      <c r="D11" s="62"/>
      <c r="E11" s="5"/>
      <c r="F11" s="11"/>
      <c r="G11" s="11"/>
      <c r="H11" s="11"/>
      <c r="I11" s="336"/>
      <c r="J11" s="3"/>
      <c r="K11" s="6"/>
      <c r="L11" s="6"/>
      <c r="M11" s="258"/>
      <c r="N11" s="53"/>
      <c r="O11" s="50"/>
      <c r="P11" s="259"/>
      <c r="Q11" s="247"/>
      <c r="R11"/>
      <c r="S11" s="59"/>
    </row>
    <row r="12" spans="1:19" s="1" customFormat="1" ht="23.5" customHeight="1" outlineLevel="1">
      <c r="A12" s="262" t="s">
        <v>9</v>
      </c>
      <c r="B12" s="263"/>
      <c r="C12" s="263"/>
      <c r="D12" s="294"/>
      <c r="E12" s="276"/>
      <c r="F12" s="285" t="s">
        <v>10</v>
      </c>
      <c r="G12" s="285"/>
      <c r="H12" s="285"/>
      <c r="I12" s="336"/>
      <c r="J12" s="3"/>
      <c r="K12" s="6"/>
      <c r="L12" s="258"/>
      <c r="M12" s="53"/>
      <c r="N12" s="50"/>
      <c r="O12" s="259"/>
      <c r="P12" s="247"/>
      <c r="Q12" s="32"/>
      <c r="R12" s="59"/>
    </row>
    <row r="13" spans="1:19" s="323" customFormat="1" ht="27" customHeight="1" outlineLevel="1">
      <c r="A13" s="313"/>
      <c r="B13" s="314"/>
      <c r="C13" s="314"/>
      <c r="D13" s="315"/>
      <c r="E13" s="316"/>
      <c r="F13" s="317"/>
      <c r="G13" s="317"/>
      <c r="H13" s="317"/>
      <c r="I13" s="337"/>
      <c r="J13" s="318"/>
      <c r="K13" s="280"/>
      <c r="L13" s="257"/>
      <c r="M13" s="256"/>
      <c r="N13" s="319"/>
      <c r="O13" s="320"/>
      <c r="P13" s="255"/>
      <c r="Q13" s="321"/>
      <c r="R13" s="322"/>
    </row>
    <row r="14" spans="1:19" ht="36" customHeight="1">
      <c r="A14" s="271"/>
      <c r="B14" s="271"/>
      <c r="C14" s="272"/>
      <c r="D14" s="272" t="s">
        <v>262</v>
      </c>
      <c r="E14" s="271"/>
      <c r="F14" s="271"/>
      <c r="G14" s="271"/>
      <c r="H14" s="271"/>
      <c r="I14" s="325"/>
      <c r="J14" s="271"/>
    </row>
    <row r="15" spans="1:19" ht="46" customHeight="1">
      <c r="A15" s="271"/>
      <c r="B15" s="271"/>
      <c r="C15" s="272"/>
      <c r="D15" s="272" t="s">
        <v>263</v>
      </c>
      <c r="E15" s="271"/>
      <c r="F15" s="271"/>
      <c r="G15" s="271"/>
      <c r="H15" s="271"/>
      <c r="I15" s="325"/>
      <c r="J15" s="271"/>
    </row>
    <row r="16" spans="1:19" s="1" customFormat="1" ht="29.15" customHeight="1">
      <c r="A16" s="8"/>
      <c r="B16" s="20"/>
      <c r="C16" s="20"/>
      <c r="D16" s="261"/>
      <c r="E16" s="62"/>
      <c r="F16" s="62"/>
      <c r="G16" s="62"/>
      <c r="H16" s="62"/>
      <c r="I16" s="336"/>
      <c r="J16" s="3"/>
      <c r="K16" s="6"/>
      <c r="L16" s="258"/>
      <c r="M16" s="53"/>
      <c r="N16" s="50"/>
      <c r="O16" s="259"/>
      <c r="P16" s="247"/>
      <c r="Q16" s="32"/>
      <c r="R16" s="59"/>
    </row>
    <row r="17" spans="1:12" s="23" customFormat="1" ht="85.5" customHeight="1">
      <c r="A17" s="265" t="s">
        <v>14</v>
      </c>
      <c r="B17" s="266" t="s">
        <v>16</v>
      </c>
      <c r="C17" s="281" t="s">
        <v>15</v>
      </c>
      <c r="D17" s="267" t="s">
        <v>17</v>
      </c>
      <c r="E17" s="268" t="s">
        <v>18</v>
      </c>
      <c r="F17" s="269" t="s">
        <v>19</v>
      </c>
      <c r="G17" s="117" t="s">
        <v>20</v>
      </c>
      <c r="H17" s="324" t="s">
        <v>96</v>
      </c>
      <c r="I17" s="338" t="s">
        <v>25</v>
      </c>
      <c r="J17" s="270" t="s">
        <v>26</v>
      </c>
      <c r="K17" s="117" t="s">
        <v>97</v>
      </c>
    </row>
    <row r="18" spans="1:12" s="1" customFormat="1" ht="35.15" customHeight="1">
      <c r="A18" s="275"/>
      <c r="B18" s="273"/>
      <c r="C18" s="273"/>
      <c r="D18" s="307" t="s">
        <v>264</v>
      </c>
      <c r="E18" s="273"/>
      <c r="F18" s="273"/>
      <c r="G18" s="273"/>
      <c r="H18" s="273"/>
      <c r="I18" s="326"/>
      <c r="J18" s="274"/>
      <c r="K18" s="250"/>
    </row>
    <row r="19" spans="1:12" s="300" customFormat="1" ht="35.15" customHeight="1">
      <c r="A19" s="301"/>
      <c r="B19" s="302"/>
      <c r="C19" s="303"/>
      <c r="D19" s="306" t="s">
        <v>265</v>
      </c>
      <c r="E19" s="304"/>
      <c r="F19" s="254"/>
      <c r="G19" s="254"/>
      <c r="H19" s="254"/>
      <c r="I19" s="330"/>
      <c r="J19" s="305"/>
      <c r="K19" s="250"/>
    </row>
    <row r="20" spans="1:12" s="288" customFormat="1" ht="109" customHeight="1">
      <c r="A20" s="177" t="s">
        <v>266</v>
      </c>
      <c r="B20" s="173" t="s">
        <v>267</v>
      </c>
      <c r="C20" s="350" t="s">
        <v>266</v>
      </c>
      <c r="D20" s="206" t="s">
        <v>268</v>
      </c>
      <c r="E20" s="33">
        <v>3</v>
      </c>
      <c r="F20" s="207">
        <v>6.41</v>
      </c>
      <c r="G20" s="253">
        <f>F20*(1-$C$10)</f>
        <v>6.41</v>
      </c>
      <c r="H20" s="252">
        <f>G20*(1-0.3)</f>
        <v>4.4870000000000001</v>
      </c>
      <c r="I20" s="329"/>
      <c r="J20" s="287">
        <f>I20*F20</f>
        <v>0</v>
      </c>
      <c r="K20" s="251">
        <f t="shared" ref="K20:K83" si="0">IF($I$136&gt;59,G20*(1-0.3),G20)</f>
        <v>6.41</v>
      </c>
    </row>
    <row r="21" spans="1:12" s="288" customFormat="1" ht="109" customHeight="1">
      <c r="A21" s="177" t="s">
        <v>269</v>
      </c>
      <c r="B21" s="173" t="s">
        <v>270</v>
      </c>
      <c r="C21" s="350" t="s">
        <v>269</v>
      </c>
      <c r="D21" s="206" t="s">
        <v>271</v>
      </c>
      <c r="E21" s="33">
        <v>3</v>
      </c>
      <c r="F21" s="207">
        <v>6.41</v>
      </c>
      <c r="G21" s="253">
        <f t="shared" ref="G21:G84" si="1">F21*(1-$C$10)</f>
        <v>6.41</v>
      </c>
      <c r="H21" s="252">
        <f t="shared" ref="H21:H84" si="2">G21*(1-0.3)</f>
        <v>4.4870000000000001</v>
      </c>
      <c r="I21" s="329"/>
      <c r="J21" s="287">
        <f t="shared" ref="J21:J84" si="3">I21*F21</f>
        <v>0</v>
      </c>
      <c r="K21" s="251">
        <f t="shared" si="0"/>
        <v>6.41</v>
      </c>
      <c r="L21" s="297"/>
    </row>
    <row r="22" spans="1:12" s="288" customFormat="1" ht="109" customHeight="1">
      <c r="A22" s="177" t="s">
        <v>272</v>
      </c>
      <c r="B22" s="173" t="s">
        <v>273</v>
      </c>
      <c r="C22" s="350" t="s">
        <v>272</v>
      </c>
      <c r="D22" s="206" t="s">
        <v>274</v>
      </c>
      <c r="E22" s="33">
        <v>3</v>
      </c>
      <c r="F22" s="207">
        <v>6.41</v>
      </c>
      <c r="G22" s="253">
        <f t="shared" si="1"/>
        <v>6.41</v>
      </c>
      <c r="H22" s="252">
        <f t="shared" si="2"/>
        <v>4.4870000000000001</v>
      </c>
      <c r="I22" s="329"/>
      <c r="J22" s="287">
        <f t="shared" si="3"/>
        <v>0</v>
      </c>
      <c r="K22" s="251">
        <f t="shared" si="0"/>
        <v>6.41</v>
      </c>
    </row>
    <row r="23" spans="1:12" s="288" customFormat="1" ht="109" customHeight="1">
      <c r="A23" s="177" t="s">
        <v>275</v>
      </c>
      <c r="B23" s="173" t="s">
        <v>276</v>
      </c>
      <c r="C23" s="350" t="s">
        <v>275</v>
      </c>
      <c r="D23" s="206" t="s">
        <v>277</v>
      </c>
      <c r="E23" s="33">
        <v>3</v>
      </c>
      <c r="F23" s="207">
        <v>6.41</v>
      </c>
      <c r="G23" s="253">
        <f t="shared" si="1"/>
        <v>6.41</v>
      </c>
      <c r="H23" s="252">
        <f t="shared" si="2"/>
        <v>4.4870000000000001</v>
      </c>
      <c r="I23" s="329"/>
      <c r="J23" s="287">
        <f t="shared" si="3"/>
        <v>0</v>
      </c>
      <c r="K23" s="251">
        <f t="shared" si="0"/>
        <v>6.41</v>
      </c>
    </row>
    <row r="24" spans="1:12" s="288" customFormat="1" ht="109" customHeight="1">
      <c r="A24" s="177" t="s">
        <v>278</v>
      </c>
      <c r="B24" s="173" t="s">
        <v>279</v>
      </c>
      <c r="C24" s="350" t="s">
        <v>278</v>
      </c>
      <c r="D24" s="206" t="s">
        <v>280</v>
      </c>
      <c r="E24" s="33">
        <v>3</v>
      </c>
      <c r="F24" s="207">
        <v>6.41</v>
      </c>
      <c r="G24" s="253">
        <f t="shared" si="1"/>
        <v>6.41</v>
      </c>
      <c r="H24" s="252">
        <f t="shared" si="2"/>
        <v>4.4870000000000001</v>
      </c>
      <c r="I24" s="329"/>
      <c r="J24" s="287">
        <f t="shared" si="3"/>
        <v>0</v>
      </c>
      <c r="K24" s="251">
        <f t="shared" si="0"/>
        <v>6.41</v>
      </c>
    </row>
    <row r="25" spans="1:12" s="288" customFormat="1" ht="109" customHeight="1">
      <c r="A25" s="177" t="s">
        <v>281</v>
      </c>
      <c r="B25" s="173" t="s">
        <v>282</v>
      </c>
      <c r="C25" s="350" t="s">
        <v>281</v>
      </c>
      <c r="D25" s="206" t="s">
        <v>283</v>
      </c>
      <c r="E25" s="33">
        <v>3</v>
      </c>
      <c r="F25" s="207">
        <v>6.41</v>
      </c>
      <c r="G25" s="253">
        <f t="shared" si="1"/>
        <v>6.41</v>
      </c>
      <c r="H25" s="252">
        <f t="shared" si="2"/>
        <v>4.4870000000000001</v>
      </c>
      <c r="I25" s="329"/>
      <c r="J25" s="287">
        <f t="shared" si="3"/>
        <v>0</v>
      </c>
      <c r="K25" s="251">
        <f t="shared" si="0"/>
        <v>6.41</v>
      </c>
    </row>
    <row r="26" spans="1:12" s="288" customFormat="1" ht="109" customHeight="1">
      <c r="A26" s="177" t="s">
        <v>284</v>
      </c>
      <c r="B26" s="173" t="s">
        <v>285</v>
      </c>
      <c r="C26" s="350" t="s">
        <v>284</v>
      </c>
      <c r="D26" s="206" t="s">
        <v>286</v>
      </c>
      <c r="E26" s="33">
        <v>3</v>
      </c>
      <c r="F26" s="207">
        <v>6.41</v>
      </c>
      <c r="G26" s="253">
        <f t="shared" si="1"/>
        <v>6.41</v>
      </c>
      <c r="H26" s="252">
        <f t="shared" si="2"/>
        <v>4.4870000000000001</v>
      </c>
      <c r="I26" s="329"/>
      <c r="J26" s="287">
        <f t="shared" si="3"/>
        <v>0</v>
      </c>
      <c r="K26" s="251">
        <f t="shared" si="0"/>
        <v>6.41</v>
      </c>
    </row>
    <row r="27" spans="1:12" s="288" customFormat="1" ht="109" customHeight="1" collapsed="1">
      <c r="A27" s="177" t="s">
        <v>287</v>
      </c>
      <c r="B27" s="173" t="s">
        <v>288</v>
      </c>
      <c r="C27" s="350" t="s">
        <v>287</v>
      </c>
      <c r="D27" s="206" t="s">
        <v>289</v>
      </c>
      <c r="E27" s="33">
        <v>3</v>
      </c>
      <c r="F27" s="207">
        <v>6.41</v>
      </c>
      <c r="G27" s="253">
        <f t="shared" si="1"/>
        <v>6.41</v>
      </c>
      <c r="H27" s="252">
        <f t="shared" si="2"/>
        <v>4.4870000000000001</v>
      </c>
      <c r="I27" s="329"/>
      <c r="J27" s="287">
        <f t="shared" si="3"/>
        <v>0</v>
      </c>
      <c r="K27" s="251">
        <f t="shared" si="0"/>
        <v>6.41</v>
      </c>
    </row>
    <row r="28" spans="1:12" s="288" customFormat="1" ht="109" customHeight="1">
      <c r="A28" s="177" t="s">
        <v>290</v>
      </c>
      <c r="B28" s="173" t="s">
        <v>291</v>
      </c>
      <c r="C28" s="350" t="s">
        <v>290</v>
      </c>
      <c r="D28" s="206" t="s">
        <v>292</v>
      </c>
      <c r="E28" s="33">
        <v>3</v>
      </c>
      <c r="F28" s="207">
        <v>6.41</v>
      </c>
      <c r="G28" s="253">
        <f t="shared" si="1"/>
        <v>6.41</v>
      </c>
      <c r="H28" s="252">
        <f t="shared" si="2"/>
        <v>4.4870000000000001</v>
      </c>
      <c r="I28" s="329"/>
      <c r="J28" s="287">
        <f t="shared" si="3"/>
        <v>0</v>
      </c>
      <c r="K28" s="251">
        <f t="shared" si="0"/>
        <v>6.41</v>
      </c>
    </row>
    <row r="29" spans="1:12" s="288" customFormat="1" ht="109" customHeight="1">
      <c r="A29" s="177" t="s">
        <v>293</v>
      </c>
      <c r="B29" s="173" t="s">
        <v>294</v>
      </c>
      <c r="C29" s="350" t="s">
        <v>293</v>
      </c>
      <c r="D29" s="206" t="s">
        <v>295</v>
      </c>
      <c r="E29" s="33">
        <v>3</v>
      </c>
      <c r="F29" s="207">
        <v>6.41</v>
      </c>
      <c r="G29" s="253">
        <f t="shared" si="1"/>
        <v>6.41</v>
      </c>
      <c r="H29" s="252">
        <f t="shared" si="2"/>
        <v>4.4870000000000001</v>
      </c>
      <c r="I29" s="329"/>
      <c r="J29" s="287">
        <f t="shared" si="3"/>
        <v>0</v>
      </c>
      <c r="K29" s="251">
        <f t="shared" si="0"/>
        <v>6.41</v>
      </c>
    </row>
    <row r="30" spans="1:12" s="288" customFormat="1" ht="109" customHeight="1">
      <c r="A30" s="177" t="s">
        <v>296</v>
      </c>
      <c r="B30" s="173" t="s">
        <v>297</v>
      </c>
      <c r="C30" s="350" t="s">
        <v>296</v>
      </c>
      <c r="D30" s="206" t="s">
        <v>298</v>
      </c>
      <c r="E30" s="33">
        <v>3</v>
      </c>
      <c r="F30" s="207">
        <v>6.41</v>
      </c>
      <c r="G30" s="253">
        <f t="shared" si="1"/>
        <v>6.41</v>
      </c>
      <c r="H30" s="252">
        <f t="shared" si="2"/>
        <v>4.4870000000000001</v>
      </c>
      <c r="I30" s="329"/>
      <c r="J30" s="287">
        <f t="shared" si="3"/>
        <v>0</v>
      </c>
      <c r="K30" s="251">
        <f t="shared" si="0"/>
        <v>6.41</v>
      </c>
    </row>
    <row r="31" spans="1:12" s="288" customFormat="1" ht="109" customHeight="1">
      <c r="A31" s="177" t="s">
        <v>299</v>
      </c>
      <c r="B31" s="173" t="s">
        <v>300</v>
      </c>
      <c r="C31" s="350" t="s">
        <v>299</v>
      </c>
      <c r="D31" s="206" t="s">
        <v>301</v>
      </c>
      <c r="E31" s="33">
        <v>3</v>
      </c>
      <c r="F31" s="207">
        <v>6.41</v>
      </c>
      <c r="G31" s="253">
        <f t="shared" si="1"/>
        <v>6.41</v>
      </c>
      <c r="H31" s="252">
        <f t="shared" si="2"/>
        <v>4.4870000000000001</v>
      </c>
      <c r="I31" s="329"/>
      <c r="J31" s="287">
        <f t="shared" si="3"/>
        <v>0</v>
      </c>
      <c r="K31" s="251">
        <f t="shared" si="0"/>
        <v>6.41</v>
      </c>
    </row>
    <row r="32" spans="1:12" s="288" customFormat="1" ht="109" customHeight="1">
      <c r="A32" s="177" t="s">
        <v>302</v>
      </c>
      <c r="B32" s="173" t="s">
        <v>303</v>
      </c>
      <c r="C32" s="350" t="s">
        <v>302</v>
      </c>
      <c r="D32" s="206" t="s">
        <v>304</v>
      </c>
      <c r="E32" s="33">
        <v>3</v>
      </c>
      <c r="F32" s="207">
        <v>6.41</v>
      </c>
      <c r="G32" s="253">
        <f t="shared" si="1"/>
        <v>6.41</v>
      </c>
      <c r="H32" s="252">
        <f t="shared" si="2"/>
        <v>4.4870000000000001</v>
      </c>
      <c r="I32" s="329"/>
      <c r="J32" s="287">
        <f t="shared" si="3"/>
        <v>0</v>
      </c>
      <c r="K32" s="251">
        <f t="shared" si="0"/>
        <v>6.41</v>
      </c>
    </row>
    <row r="33" spans="1:11" s="288" customFormat="1" ht="109" customHeight="1">
      <c r="A33" s="177" t="s">
        <v>305</v>
      </c>
      <c r="B33" s="173" t="s">
        <v>306</v>
      </c>
      <c r="C33" s="350" t="s">
        <v>305</v>
      </c>
      <c r="D33" s="206" t="s">
        <v>307</v>
      </c>
      <c r="E33" s="33">
        <v>3</v>
      </c>
      <c r="F33" s="207">
        <v>6.41</v>
      </c>
      <c r="G33" s="253">
        <f t="shared" si="1"/>
        <v>6.41</v>
      </c>
      <c r="H33" s="252">
        <f t="shared" si="2"/>
        <v>4.4870000000000001</v>
      </c>
      <c r="I33" s="329"/>
      <c r="J33" s="287">
        <f t="shared" si="3"/>
        <v>0</v>
      </c>
      <c r="K33" s="251">
        <f t="shared" si="0"/>
        <v>6.41</v>
      </c>
    </row>
    <row r="34" spans="1:11" s="288" customFormat="1" ht="109" customHeight="1">
      <c r="A34" s="177" t="s">
        <v>308</v>
      </c>
      <c r="B34" s="173" t="s">
        <v>309</v>
      </c>
      <c r="C34" s="350" t="s">
        <v>308</v>
      </c>
      <c r="D34" s="206" t="s">
        <v>310</v>
      </c>
      <c r="E34" s="33">
        <v>3</v>
      </c>
      <c r="F34" s="207">
        <v>6.41</v>
      </c>
      <c r="G34" s="253">
        <f t="shared" si="1"/>
        <v>6.41</v>
      </c>
      <c r="H34" s="252">
        <f t="shared" si="2"/>
        <v>4.4870000000000001</v>
      </c>
      <c r="I34" s="329"/>
      <c r="J34" s="287">
        <f t="shared" si="3"/>
        <v>0</v>
      </c>
      <c r="K34" s="251">
        <f t="shared" si="0"/>
        <v>6.41</v>
      </c>
    </row>
    <row r="35" spans="1:11" s="288" customFormat="1" ht="109" customHeight="1">
      <c r="A35" s="177" t="s">
        <v>311</v>
      </c>
      <c r="B35" s="173" t="s">
        <v>312</v>
      </c>
      <c r="C35" s="350" t="s">
        <v>311</v>
      </c>
      <c r="D35" s="206" t="s">
        <v>313</v>
      </c>
      <c r="E35" s="33">
        <v>3</v>
      </c>
      <c r="F35" s="207">
        <v>6.41</v>
      </c>
      <c r="G35" s="253">
        <f t="shared" si="1"/>
        <v>6.41</v>
      </c>
      <c r="H35" s="252">
        <f t="shared" si="2"/>
        <v>4.4870000000000001</v>
      </c>
      <c r="I35" s="329"/>
      <c r="J35" s="287">
        <f t="shared" si="3"/>
        <v>0</v>
      </c>
      <c r="K35" s="251">
        <f t="shared" si="0"/>
        <v>6.41</v>
      </c>
    </row>
    <row r="36" spans="1:11" s="288" customFormat="1" ht="109" customHeight="1">
      <c r="A36" s="177" t="s">
        <v>314</v>
      </c>
      <c r="B36" s="173" t="s">
        <v>315</v>
      </c>
      <c r="C36" s="350" t="s">
        <v>314</v>
      </c>
      <c r="D36" s="206" t="s">
        <v>316</v>
      </c>
      <c r="E36" s="33">
        <v>3</v>
      </c>
      <c r="F36" s="207">
        <v>6.41</v>
      </c>
      <c r="G36" s="253">
        <f t="shared" si="1"/>
        <v>6.41</v>
      </c>
      <c r="H36" s="252">
        <f t="shared" si="2"/>
        <v>4.4870000000000001</v>
      </c>
      <c r="I36" s="329"/>
      <c r="J36" s="287">
        <f t="shared" si="3"/>
        <v>0</v>
      </c>
      <c r="K36" s="251">
        <f t="shared" si="0"/>
        <v>6.41</v>
      </c>
    </row>
    <row r="37" spans="1:11" s="288" customFormat="1" ht="109" customHeight="1">
      <c r="A37" s="177" t="s">
        <v>317</v>
      </c>
      <c r="B37" s="173" t="s">
        <v>318</v>
      </c>
      <c r="C37" s="350" t="s">
        <v>317</v>
      </c>
      <c r="D37" s="206" t="s">
        <v>319</v>
      </c>
      <c r="E37" s="33">
        <v>3</v>
      </c>
      <c r="F37" s="207">
        <v>6.41</v>
      </c>
      <c r="G37" s="253">
        <f t="shared" si="1"/>
        <v>6.41</v>
      </c>
      <c r="H37" s="252">
        <f t="shared" si="2"/>
        <v>4.4870000000000001</v>
      </c>
      <c r="I37" s="329"/>
      <c r="J37" s="287">
        <f t="shared" si="3"/>
        <v>0</v>
      </c>
      <c r="K37" s="251">
        <f t="shared" si="0"/>
        <v>6.41</v>
      </c>
    </row>
    <row r="38" spans="1:11" s="288" customFormat="1" ht="109" customHeight="1">
      <c r="A38" s="177" t="s">
        <v>320</v>
      </c>
      <c r="B38" s="173" t="s">
        <v>321</v>
      </c>
      <c r="C38" s="350" t="s">
        <v>320</v>
      </c>
      <c r="D38" s="206" t="s">
        <v>322</v>
      </c>
      <c r="E38" s="33">
        <v>3</v>
      </c>
      <c r="F38" s="207">
        <v>6.41</v>
      </c>
      <c r="G38" s="253">
        <f t="shared" si="1"/>
        <v>6.41</v>
      </c>
      <c r="H38" s="252">
        <f t="shared" si="2"/>
        <v>4.4870000000000001</v>
      </c>
      <c r="I38" s="329"/>
      <c r="J38" s="287">
        <f t="shared" si="3"/>
        <v>0</v>
      </c>
      <c r="K38" s="251">
        <f t="shared" si="0"/>
        <v>6.41</v>
      </c>
    </row>
    <row r="39" spans="1:11" s="288" customFormat="1" ht="109" customHeight="1">
      <c r="A39" s="177" t="s">
        <v>323</v>
      </c>
      <c r="B39" s="173" t="s">
        <v>324</v>
      </c>
      <c r="C39" s="350" t="s">
        <v>323</v>
      </c>
      <c r="D39" s="206" t="s">
        <v>325</v>
      </c>
      <c r="E39" s="33">
        <v>3</v>
      </c>
      <c r="F39" s="207">
        <v>6.41</v>
      </c>
      <c r="G39" s="253">
        <f t="shared" si="1"/>
        <v>6.41</v>
      </c>
      <c r="H39" s="252">
        <f t="shared" si="2"/>
        <v>4.4870000000000001</v>
      </c>
      <c r="I39" s="329"/>
      <c r="J39" s="287">
        <f t="shared" si="3"/>
        <v>0</v>
      </c>
      <c r="K39" s="251">
        <f t="shared" si="0"/>
        <v>6.41</v>
      </c>
    </row>
    <row r="40" spans="1:11" s="288" customFormat="1" ht="109" customHeight="1">
      <c r="A40" s="177" t="s">
        <v>326</v>
      </c>
      <c r="B40" s="173" t="s">
        <v>327</v>
      </c>
      <c r="C40" s="350" t="s">
        <v>326</v>
      </c>
      <c r="D40" s="206" t="s">
        <v>328</v>
      </c>
      <c r="E40" s="33">
        <v>3</v>
      </c>
      <c r="F40" s="207">
        <v>6.41</v>
      </c>
      <c r="G40" s="253">
        <f t="shared" si="1"/>
        <v>6.41</v>
      </c>
      <c r="H40" s="252">
        <f t="shared" si="2"/>
        <v>4.4870000000000001</v>
      </c>
      <c r="I40" s="329"/>
      <c r="J40" s="287">
        <f t="shared" si="3"/>
        <v>0</v>
      </c>
      <c r="K40" s="251">
        <f t="shared" si="0"/>
        <v>6.41</v>
      </c>
    </row>
    <row r="41" spans="1:11" s="298" customFormat="1" ht="109" customHeight="1">
      <c r="A41" s="177" t="s">
        <v>329</v>
      </c>
      <c r="B41" s="173" t="s">
        <v>330</v>
      </c>
      <c r="C41" s="350" t="s">
        <v>329</v>
      </c>
      <c r="D41" s="206" t="s">
        <v>331</v>
      </c>
      <c r="E41" s="33">
        <v>3</v>
      </c>
      <c r="F41" s="207">
        <v>6.41</v>
      </c>
      <c r="G41" s="253">
        <f t="shared" si="1"/>
        <v>6.41</v>
      </c>
      <c r="H41" s="252">
        <f t="shared" si="2"/>
        <v>4.4870000000000001</v>
      </c>
      <c r="I41" s="329"/>
      <c r="J41" s="287">
        <f t="shared" si="3"/>
        <v>0</v>
      </c>
      <c r="K41" s="251">
        <f t="shared" si="0"/>
        <v>6.41</v>
      </c>
    </row>
    <row r="42" spans="1:11" s="298" customFormat="1" ht="109" customHeight="1">
      <c r="A42" s="177" t="s">
        <v>332</v>
      </c>
      <c r="B42" s="173" t="s">
        <v>333</v>
      </c>
      <c r="C42" s="350" t="s">
        <v>332</v>
      </c>
      <c r="D42" s="206" t="s">
        <v>334</v>
      </c>
      <c r="E42" s="33">
        <v>3</v>
      </c>
      <c r="F42" s="207">
        <v>6.41</v>
      </c>
      <c r="G42" s="253">
        <f t="shared" si="1"/>
        <v>6.41</v>
      </c>
      <c r="H42" s="252">
        <f t="shared" si="2"/>
        <v>4.4870000000000001</v>
      </c>
      <c r="I42" s="329"/>
      <c r="J42" s="287">
        <f t="shared" si="3"/>
        <v>0</v>
      </c>
      <c r="K42" s="251">
        <f t="shared" si="0"/>
        <v>6.41</v>
      </c>
    </row>
    <row r="43" spans="1:11" s="298" customFormat="1" ht="109" customHeight="1">
      <c r="A43" s="177" t="s">
        <v>335</v>
      </c>
      <c r="B43" s="173" t="s">
        <v>336</v>
      </c>
      <c r="C43" s="350" t="s">
        <v>335</v>
      </c>
      <c r="D43" s="206" t="s">
        <v>337</v>
      </c>
      <c r="E43" s="33">
        <v>3</v>
      </c>
      <c r="F43" s="207">
        <v>6.41</v>
      </c>
      <c r="G43" s="253">
        <f t="shared" si="1"/>
        <v>6.41</v>
      </c>
      <c r="H43" s="252">
        <f t="shared" si="2"/>
        <v>4.4870000000000001</v>
      </c>
      <c r="I43" s="329"/>
      <c r="J43" s="287">
        <f t="shared" si="3"/>
        <v>0</v>
      </c>
      <c r="K43" s="251">
        <f t="shared" si="0"/>
        <v>6.41</v>
      </c>
    </row>
    <row r="44" spans="1:11" s="300" customFormat="1" ht="109" customHeight="1">
      <c r="A44" s="177" t="s">
        <v>338</v>
      </c>
      <c r="B44" s="173" t="s">
        <v>339</v>
      </c>
      <c r="C44" s="350" t="s">
        <v>338</v>
      </c>
      <c r="D44" s="206" t="s">
        <v>340</v>
      </c>
      <c r="E44" s="33">
        <v>3</v>
      </c>
      <c r="F44" s="207">
        <v>6.41</v>
      </c>
      <c r="G44" s="253">
        <f t="shared" si="1"/>
        <v>6.41</v>
      </c>
      <c r="H44" s="252">
        <f t="shared" si="2"/>
        <v>4.4870000000000001</v>
      </c>
      <c r="I44" s="329"/>
      <c r="J44" s="287">
        <f t="shared" si="3"/>
        <v>0</v>
      </c>
      <c r="K44" s="251">
        <f t="shared" si="0"/>
        <v>6.41</v>
      </c>
    </row>
    <row r="45" spans="1:11" s="300" customFormat="1" ht="109" customHeight="1">
      <c r="A45" s="177" t="s">
        <v>341</v>
      </c>
      <c r="B45" s="173" t="s">
        <v>342</v>
      </c>
      <c r="C45" s="350" t="s">
        <v>341</v>
      </c>
      <c r="D45" s="206" t="s">
        <v>343</v>
      </c>
      <c r="E45" s="33">
        <v>3</v>
      </c>
      <c r="F45" s="207">
        <v>6.41</v>
      </c>
      <c r="G45" s="253">
        <f t="shared" si="1"/>
        <v>6.41</v>
      </c>
      <c r="H45" s="252">
        <f t="shared" si="2"/>
        <v>4.4870000000000001</v>
      </c>
      <c r="I45" s="329"/>
      <c r="J45" s="287">
        <f t="shared" si="3"/>
        <v>0</v>
      </c>
      <c r="K45" s="251">
        <f t="shared" si="0"/>
        <v>6.41</v>
      </c>
    </row>
    <row r="46" spans="1:11" s="300" customFormat="1" ht="109" customHeight="1">
      <c r="A46" s="177" t="s">
        <v>344</v>
      </c>
      <c r="B46" s="173" t="s">
        <v>345</v>
      </c>
      <c r="C46" s="350" t="s">
        <v>344</v>
      </c>
      <c r="D46" s="206" t="s">
        <v>346</v>
      </c>
      <c r="E46" s="33">
        <v>3</v>
      </c>
      <c r="F46" s="207">
        <v>6.41</v>
      </c>
      <c r="G46" s="253">
        <f t="shared" si="1"/>
        <v>6.41</v>
      </c>
      <c r="H46" s="252">
        <f t="shared" si="2"/>
        <v>4.4870000000000001</v>
      </c>
      <c r="I46" s="329"/>
      <c r="J46" s="287">
        <f t="shared" si="3"/>
        <v>0</v>
      </c>
      <c r="K46" s="251">
        <f t="shared" si="0"/>
        <v>6.41</v>
      </c>
    </row>
    <row r="47" spans="1:11" s="300" customFormat="1" ht="109" customHeight="1">
      <c r="A47" s="177" t="s">
        <v>347</v>
      </c>
      <c r="B47" s="173" t="s">
        <v>348</v>
      </c>
      <c r="C47" s="350" t="s">
        <v>347</v>
      </c>
      <c r="D47" s="206" t="s">
        <v>349</v>
      </c>
      <c r="E47" s="33">
        <v>3</v>
      </c>
      <c r="F47" s="207">
        <v>6.41</v>
      </c>
      <c r="G47" s="253">
        <f t="shared" si="1"/>
        <v>6.41</v>
      </c>
      <c r="H47" s="252">
        <f t="shared" si="2"/>
        <v>4.4870000000000001</v>
      </c>
      <c r="I47" s="329"/>
      <c r="J47" s="287">
        <f t="shared" si="3"/>
        <v>0</v>
      </c>
      <c r="K47" s="251">
        <f t="shared" si="0"/>
        <v>6.41</v>
      </c>
    </row>
    <row r="48" spans="1:11" s="300" customFormat="1" ht="109" customHeight="1">
      <c r="A48" s="177" t="s">
        <v>350</v>
      </c>
      <c r="B48" s="173" t="s">
        <v>351</v>
      </c>
      <c r="C48" s="350" t="s">
        <v>350</v>
      </c>
      <c r="D48" s="206" t="s">
        <v>352</v>
      </c>
      <c r="E48" s="33">
        <v>3</v>
      </c>
      <c r="F48" s="207">
        <v>6.41</v>
      </c>
      <c r="G48" s="253">
        <f t="shared" si="1"/>
        <v>6.41</v>
      </c>
      <c r="H48" s="252">
        <f t="shared" si="2"/>
        <v>4.4870000000000001</v>
      </c>
      <c r="I48" s="329"/>
      <c r="J48" s="287">
        <f t="shared" si="3"/>
        <v>0</v>
      </c>
      <c r="K48" s="251">
        <f t="shared" si="0"/>
        <v>6.41</v>
      </c>
    </row>
    <row r="49" spans="1:11" s="300" customFormat="1" ht="109" customHeight="1">
      <c r="A49" s="177" t="s">
        <v>353</v>
      </c>
      <c r="B49" s="173" t="s">
        <v>354</v>
      </c>
      <c r="C49" s="350" t="s">
        <v>353</v>
      </c>
      <c r="D49" s="206" t="s">
        <v>355</v>
      </c>
      <c r="E49" s="33">
        <v>3</v>
      </c>
      <c r="F49" s="207">
        <v>6.41</v>
      </c>
      <c r="G49" s="253">
        <f t="shared" si="1"/>
        <v>6.41</v>
      </c>
      <c r="H49" s="252">
        <f t="shared" si="2"/>
        <v>4.4870000000000001</v>
      </c>
      <c r="I49" s="329"/>
      <c r="J49" s="287">
        <f t="shared" si="3"/>
        <v>0</v>
      </c>
      <c r="K49" s="251">
        <f t="shared" si="0"/>
        <v>6.41</v>
      </c>
    </row>
    <row r="50" spans="1:11" s="300" customFormat="1" ht="109" customHeight="1">
      <c r="A50" s="177" t="s">
        <v>356</v>
      </c>
      <c r="B50" s="173" t="s">
        <v>357</v>
      </c>
      <c r="C50" s="350" t="s">
        <v>356</v>
      </c>
      <c r="D50" s="206" t="s">
        <v>358</v>
      </c>
      <c r="E50" s="33">
        <v>3</v>
      </c>
      <c r="F50" s="207">
        <v>6.41</v>
      </c>
      <c r="G50" s="253">
        <f t="shared" si="1"/>
        <v>6.41</v>
      </c>
      <c r="H50" s="252">
        <f t="shared" si="2"/>
        <v>4.4870000000000001</v>
      </c>
      <c r="I50" s="329"/>
      <c r="J50" s="287">
        <f t="shared" si="3"/>
        <v>0</v>
      </c>
      <c r="K50" s="251">
        <f t="shared" si="0"/>
        <v>6.41</v>
      </c>
    </row>
    <row r="51" spans="1:11" s="300" customFormat="1" ht="109" customHeight="1">
      <c r="A51" s="177" t="s">
        <v>359</v>
      </c>
      <c r="B51" s="173" t="s">
        <v>360</v>
      </c>
      <c r="C51" s="350" t="s">
        <v>359</v>
      </c>
      <c r="D51" s="206" t="s">
        <v>361</v>
      </c>
      <c r="E51" s="33">
        <v>3</v>
      </c>
      <c r="F51" s="207">
        <v>6.41</v>
      </c>
      <c r="G51" s="253">
        <f t="shared" si="1"/>
        <v>6.41</v>
      </c>
      <c r="H51" s="252">
        <f t="shared" si="2"/>
        <v>4.4870000000000001</v>
      </c>
      <c r="I51" s="329"/>
      <c r="J51" s="287">
        <f t="shared" si="3"/>
        <v>0</v>
      </c>
      <c r="K51" s="251">
        <f t="shared" si="0"/>
        <v>6.41</v>
      </c>
    </row>
    <row r="52" spans="1:11" s="300" customFormat="1" ht="109" customHeight="1">
      <c r="A52" s="177" t="s">
        <v>362</v>
      </c>
      <c r="B52" s="173" t="s">
        <v>363</v>
      </c>
      <c r="C52" s="350" t="s">
        <v>362</v>
      </c>
      <c r="D52" s="206" t="s">
        <v>364</v>
      </c>
      <c r="E52" s="33">
        <v>3</v>
      </c>
      <c r="F52" s="207">
        <v>6.41</v>
      </c>
      <c r="G52" s="253">
        <f t="shared" si="1"/>
        <v>6.41</v>
      </c>
      <c r="H52" s="252">
        <f t="shared" si="2"/>
        <v>4.4870000000000001</v>
      </c>
      <c r="I52" s="329"/>
      <c r="J52" s="287">
        <f t="shared" si="3"/>
        <v>0</v>
      </c>
      <c r="K52" s="251">
        <f t="shared" si="0"/>
        <v>6.41</v>
      </c>
    </row>
    <row r="53" spans="1:11" s="300" customFormat="1" ht="109" customHeight="1">
      <c r="A53" s="177" t="s">
        <v>365</v>
      </c>
      <c r="B53" s="173" t="s">
        <v>366</v>
      </c>
      <c r="C53" s="350" t="s">
        <v>365</v>
      </c>
      <c r="D53" s="206" t="s">
        <v>367</v>
      </c>
      <c r="E53" s="33">
        <v>3</v>
      </c>
      <c r="F53" s="207">
        <v>6.41</v>
      </c>
      <c r="G53" s="253">
        <f t="shared" si="1"/>
        <v>6.41</v>
      </c>
      <c r="H53" s="252">
        <f t="shared" si="2"/>
        <v>4.4870000000000001</v>
      </c>
      <c r="I53" s="329"/>
      <c r="J53" s="287">
        <f t="shared" si="3"/>
        <v>0</v>
      </c>
      <c r="K53" s="251">
        <f t="shared" si="0"/>
        <v>6.41</v>
      </c>
    </row>
    <row r="54" spans="1:11" s="300" customFormat="1" ht="109" customHeight="1">
      <c r="A54" s="177" t="s">
        <v>368</v>
      </c>
      <c r="B54" s="173" t="s">
        <v>369</v>
      </c>
      <c r="C54" s="350" t="s">
        <v>368</v>
      </c>
      <c r="D54" s="206" t="s">
        <v>370</v>
      </c>
      <c r="E54" s="33">
        <v>3</v>
      </c>
      <c r="F54" s="207">
        <v>6.41</v>
      </c>
      <c r="G54" s="253">
        <f t="shared" si="1"/>
        <v>6.41</v>
      </c>
      <c r="H54" s="252">
        <f t="shared" si="2"/>
        <v>4.4870000000000001</v>
      </c>
      <c r="I54" s="329"/>
      <c r="J54" s="287">
        <f t="shared" si="3"/>
        <v>0</v>
      </c>
      <c r="K54" s="251">
        <f t="shared" si="0"/>
        <v>6.41</v>
      </c>
    </row>
    <row r="55" spans="1:11" s="300" customFormat="1" ht="109" customHeight="1">
      <c r="A55" s="177" t="s">
        <v>371</v>
      </c>
      <c r="B55" s="173" t="s">
        <v>372</v>
      </c>
      <c r="C55" s="350" t="s">
        <v>371</v>
      </c>
      <c r="D55" s="206" t="s">
        <v>373</v>
      </c>
      <c r="E55" s="33">
        <v>3</v>
      </c>
      <c r="F55" s="207">
        <v>6.41</v>
      </c>
      <c r="G55" s="253">
        <f t="shared" si="1"/>
        <v>6.41</v>
      </c>
      <c r="H55" s="252">
        <f t="shared" si="2"/>
        <v>4.4870000000000001</v>
      </c>
      <c r="I55" s="329"/>
      <c r="J55" s="287">
        <f t="shared" si="3"/>
        <v>0</v>
      </c>
      <c r="K55" s="251">
        <f t="shared" si="0"/>
        <v>6.41</v>
      </c>
    </row>
    <row r="56" spans="1:11" s="300" customFormat="1" ht="109" customHeight="1">
      <c r="A56" s="177" t="s">
        <v>374</v>
      </c>
      <c r="B56" s="173" t="s">
        <v>375</v>
      </c>
      <c r="C56" s="350" t="s">
        <v>374</v>
      </c>
      <c r="D56" s="206" t="s">
        <v>376</v>
      </c>
      <c r="E56" s="33">
        <v>3</v>
      </c>
      <c r="F56" s="207">
        <v>6.41</v>
      </c>
      <c r="G56" s="253">
        <f t="shared" si="1"/>
        <v>6.41</v>
      </c>
      <c r="H56" s="252">
        <f t="shared" si="2"/>
        <v>4.4870000000000001</v>
      </c>
      <c r="I56" s="329"/>
      <c r="J56" s="287">
        <f t="shared" si="3"/>
        <v>0</v>
      </c>
      <c r="K56" s="251">
        <f t="shared" si="0"/>
        <v>6.41</v>
      </c>
    </row>
    <row r="57" spans="1:11" s="300" customFormat="1" ht="109" customHeight="1">
      <c r="A57" s="177" t="s">
        <v>377</v>
      </c>
      <c r="B57" s="173" t="s">
        <v>378</v>
      </c>
      <c r="C57" s="350" t="s">
        <v>377</v>
      </c>
      <c r="D57" s="206" t="s">
        <v>379</v>
      </c>
      <c r="E57" s="33">
        <v>3</v>
      </c>
      <c r="F57" s="207">
        <v>8.33</v>
      </c>
      <c r="G57" s="253">
        <f t="shared" si="1"/>
        <v>8.33</v>
      </c>
      <c r="H57" s="252">
        <f t="shared" si="2"/>
        <v>5.8309999999999995</v>
      </c>
      <c r="I57" s="329"/>
      <c r="J57" s="287">
        <f t="shared" si="3"/>
        <v>0</v>
      </c>
      <c r="K57" s="251">
        <f t="shared" si="0"/>
        <v>8.33</v>
      </c>
    </row>
    <row r="58" spans="1:11" s="300" customFormat="1" ht="109" customHeight="1">
      <c r="A58" s="177" t="s">
        <v>380</v>
      </c>
      <c r="B58" s="173" t="s">
        <v>381</v>
      </c>
      <c r="C58" s="350" t="s">
        <v>380</v>
      </c>
      <c r="D58" s="206" t="s">
        <v>382</v>
      </c>
      <c r="E58" s="33">
        <v>3</v>
      </c>
      <c r="F58" s="207">
        <v>8.33</v>
      </c>
      <c r="G58" s="253">
        <f t="shared" si="1"/>
        <v>8.33</v>
      </c>
      <c r="H58" s="252">
        <f t="shared" si="2"/>
        <v>5.8309999999999995</v>
      </c>
      <c r="I58" s="329"/>
      <c r="J58" s="287">
        <f t="shared" si="3"/>
        <v>0</v>
      </c>
      <c r="K58" s="251">
        <f t="shared" si="0"/>
        <v>8.33</v>
      </c>
    </row>
    <row r="59" spans="1:11" s="300" customFormat="1" ht="109" customHeight="1">
      <c r="A59" s="177" t="s">
        <v>383</v>
      </c>
      <c r="B59" s="173" t="s">
        <v>384</v>
      </c>
      <c r="C59" s="350" t="s">
        <v>383</v>
      </c>
      <c r="D59" s="206" t="s">
        <v>385</v>
      </c>
      <c r="E59" s="33">
        <v>3</v>
      </c>
      <c r="F59" s="207">
        <v>8.33</v>
      </c>
      <c r="G59" s="253">
        <f t="shared" si="1"/>
        <v>8.33</v>
      </c>
      <c r="H59" s="252">
        <f t="shared" si="2"/>
        <v>5.8309999999999995</v>
      </c>
      <c r="I59" s="329"/>
      <c r="J59" s="287">
        <f t="shared" si="3"/>
        <v>0</v>
      </c>
      <c r="K59" s="251">
        <f t="shared" si="0"/>
        <v>8.33</v>
      </c>
    </row>
    <row r="60" spans="1:11" s="300" customFormat="1" ht="109" customHeight="1">
      <c r="A60" s="177" t="s">
        <v>386</v>
      </c>
      <c r="B60" s="173" t="s">
        <v>387</v>
      </c>
      <c r="C60" s="350" t="s">
        <v>386</v>
      </c>
      <c r="D60" s="206" t="s">
        <v>388</v>
      </c>
      <c r="E60" s="33">
        <v>3</v>
      </c>
      <c r="F60" s="207">
        <v>8.33</v>
      </c>
      <c r="G60" s="253">
        <f t="shared" si="1"/>
        <v>8.33</v>
      </c>
      <c r="H60" s="252">
        <f t="shared" si="2"/>
        <v>5.8309999999999995</v>
      </c>
      <c r="I60" s="329"/>
      <c r="J60" s="287">
        <f t="shared" si="3"/>
        <v>0</v>
      </c>
      <c r="K60" s="251">
        <f t="shared" si="0"/>
        <v>8.33</v>
      </c>
    </row>
    <row r="61" spans="1:11" s="300" customFormat="1" ht="109" customHeight="1">
      <c r="A61" s="177" t="s">
        <v>389</v>
      </c>
      <c r="B61" s="173" t="s">
        <v>390</v>
      </c>
      <c r="C61" s="350" t="s">
        <v>389</v>
      </c>
      <c r="D61" s="206" t="s">
        <v>391</v>
      </c>
      <c r="E61" s="33">
        <v>3</v>
      </c>
      <c r="F61" s="207">
        <v>8.33</v>
      </c>
      <c r="G61" s="253">
        <f t="shared" si="1"/>
        <v>8.33</v>
      </c>
      <c r="H61" s="252">
        <f t="shared" si="2"/>
        <v>5.8309999999999995</v>
      </c>
      <c r="I61" s="329"/>
      <c r="J61" s="287">
        <f t="shared" si="3"/>
        <v>0</v>
      </c>
      <c r="K61" s="251">
        <f t="shared" si="0"/>
        <v>8.33</v>
      </c>
    </row>
    <row r="62" spans="1:11" s="300" customFormat="1" ht="109" customHeight="1">
      <c r="A62" s="177" t="s">
        <v>392</v>
      </c>
      <c r="B62" s="173" t="s">
        <v>393</v>
      </c>
      <c r="C62" s="350" t="s">
        <v>392</v>
      </c>
      <c r="D62" s="206" t="s">
        <v>394</v>
      </c>
      <c r="E62" s="33">
        <v>3</v>
      </c>
      <c r="F62" s="207">
        <v>8.33</v>
      </c>
      <c r="G62" s="253">
        <f t="shared" si="1"/>
        <v>8.33</v>
      </c>
      <c r="H62" s="252">
        <f t="shared" si="2"/>
        <v>5.8309999999999995</v>
      </c>
      <c r="I62" s="329"/>
      <c r="J62" s="287">
        <f t="shared" si="3"/>
        <v>0</v>
      </c>
      <c r="K62" s="251">
        <f t="shared" si="0"/>
        <v>8.33</v>
      </c>
    </row>
    <row r="63" spans="1:11" s="300" customFormat="1" ht="109" customHeight="1">
      <c r="A63" s="177" t="s">
        <v>395</v>
      </c>
      <c r="B63" s="173" t="s">
        <v>396</v>
      </c>
      <c r="C63" s="350" t="s">
        <v>395</v>
      </c>
      <c r="D63" s="206" t="s">
        <v>397</v>
      </c>
      <c r="E63" s="33">
        <v>3</v>
      </c>
      <c r="F63" s="207">
        <v>8.33</v>
      </c>
      <c r="G63" s="253">
        <f t="shared" si="1"/>
        <v>8.33</v>
      </c>
      <c r="H63" s="252">
        <f t="shared" si="2"/>
        <v>5.8309999999999995</v>
      </c>
      <c r="I63" s="329"/>
      <c r="J63" s="287">
        <f t="shared" si="3"/>
        <v>0</v>
      </c>
      <c r="K63" s="251">
        <f t="shared" si="0"/>
        <v>8.33</v>
      </c>
    </row>
    <row r="64" spans="1:11" s="300" customFormat="1" ht="108.65" customHeight="1">
      <c r="A64" s="177" t="s">
        <v>398</v>
      </c>
      <c r="B64" s="173" t="s">
        <v>399</v>
      </c>
      <c r="C64" s="350" t="s">
        <v>398</v>
      </c>
      <c r="D64" s="206" t="s">
        <v>400</v>
      </c>
      <c r="E64" s="33">
        <v>3</v>
      </c>
      <c r="F64" s="207">
        <v>8.33</v>
      </c>
      <c r="G64" s="253">
        <f t="shared" si="1"/>
        <v>8.33</v>
      </c>
      <c r="H64" s="252">
        <f t="shared" si="2"/>
        <v>5.8309999999999995</v>
      </c>
      <c r="I64" s="329"/>
      <c r="J64" s="287">
        <f t="shared" si="3"/>
        <v>0</v>
      </c>
      <c r="K64" s="251">
        <f t="shared" si="0"/>
        <v>8.33</v>
      </c>
    </row>
    <row r="65" spans="1:12" s="300" customFormat="1" ht="109" customHeight="1">
      <c r="A65" s="177" t="s">
        <v>401</v>
      </c>
      <c r="B65" s="173" t="s">
        <v>402</v>
      </c>
      <c r="C65" s="350" t="s">
        <v>401</v>
      </c>
      <c r="D65" s="206" t="s">
        <v>403</v>
      </c>
      <c r="E65" s="33">
        <v>3</v>
      </c>
      <c r="F65" s="207">
        <v>8.33</v>
      </c>
      <c r="G65" s="253">
        <f t="shared" si="1"/>
        <v>8.33</v>
      </c>
      <c r="H65" s="252">
        <f t="shared" si="2"/>
        <v>5.8309999999999995</v>
      </c>
      <c r="I65" s="329"/>
      <c r="J65" s="287">
        <f t="shared" si="3"/>
        <v>0</v>
      </c>
      <c r="K65" s="251">
        <f t="shared" si="0"/>
        <v>8.33</v>
      </c>
    </row>
    <row r="66" spans="1:12" s="288" customFormat="1" ht="109" customHeight="1">
      <c r="A66" s="177" t="s">
        <v>404</v>
      </c>
      <c r="B66" s="173" t="s">
        <v>405</v>
      </c>
      <c r="C66" s="350" t="s">
        <v>404</v>
      </c>
      <c r="D66" s="206" t="s">
        <v>406</v>
      </c>
      <c r="E66" s="33">
        <v>3</v>
      </c>
      <c r="F66" s="207">
        <v>8.33</v>
      </c>
      <c r="G66" s="253">
        <f t="shared" si="1"/>
        <v>8.33</v>
      </c>
      <c r="H66" s="252">
        <f t="shared" si="2"/>
        <v>5.8309999999999995</v>
      </c>
      <c r="I66" s="329"/>
      <c r="J66" s="287">
        <f t="shared" si="3"/>
        <v>0</v>
      </c>
      <c r="K66" s="251">
        <f t="shared" si="0"/>
        <v>8.33</v>
      </c>
      <c r="L66" s="297"/>
    </row>
    <row r="67" spans="1:12" s="288" customFormat="1" ht="109" customHeight="1">
      <c r="A67" s="177" t="s">
        <v>407</v>
      </c>
      <c r="B67" s="173" t="s">
        <v>408</v>
      </c>
      <c r="C67" s="350" t="s">
        <v>407</v>
      </c>
      <c r="D67" s="206" t="s">
        <v>409</v>
      </c>
      <c r="E67" s="33">
        <v>3</v>
      </c>
      <c r="F67" s="207">
        <v>8.33</v>
      </c>
      <c r="G67" s="253">
        <f t="shared" si="1"/>
        <v>8.33</v>
      </c>
      <c r="H67" s="252">
        <f t="shared" si="2"/>
        <v>5.8309999999999995</v>
      </c>
      <c r="I67" s="329"/>
      <c r="J67" s="287">
        <f t="shared" si="3"/>
        <v>0</v>
      </c>
      <c r="K67" s="251">
        <f t="shared" si="0"/>
        <v>8.33</v>
      </c>
    </row>
    <row r="68" spans="1:12" s="288" customFormat="1" ht="109" customHeight="1">
      <c r="A68" s="177" t="s">
        <v>410</v>
      </c>
      <c r="B68" s="173" t="s">
        <v>411</v>
      </c>
      <c r="C68" s="350" t="s">
        <v>410</v>
      </c>
      <c r="D68" s="206" t="s">
        <v>412</v>
      </c>
      <c r="E68" s="33">
        <v>3</v>
      </c>
      <c r="F68" s="207">
        <v>8.33</v>
      </c>
      <c r="G68" s="253">
        <f t="shared" si="1"/>
        <v>8.33</v>
      </c>
      <c r="H68" s="252">
        <f t="shared" si="2"/>
        <v>5.8309999999999995</v>
      </c>
      <c r="I68" s="329"/>
      <c r="J68" s="287">
        <f t="shared" si="3"/>
        <v>0</v>
      </c>
      <c r="K68" s="251">
        <f t="shared" si="0"/>
        <v>8.33</v>
      </c>
    </row>
    <row r="69" spans="1:12" s="288" customFormat="1" ht="109" customHeight="1">
      <c r="A69" s="177" t="s">
        <v>413</v>
      </c>
      <c r="B69" s="173" t="s">
        <v>414</v>
      </c>
      <c r="C69" s="350" t="s">
        <v>413</v>
      </c>
      <c r="D69" s="206" t="s">
        <v>415</v>
      </c>
      <c r="E69" s="33">
        <v>3</v>
      </c>
      <c r="F69" s="207">
        <v>8.33</v>
      </c>
      <c r="G69" s="253">
        <f t="shared" si="1"/>
        <v>8.33</v>
      </c>
      <c r="H69" s="252">
        <f t="shared" si="2"/>
        <v>5.8309999999999995</v>
      </c>
      <c r="I69" s="329"/>
      <c r="J69" s="287">
        <f t="shared" si="3"/>
        <v>0</v>
      </c>
      <c r="K69" s="251">
        <f t="shared" si="0"/>
        <v>8.33</v>
      </c>
    </row>
    <row r="70" spans="1:12" s="288" customFormat="1" ht="109" customHeight="1">
      <c r="A70" s="177" t="s">
        <v>416</v>
      </c>
      <c r="B70" s="173" t="s">
        <v>417</v>
      </c>
      <c r="C70" s="350" t="s">
        <v>416</v>
      </c>
      <c r="D70" s="206" t="s">
        <v>418</v>
      </c>
      <c r="E70" s="33">
        <v>3</v>
      </c>
      <c r="F70" s="207">
        <v>8.33</v>
      </c>
      <c r="G70" s="253">
        <f t="shared" si="1"/>
        <v>8.33</v>
      </c>
      <c r="H70" s="252">
        <f t="shared" si="2"/>
        <v>5.8309999999999995</v>
      </c>
      <c r="I70" s="329"/>
      <c r="J70" s="287">
        <f t="shared" si="3"/>
        <v>0</v>
      </c>
      <c r="K70" s="251">
        <f t="shared" si="0"/>
        <v>8.33</v>
      </c>
    </row>
    <row r="71" spans="1:12" s="288" customFormat="1" ht="109" customHeight="1">
      <c r="A71" s="177" t="s">
        <v>419</v>
      </c>
      <c r="B71" s="173" t="s">
        <v>420</v>
      </c>
      <c r="C71" s="350" t="s">
        <v>419</v>
      </c>
      <c r="D71" s="206" t="s">
        <v>421</v>
      </c>
      <c r="E71" s="33">
        <v>3</v>
      </c>
      <c r="F71" s="207">
        <v>8.33</v>
      </c>
      <c r="G71" s="253">
        <f t="shared" si="1"/>
        <v>8.33</v>
      </c>
      <c r="H71" s="252">
        <f t="shared" si="2"/>
        <v>5.8309999999999995</v>
      </c>
      <c r="I71" s="329"/>
      <c r="J71" s="287">
        <f t="shared" si="3"/>
        <v>0</v>
      </c>
      <c r="K71" s="251">
        <f t="shared" si="0"/>
        <v>8.33</v>
      </c>
    </row>
    <row r="72" spans="1:12" s="288" customFormat="1" ht="109" customHeight="1" collapsed="1">
      <c r="A72" s="177" t="s">
        <v>422</v>
      </c>
      <c r="B72" s="173" t="s">
        <v>423</v>
      </c>
      <c r="C72" s="350" t="s">
        <v>422</v>
      </c>
      <c r="D72" s="206" t="s">
        <v>424</v>
      </c>
      <c r="E72" s="33">
        <v>3</v>
      </c>
      <c r="F72" s="207">
        <v>8.33</v>
      </c>
      <c r="G72" s="253">
        <f t="shared" si="1"/>
        <v>8.33</v>
      </c>
      <c r="H72" s="252">
        <f t="shared" si="2"/>
        <v>5.8309999999999995</v>
      </c>
      <c r="I72" s="329"/>
      <c r="J72" s="287">
        <f t="shared" si="3"/>
        <v>0</v>
      </c>
      <c r="K72" s="251">
        <f t="shared" si="0"/>
        <v>8.33</v>
      </c>
    </row>
    <row r="73" spans="1:12" s="288" customFormat="1" ht="109" customHeight="1">
      <c r="A73" s="177" t="s">
        <v>425</v>
      </c>
      <c r="B73" s="173" t="s">
        <v>426</v>
      </c>
      <c r="C73" s="350" t="s">
        <v>425</v>
      </c>
      <c r="D73" s="206" t="s">
        <v>427</v>
      </c>
      <c r="E73" s="33">
        <v>3</v>
      </c>
      <c r="F73" s="207">
        <v>8.33</v>
      </c>
      <c r="G73" s="253">
        <f t="shared" si="1"/>
        <v>8.33</v>
      </c>
      <c r="H73" s="252">
        <f t="shared" si="2"/>
        <v>5.8309999999999995</v>
      </c>
      <c r="I73" s="329"/>
      <c r="J73" s="287">
        <f t="shared" si="3"/>
        <v>0</v>
      </c>
      <c r="K73" s="251">
        <f t="shared" si="0"/>
        <v>8.33</v>
      </c>
    </row>
    <row r="74" spans="1:12" s="288" customFormat="1" ht="109" customHeight="1">
      <c r="A74" s="177" t="s">
        <v>428</v>
      </c>
      <c r="B74" s="173" t="s">
        <v>429</v>
      </c>
      <c r="C74" s="350" t="s">
        <v>428</v>
      </c>
      <c r="D74" s="206" t="s">
        <v>430</v>
      </c>
      <c r="E74" s="33">
        <v>3</v>
      </c>
      <c r="F74" s="207">
        <v>8.33</v>
      </c>
      <c r="G74" s="253">
        <f t="shared" si="1"/>
        <v>8.33</v>
      </c>
      <c r="H74" s="252">
        <f t="shared" si="2"/>
        <v>5.8309999999999995</v>
      </c>
      <c r="I74" s="329"/>
      <c r="J74" s="287">
        <f t="shared" si="3"/>
        <v>0</v>
      </c>
      <c r="K74" s="251">
        <f t="shared" si="0"/>
        <v>8.33</v>
      </c>
    </row>
    <row r="75" spans="1:12" s="288" customFormat="1" ht="109" customHeight="1">
      <c r="A75" s="177" t="s">
        <v>431</v>
      </c>
      <c r="B75" s="173" t="s">
        <v>432</v>
      </c>
      <c r="C75" s="350" t="s">
        <v>431</v>
      </c>
      <c r="D75" s="206" t="s">
        <v>433</v>
      </c>
      <c r="E75" s="33">
        <v>3</v>
      </c>
      <c r="F75" s="207">
        <v>8.33</v>
      </c>
      <c r="G75" s="253">
        <f t="shared" si="1"/>
        <v>8.33</v>
      </c>
      <c r="H75" s="252">
        <f t="shared" si="2"/>
        <v>5.8309999999999995</v>
      </c>
      <c r="I75" s="329"/>
      <c r="J75" s="287">
        <f t="shared" si="3"/>
        <v>0</v>
      </c>
      <c r="K75" s="251">
        <f t="shared" si="0"/>
        <v>8.33</v>
      </c>
    </row>
    <row r="76" spans="1:12" s="288" customFormat="1" ht="109" customHeight="1">
      <c r="A76" s="177" t="s">
        <v>434</v>
      </c>
      <c r="B76" s="173" t="s">
        <v>435</v>
      </c>
      <c r="C76" s="350" t="s">
        <v>434</v>
      </c>
      <c r="D76" s="206" t="s">
        <v>436</v>
      </c>
      <c r="E76" s="33">
        <v>3</v>
      </c>
      <c r="F76" s="207">
        <v>8.33</v>
      </c>
      <c r="G76" s="253">
        <f t="shared" si="1"/>
        <v>8.33</v>
      </c>
      <c r="H76" s="252">
        <f t="shared" si="2"/>
        <v>5.8309999999999995</v>
      </c>
      <c r="I76" s="329"/>
      <c r="J76" s="287">
        <f t="shared" si="3"/>
        <v>0</v>
      </c>
      <c r="K76" s="251">
        <f t="shared" si="0"/>
        <v>8.33</v>
      </c>
    </row>
    <row r="77" spans="1:12" s="288" customFormat="1" ht="109" customHeight="1">
      <c r="A77" s="177" t="s">
        <v>437</v>
      </c>
      <c r="B77" s="173" t="s">
        <v>438</v>
      </c>
      <c r="C77" s="350" t="s">
        <v>437</v>
      </c>
      <c r="D77" s="206" t="s">
        <v>439</v>
      </c>
      <c r="E77" s="33">
        <v>3</v>
      </c>
      <c r="F77" s="207">
        <v>8.33</v>
      </c>
      <c r="G77" s="253">
        <f t="shared" si="1"/>
        <v>8.33</v>
      </c>
      <c r="H77" s="252">
        <f t="shared" si="2"/>
        <v>5.8309999999999995</v>
      </c>
      <c r="I77" s="329"/>
      <c r="J77" s="287">
        <f t="shared" si="3"/>
        <v>0</v>
      </c>
      <c r="K77" s="251">
        <f t="shared" si="0"/>
        <v>8.33</v>
      </c>
    </row>
    <row r="78" spans="1:12" s="288" customFormat="1" ht="109" customHeight="1">
      <c r="A78" s="177" t="s">
        <v>440</v>
      </c>
      <c r="B78" s="173" t="s">
        <v>441</v>
      </c>
      <c r="C78" s="350" t="s">
        <v>440</v>
      </c>
      <c r="D78" s="206" t="s">
        <v>442</v>
      </c>
      <c r="E78" s="33">
        <v>3</v>
      </c>
      <c r="F78" s="207">
        <v>8.33</v>
      </c>
      <c r="G78" s="253">
        <f t="shared" si="1"/>
        <v>8.33</v>
      </c>
      <c r="H78" s="252">
        <f t="shared" si="2"/>
        <v>5.8309999999999995</v>
      </c>
      <c r="I78" s="329"/>
      <c r="J78" s="287">
        <f t="shared" si="3"/>
        <v>0</v>
      </c>
      <c r="K78" s="251">
        <f t="shared" si="0"/>
        <v>8.33</v>
      </c>
    </row>
    <row r="79" spans="1:12" s="288" customFormat="1" ht="109" customHeight="1">
      <c r="A79" s="177" t="s">
        <v>443</v>
      </c>
      <c r="B79" s="173" t="s">
        <v>444</v>
      </c>
      <c r="C79" s="350" t="s">
        <v>443</v>
      </c>
      <c r="D79" s="206" t="s">
        <v>445</v>
      </c>
      <c r="E79" s="33">
        <v>3</v>
      </c>
      <c r="F79" s="207">
        <v>8.33</v>
      </c>
      <c r="G79" s="253">
        <f t="shared" si="1"/>
        <v>8.33</v>
      </c>
      <c r="H79" s="252">
        <f t="shared" si="2"/>
        <v>5.8309999999999995</v>
      </c>
      <c r="I79" s="329"/>
      <c r="J79" s="287">
        <f t="shared" si="3"/>
        <v>0</v>
      </c>
      <c r="K79" s="251">
        <f t="shared" si="0"/>
        <v>8.33</v>
      </c>
    </row>
    <row r="80" spans="1:12" s="288" customFormat="1" ht="109" customHeight="1">
      <c r="A80" s="177" t="s">
        <v>446</v>
      </c>
      <c r="B80" s="173" t="s">
        <v>447</v>
      </c>
      <c r="C80" s="350" t="s">
        <v>446</v>
      </c>
      <c r="D80" s="206" t="s">
        <v>448</v>
      </c>
      <c r="E80" s="33">
        <v>3</v>
      </c>
      <c r="F80" s="207">
        <v>8.33</v>
      </c>
      <c r="G80" s="253">
        <f t="shared" si="1"/>
        <v>8.33</v>
      </c>
      <c r="H80" s="252">
        <f t="shared" si="2"/>
        <v>5.8309999999999995</v>
      </c>
      <c r="I80" s="329"/>
      <c r="J80" s="287">
        <f t="shared" si="3"/>
        <v>0</v>
      </c>
      <c r="K80" s="251">
        <f t="shared" si="0"/>
        <v>8.33</v>
      </c>
    </row>
    <row r="81" spans="1:11" s="288" customFormat="1" ht="109" customHeight="1">
      <c r="A81" s="177" t="s">
        <v>449</v>
      </c>
      <c r="B81" s="173" t="s">
        <v>450</v>
      </c>
      <c r="C81" s="350" t="s">
        <v>449</v>
      </c>
      <c r="D81" s="206" t="s">
        <v>451</v>
      </c>
      <c r="E81" s="33">
        <v>3</v>
      </c>
      <c r="F81" s="207">
        <v>8.33</v>
      </c>
      <c r="G81" s="253">
        <f t="shared" si="1"/>
        <v>8.33</v>
      </c>
      <c r="H81" s="252">
        <f t="shared" si="2"/>
        <v>5.8309999999999995</v>
      </c>
      <c r="I81" s="329"/>
      <c r="J81" s="287">
        <f t="shared" si="3"/>
        <v>0</v>
      </c>
      <c r="K81" s="251">
        <f t="shared" si="0"/>
        <v>8.33</v>
      </c>
    </row>
    <row r="82" spans="1:11" s="288" customFormat="1" ht="109" customHeight="1">
      <c r="A82" s="177" t="s">
        <v>452</v>
      </c>
      <c r="B82" s="173" t="s">
        <v>453</v>
      </c>
      <c r="C82" s="350" t="s">
        <v>452</v>
      </c>
      <c r="D82" s="206" t="s">
        <v>454</v>
      </c>
      <c r="E82" s="33">
        <v>3</v>
      </c>
      <c r="F82" s="207">
        <v>8.33</v>
      </c>
      <c r="G82" s="253">
        <f t="shared" si="1"/>
        <v>8.33</v>
      </c>
      <c r="H82" s="252">
        <f t="shared" si="2"/>
        <v>5.8309999999999995</v>
      </c>
      <c r="I82" s="329"/>
      <c r="J82" s="287">
        <f t="shared" si="3"/>
        <v>0</v>
      </c>
      <c r="K82" s="251">
        <f t="shared" si="0"/>
        <v>8.33</v>
      </c>
    </row>
    <row r="83" spans="1:11" s="288" customFormat="1" ht="109" customHeight="1">
      <c r="A83" s="177" t="s">
        <v>455</v>
      </c>
      <c r="B83" s="173" t="s">
        <v>456</v>
      </c>
      <c r="C83" s="350" t="s">
        <v>455</v>
      </c>
      <c r="D83" s="206" t="s">
        <v>457</v>
      </c>
      <c r="E83" s="33">
        <v>3</v>
      </c>
      <c r="F83" s="207">
        <v>8.33</v>
      </c>
      <c r="G83" s="253">
        <f t="shared" si="1"/>
        <v>8.33</v>
      </c>
      <c r="H83" s="252">
        <f t="shared" si="2"/>
        <v>5.8309999999999995</v>
      </c>
      <c r="I83" s="329"/>
      <c r="J83" s="287">
        <f t="shared" si="3"/>
        <v>0</v>
      </c>
      <c r="K83" s="251">
        <f t="shared" si="0"/>
        <v>8.33</v>
      </c>
    </row>
    <row r="84" spans="1:11" s="288" customFormat="1" ht="109" customHeight="1">
      <c r="A84" s="177" t="s">
        <v>458</v>
      </c>
      <c r="B84" s="173" t="s">
        <v>459</v>
      </c>
      <c r="C84" s="350" t="s">
        <v>458</v>
      </c>
      <c r="D84" s="206" t="s">
        <v>460</v>
      </c>
      <c r="E84" s="33">
        <v>3</v>
      </c>
      <c r="F84" s="207">
        <v>8.33</v>
      </c>
      <c r="G84" s="253">
        <f t="shared" si="1"/>
        <v>8.33</v>
      </c>
      <c r="H84" s="252">
        <f t="shared" si="2"/>
        <v>5.8309999999999995</v>
      </c>
      <c r="I84" s="329"/>
      <c r="J84" s="287">
        <f t="shared" si="3"/>
        <v>0</v>
      </c>
      <c r="K84" s="251">
        <f t="shared" ref="K84:K133" si="4">IF($I$136&gt;59,G84*(1-0.3),G84)</f>
        <v>8.33</v>
      </c>
    </row>
    <row r="85" spans="1:11" s="288" customFormat="1" ht="109" customHeight="1">
      <c r="A85" s="177" t="s">
        <v>461</v>
      </c>
      <c r="B85" s="173" t="s">
        <v>462</v>
      </c>
      <c r="C85" s="350" t="s">
        <v>461</v>
      </c>
      <c r="D85" s="206" t="s">
        <v>463</v>
      </c>
      <c r="E85" s="33">
        <v>3</v>
      </c>
      <c r="F85" s="207">
        <v>8.33</v>
      </c>
      <c r="G85" s="253">
        <f t="shared" ref="G85:G135" si="5">F85*(1-$C$10)</f>
        <v>8.33</v>
      </c>
      <c r="H85" s="252">
        <f t="shared" ref="H85:H133" si="6">G85*(1-0.3)</f>
        <v>5.8309999999999995</v>
      </c>
      <c r="I85" s="329"/>
      <c r="J85" s="287">
        <f t="shared" ref="J85:J135" si="7">I85*F85</f>
        <v>0</v>
      </c>
      <c r="K85" s="251">
        <f t="shared" si="4"/>
        <v>8.33</v>
      </c>
    </row>
    <row r="86" spans="1:11" s="298" customFormat="1" ht="109" customHeight="1">
      <c r="A86" s="177" t="s">
        <v>464</v>
      </c>
      <c r="B86" s="173" t="s">
        <v>465</v>
      </c>
      <c r="C86" s="350" t="s">
        <v>464</v>
      </c>
      <c r="D86" s="206" t="s">
        <v>466</v>
      </c>
      <c r="E86" s="33">
        <v>3</v>
      </c>
      <c r="F86" s="207">
        <v>8.33</v>
      </c>
      <c r="G86" s="253">
        <f t="shared" si="5"/>
        <v>8.33</v>
      </c>
      <c r="H86" s="252">
        <f t="shared" si="6"/>
        <v>5.8309999999999995</v>
      </c>
      <c r="I86" s="329"/>
      <c r="J86" s="287">
        <f t="shared" si="7"/>
        <v>0</v>
      </c>
      <c r="K86" s="251">
        <f t="shared" si="4"/>
        <v>8.33</v>
      </c>
    </row>
    <row r="87" spans="1:11" s="298" customFormat="1" ht="109" customHeight="1">
      <c r="A87" s="177" t="s">
        <v>467</v>
      </c>
      <c r="B87" s="173" t="s">
        <v>468</v>
      </c>
      <c r="C87" s="350" t="s">
        <v>467</v>
      </c>
      <c r="D87" s="206" t="s">
        <v>469</v>
      </c>
      <c r="E87" s="33">
        <v>3</v>
      </c>
      <c r="F87" s="207">
        <v>8.33</v>
      </c>
      <c r="G87" s="253">
        <f t="shared" si="5"/>
        <v>8.33</v>
      </c>
      <c r="H87" s="252">
        <f t="shared" si="6"/>
        <v>5.8309999999999995</v>
      </c>
      <c r="I87" s="329"/>
      <c r="J87" s="287">
        <f t="shared" si="7"/>
        <v>0</v>
      </c>
      <c r="K87" s="251">
        <f t="shared" si="4"/>
        <v>8.33</v>
      </c>
    </row>
    <row r="88" spans="1:11" s="298" customFormat="1" ht="109" customHeight="1">
      <c r="A88" s="177" t="s">
        <v>470</v>
      </c>
      <c r="B88" s="173" t="s">
        <v>471</v>
      </c>
      <c r="C88" s="350" t="s">
        <v>470</v>
      </c>
      <c r="D88" s="206" t="s">
        <v>472</v>
      </c>
      <c r="E88" s="33">
        <v>3</v>
      </c>
      <c r="F88" s="207">
        <v>8.33</v>
      </c>
      <c r="G88" s="253">
        <f t="shared" si="5"/>
        <v>8.33</v>
      </c>
      <c r="H88" s="252">
        <f t="shared" si="6"/>
        <v>5.8309999999999995</v>
      </c>
      <c r="I88" s="329"/>
      <c r="J88" s="287">
        <f t="shared" si="7"/>
        <v>0</v>
      </c>
      <c r="K88" s="251">
        <f t="shared" si="4"/>
        <v>8.33</v>
      </c>
    </row>
    <row r="89" spans="1:11" s="300" customFormat="1" ht="109" customHeight="1">
      <c r="A89" s="177" t="s">
        <v>473</v>
      </c>
      <c r="B89" s="173" t="s">
        <v>474</v>
      </c>
      <c r="C89" s="350" t="s">
        <v>473</v>
      </c>
      <c r="D89" s="206" t="s">
        <v>475</v>
      </c>
      <c r="E89" s="33">
        <v>3</v>
      </c>
      <c r="F89" s="207">
        <v>8.33</v>
      </c>
      <c r="G89" s="253">
        <f t="shared" si="5"/>
        <v>8.33</v>
      </c>
      <c r="H89" s="252">
        <f t="shared" si="6"/>
        <v>5.8309999999999995</v>
      </c>
      <c r="I89" s="329"/>
      <c r="J89" s="287">
        <f t="shared" si="7"/>
        <v>0</v>
      </c>
      <c r="K89" s="251">
        <f t="shared" si="4"/>
        <v>8.33</v>
      </c>
    </row>
    <row r="90" spans="1:11" s="300" customFormat="1" ht="109" customHeight="1">
      <c r="A90" s="177" t="s">
        <v>476</v>
      </c>
      <c r="B90" s="173" t="s">
        <v>477</v>
      </c>
      <c r="C90" s="350" t="s">
        <v>476</v>
      </c>
      <c r="D90" s="206" t="s">
        <v>478</v>
      </c>
      <c r="E90" s="33">
        <v>3</v>
      </c>
      <c r="F90" s="207">
        <v>8.33</v>
      </c>
      <c r="G90" s="253">
        <f t="shared" si="5"/>
        <v>8.33</v>
      </c>
      <c r="H90" s="252">
        <f t="shared" si="6"/>
        <v>5.8309999999999995</v>
      </c>
      <c r="I90" s="329"/>
      <c r="J90" s="287">
        <f t="shared" si="7"/>
        <v>0</v>
      </c>
      <c r="K90" s="251">
        <f t="shared" si="4"/>
        <v>8.33</v>
      </c>
    </row>
    <row r="91" spans="1:11" s="300" customFormat="1" ht="109" customHeight="1">
      <c r="A91" s="177" t="s">
        <v>479</v>
      </c>
      <c r="B91" s="173" t="s">
        <v>480</v>
      </c>
      <c r="C91" s="350" t="s">
        <v>479</v>
      </c>
      <c r="D91" s="206" t="s">
        <v>481</v>
      </c>
      <c r="E91" s="33">
        <v>3</v>
      </c>
      <c r="F91" s="207">
        <v>8.33</v>
      </c>
      <c r="G91" s="253">
        <f t="shared" si="5"/>
        <v>8.33</v>
      </c>
      <c r="H91" s="252">
        <f t="shared" si="6"/>
        <v>5.8309999999999995</v>
      </c>
      <c r="I91" s="329"/>
      <c r="J91" s="287">
        <f t="shared" si="7"/>
        <v>0</v>
      </c>
      <c r="K91" s="251">
        <f t="shared" si="4"/>
        <v>8.33</v>
      </c>
    </row>
    <row r="92" spans="1:11" s="300" customFormat="1" ht="109" customHeight="1">
      <c r="A92" s="177" t="s">
        <v>482</v>
      </c>
      <c r="B92" s="176" t="s">
        <v>483</v>
      </c>
      <c r="C92" s="350" t="s">
        <v>482</v>
      </c>
      <c r="D92" s="206" t="s">
        <v>484</v>
      </c>
      <c r="E92" s="33">
        <v>3</v>
      </c>
      <c r="F92" s="207">
        <v>8.33</v>
      </c>
      <c r="G92" s="253">
        <f t="shared" si="5"/>
        <v>8.33</v>
      </c>
      <c r="H92" s="252">
        <f t="shared" si="6"/>
        <v>5.8309999999999995</v>
      </c>
      <c r="I92" s="329"/>
      <c r="J92" s="287">
        <f t="shared" si="7"/>
        <v>0</v>
      </c>
      <c r="K92" s="251">
        <f t="shared" si="4"/>
        <v>8.33</v>
      </c>
    </row>
    <row r="93" spans="1:11" s="300" customFormat="1" ht="109" customHeight="1">
      <c r="A93" s="177" t="s">
        <v>485</v>
      </c>
      <c r="B93" s="176" t="s">
        <v>486</v>
      </c>
      <c r="C93" s="350" t="s">
        <v>485</v>
      </c>
      <c r="D93" s="206" t="s">
        <v>487</v>
      </c>
      <c r="E93" s="33">
        <v>3</v>
      </c>
      <c r="F93" s="207">
        <v>8.33</v>
      </c>
      <c r="G93" s="253">
        <f t="shared" si="5"/>
        <v>8.33</v>
      </c>
      <c r="H93" s="252">
        <f t="shared" si="6"/>
        <v>5.8309999999999995</v>
      </c>
      <c r="I93" s="329"/>
      <c r="J93" s="287">
        <f t="shared" si="7"/>
        <v>0</v>
      </c>
      <c r="K93" s="251">
        <f t="shared" si="4"/>
        <v>8.33</v>
      </c>
    </row>
    <row r="94" spans="1:11" s="300" customFormat="1" ht="109" customHeight="1">
      <c r="A94" s="177" t="s">
        <v>488</v>
      </c>
      <c r="B94" s="176" t="s">
        <v>489</v>
      </c>
      <c r="C94" s="350" t="s">
        <v>488</v>
      </c>
      <c r="D94" s="206" t="s">
        <v>490</v>
      </c>
      <c r="E94" s="33">
        <v>3</v>
      </c>
      <c r="F94" s="207">
        <v>8.33</v>
      </c>
      <c r="G94" s="253">
        <f t="shared" si="5"/>
        <v>8.33</v>
      </c>
      <c r="H94" s="252">
        <f t="shared" si="6"/>
        <v>5.8309999999999995</v>
      </c>
      <c r="I94" s="329"/>
      <c r="J94" s="287">
        <f t="shared" si="7"/>
        <v>0</v>
      </c>
      <c r="K94" s="251">
        <f t="shared" si="4"/>
        <v>8.33</v>
      </c>
    </row>
    <row r="95" spans="1:11" s="300" customFormat="1" ht="109" customHeight="1">
      <c r="A95" s="177" t="s">
        <v>491</v>
      </c>
      <c r="B95" s="176" t="s">
        <v>492</v>
      </c>
      <c r="C95" s="350" t="s">
        <v>491</v>
      </c>
      <c r="D95" s="206" t="s">
        <v>493</v>
      </c>
      <c r="E95" s="33">
        <v>3</v>
      </c>
      <c r="F95" s="207">
        <v>8.33</v>
      </c>
      <c r="G95" s="253">
        <f t="shared" si="5"/>
        <v>8.33</v>
      </c>
      <c r="H95" s="252">
        <f t="shared" si="6"/>
        <v>5.8309999999999995</v>
      </c>
      <c r="I95" s="329"/>
      <c r="J95" s="287">
        <f t="shared" si="7"/>
        <v>0</v>
      </c>
      <c r="K95" s="251">
        <f t="shared" si="4"/>
        <v>8.33</v>
      </c>
    </row>
    <row r="96" spans="1:11" s="300" customFormat="1" ht="109" customHeight="1">
      <c r="A96" s="177" t="s">
        <v>494</v>
      </c>
      <c r="B96" s="176" t="s">
        <v>495</v>
      </c>
      <c r="C96" s="350" t="s">
        <v>494</v>
      </c>
      <c r="D96" s="206" t="s">
        <v>496</v>
      </c>
      <c r="E96" s="33">
        <v>3</v>
      </c>
      <c r="F96" s="207">
        <v>8.33</v>
      </c>
      <c r="G96" s="253">
        <f t="shared" si="5"/>
        <v>8.33</v>
      </c>
      <c r="H96" s="252">
        <f t="shared" si="6"/>
        <v>5.8309999999999995</v>
      </c>
      <c r="I96" s="329"/>
      <c r="J96" s="287">
        <f t="shared" si="7"/>
        <v>0</v>
      </c>
      <c r="K96" s="251">
        <f t="shared" si="4"/>
        <v>8.33</v>
      </c>
    </row>
    <row r="97" spans="1:12" s="300" customFormat="1" ht="109" customHeight="1">
      <c r="A97" s="177" t="s">
        <v>497</v>
      </c>
      <c r="B97" s="176" t="s">
        <v>498</v>
      </c>
      <c r="C97" s="350" t="s">
        <v>497</v>
      </c>
      <c r="D97" s="206" t="s">
        <v>499</v>
      </c>
      <c r="E97" s="33">
        <v>3</v>
      </c>
      <c r="F97" s="207">
        <v>10.17</v>
      </c>
      <c r="G97" s="253">
        <f t="shared" si="5"/>
        <v>10.17</v>
      </c>
      <c r="H97" s="252">
        <f t="shared" si="6"/>
        <v>7.1189999999999998</v>
      </c>
      <c r="I97" s="329"/>
      <c r="J97" s="287">
        <f t="shared" si="7"/>
        <v>0</v>
      </c>
      <c r="K97" s="251">
        <f t="shared" si="4"/>
        <v>10.17</v>
      </c>
    </row>
    <row r="98" spans="1:12" s="300" customFormat="1" ht="109" customHeight="1">
      <c r="A98" s="177" t="s">
        <v>500</v>
      </c>
      <c r="B98" s="176" t="s">
        <v>501</v>
      </c>
      <c r="C98" s="350" t="s">
        <v>500</v>
      </c>
      <c r="D98" s="206" t="s">
        <v>502</v>
      </c>
      <c r="E98" s="33">
        <v>3</v>
      </c>
      <c r="F98" s="207">
        <v>10.17</v>
      </c>
      <c r="G98" s="253">
        <f t="shared" si="5"/>
        <v>10.17</v>
      </c>
      <c r="H98" s="252">
        <f t="shared" si="6"/>
        <v>7.1189999999999998</v>
      </c>
      <c r="I98" s="329"/>
      <c r="J98" s="287">
        <f t="shared" si="7"/>
        <v>0</v>
      </c>
      <c r="K98" s="251">
        <f t="shared" si="4"/>
        <v>10.17</v>
      </c>
    </row>
    <row r="99" spans="1:12" s="288" customFormat="1" ht="109" customHeight="1">
      <c r="A99" s="177" t="s">
        <v>503</v>
      </c>
      <c r="B99" s="173" t="s">
        <v>504</v>
      </c>
      <c r="C99" s="350" t="s">
        <v>503</v>
      </c>
      <c r="D99" s="206" t="s">
        <v>505</v>
      </c>
      <c r="E99" s="33">
        <v>3</v>
      </c>
      <c r="F99" s="207">
        <v>10.17</v>
      </c>
      <c r="G99" s="253">
        <f t="shared" si="5"/>
        <v>10.17</v>
      </c>
      <c r="H99" s="252">
        <f t="shared" si="6"/>
        <v>7.1189999999999998</v>
      </c>
      <c r="I99" s="329"/>
      <c r="J99" s="287">
        <f t="shared" si="7"/>
        <v>0</v>
      </c>
      <c r="K99" s="251">
        <f t="shared" si="4"/>
        <v>10.17</v>
      </c>
      <c r="L99" s="297"/>
    </row>
    <row r="100" spans="1:12" s="288" customFormat="1" ht="109" customHeight="1">
      <c r="A100" s="177" t="s">
        <v>506</v>
      </c>
      <c r="B100" s="173" t="s">
        <v>507</v>
      </c>
      <c r="C100" s="350" t="s">
        <v>506</v>
      </c>
      <c r="D100" s="206" t="s">
        <v>508</v>
      </c>
      <c r="E100" s="33">
        <v>3</v>
      </c>
      <c r="F100" s="207">
        <v>10.17</v>
      </c>
      <c r="G100" s="253">
        <f t="shared" si="5"/>
        <v>10.17</v>
      </c>
      <c r="H100" s="252">
        <f t="shared" si="6"/>
        <v>7.1189999999999998</v>
      </c>
      <c r="I100" s="329"/>
      <c r="J100" s="287">
        <f t="shared" si="7"/>
        <v>0</v>
      </c>
      <c r="K100" s="251">
        <f t="shared" si="4"/>
        <v>10.17</v>
      </c>
    </row>
    <row r="101" spans="1:12" s="288" customFormat="1" ht="109" customHeight="1">
      <c r="A101" s="177" t="s">
        <v>509</v>
      </c>
      <c r="B101" s="173" t="s">
        <v>510</v>
      </c>
      <c r="C101" s="350" t="s">
        <v>509</v>
      </c>
      <c r="D101" s="206" t="s">
        <v>511</v>
      </c>
      <c r="E101" s="33">
        <v>3</v>
      </c>
      <c r="F101" s="207">
        <v>10.17</v>
      </c>
      <c r="G101" s="253">
        <f t="shared" si="5"/>
        <v>10.17</v>
      </c>
      <c r="H101" s="252">
        <f t="shared" si="6"/>
        <v>7.1189999999999998</v>
      </c>
      <c r="I101" s="329"/>
      <c r="J101" s="287">
        <f t="shared" si="7"/>
        <v>0</v>
      </c>
      <c r="K101" s="251">
        <f t="shared" si="4"/>
        <v>10.17</v>
      </c>
    </row>
    <row r="102" spans="1:12" s="288" customFormat="1" ht="109" customHeight="1">
      <c r="A102" s="177" t="s">
        <v>512</v>
      </c>
      <c r="B102" s="173" t="s">
        <v>513</v>
      </c>
      <c r="C102" s="350" t="s">
        <v>512</v>
      </c>
      <c r="D102" s="206" t="s">
        <v>514</v>
      </c>
      <c r="E102" s="33">
        <v>3</v>
      </c>
      <c r="F102" s="207">
        <v>10.17</v>
      </c>
      <c r="G102" s="253">
        <f t="shared" si="5"/>
        <v>10.17</v>
      </c>
      <c r="H102" s="252">
        <f t="shared" si="6"/>
        <v>7.1189999999999998</v>
      </c>
      <c r="I102" s="329"/>
      <c r="J102" s="287">
        <f t="shared" si="7"/>
        <v>0</v>
      </c>
      <c r="K102" s="251">
        <f t="shared" si="4"/>
        <v>10.17</v>
      </c>
    </row>
    <row r="103" spans="1:12" s="288" customFormat="1" ht="109" customHeight="1">
      <c r="A103" s="177" t="s">
        <v>515</v>
      </c>
      <c r="B103" s="173" t="s">
        <v>516</v>
      </c>
      <c r="C103" s="350" t="s">
        <v>515</v>
      </c>
      <c r="D103" s="206" t="s">
        <v>517</v>
      </c>
      <c r="E103" s="33">
        <v>3</v>
      </c>
      <c r="F103" s="207">
        <v>10.17</v>
      </c>
      <c r="G103" s="253">
        <f t="shared" si="5"/>
        <v>10.17</v>
      </c>
      <c r="H103" s="252">
        <f t="shared" si="6"/>
        <v>7.1189999999999998</v>
      </c>
      <c r="I103" s="329"/>
      <c r="J103" s="287">
        <f t="shared" si="7"/>
        <v>0</v>
      </c>
      <c r="K103" s="251">
        <f t="shared" si="4"/>
        <v>10.17</v>
      </c>
    </row>
    <row r="104" spans="1:12" s="288" customFormat="1" ht="109" customHeight="1">
      <c r="A104" s="177" t="s">
        <v>518</v>
      </c>
      <c r="B104" s="173" t="s">
        <v>519</v>
      </c>
      <c r="C104" s="350" t="s">
        <v>518</v>
      </c>
      <c r="D104" s="206" t="s">
        <v>520</v>
      </c>
      <c r="E104" s="33">
        <v>3</v>
      </c>
      <c r="F104" s="207">
        <v>10.17</v>
      </c>
      <c r="G104" s="253">
        <f t="shared" si="5"/>
        <v>10.17</v>
      </c>
      <c r="H104" s="252">
        <f t="shared" si="6"/>
        <v>7.1189999999999998</v>
      </c>
      <c r="I104" s="329"/>
      <c r="J104" s="287">
        <f t="shared" si="7"/>
        <v>0</v>
      </c>
      <c r="K104" s="251">
        <f t="shared" si="4"/>
        <v>10.17</v>
      </c>
    </row>
    <row r="105" spans="1:12" s="288" customFormat="1" ht="109" customHeight="1" collapsed="1">
      <c r="A105" s="177" t="s">
        <v>521</v>
      </c>
      <c r="B105" s="173" t="s">
        <v>522</v>
      </c>
      <c r="C105" s="350" t="s">
        <v>521</v>
      </c>
      <c r="D105" s="206" t="s">
        <v>523</v>
      </c>
      <c r="E105" s="33">
        <v>3</v>
      </c>
      <c r="F105" s="207">
        <v>10.17</v>
      </c>
      <c r="G105" s="253">
        <f t="shared" si="5"/>
        <v>10.17</v>
      </c>
      <c r="H105" s="252">
        <f t="shared" si="6"/>
        <v>7.1189999999999998</v>
      </c>
      <c r="I105" s="329"/>
      <c r="J105" s="287">
        <f t="shared" si="7"/>
        <v>0</v>
      </c>
      <c r="K105" s="251">
        <f t="shared" si="4"/>
        <v>10.17</v>
      </c>
    </row>
    <row r="106" spans="1:12" s="288" customFormat="1" ht="109" customHeight="1">
      <c r="A106" s="177" t="s">
        <v>524</v>
      </c>
      <c r="B106" s="173" t="s">
        <v>525</v>
      </c>
      <c r="C106" s="350" t="s">
        <v>524</v>
      </c>
      <c r="D106" s="206" t="s">
        <v>526</v>
      </c>
      <c r="E106" s="33">
        <v>3</v>
      </c>
      <c r="F106" s="207">
        <v>10.17</v>
      </c>
      <c r="G106" s="253">
        <f t="shared" si="5"/>
        <v>10.17</v>
      </c>
      <c r="H106" s="252">
        <f t="shared" si="6"/>
        <v>7.1189999999999998</v>
      </c>
      <c r="I106" s="329"/>
      <c r="J106" s="287">
        <f t="shared" si="7"/>
        <v>0</v>
      </c>
      <c r="K106" s="251">
        <f t="shared" si="4"/>
        <v>10.17</v>
      </c>
    </row>
    <row r="107" spans="1:12" s="288" customFormat="1" ht="109" customHeight="1">
      <c r="A107" s="177" t="s">
        <v>527</v>
      </c>
      <c r="B107" s="173" t="s">
        <v>528</v>
      </c>
      <c r="C107" s="350" t="s">
        <v>527</v>
      </c>
      <c r="D107" s="206" t="s">
        <v>529</v>
      </c>
      <c r="E107" s="33">
        <v>3</v>
      </c>
      <c r="F107" s="207">
        <v>10.17</v>
      </c>
      <c r="G107" s="253">
        <f t="shared" si="5"/>
        <v>10.17</v>
      </c>
      <c r="H107" s="252">
        <f t="shared" si="6"/>
        <v>7.1189999999999998</v>
      </c>
      <c r="I107" s="329"/>
      <c r="J107" s="287">
        <f t="shared" si="7"/>
        <v>0</v>
      </c>
      <c r="K107" s="251">
        <f t="shared" si="4"/>
        <v>10.17</v>
      </c>
    </row>
    <row r="108" spans="1:12" s="288" customFormat="1" ht="109" customHeight="1">
      <c r="A108" s="177" t="s">
        <v>530</v>
      </c>
      <c r="B108" s="173" t="s">
        <v>531</v>
      </c>
      <c r="C108" s="350" t="s">
        <v>530</v>
      </c>
      <c r="D108" s="206" t="s">
        <v>532</v>
      </c>
      <c r="E108" s="33">
        <v>3</v>
      </c>
      <c r="F108" s="207">
        <v>10.17</v>
      </c>
      <c r="G108" s="253">
        <f t="shared" si="5"/>
        <v>10.17</v>
      </c>
      <c r="H108" s="252">
        <f t="shared" si="6"/>
        <v>7.1189999999999998</v>
      </c>
      <c r="I108" s="329"/>
      <c r="J108" s="287">
        <f t="shared" si="7"/>
        <v>0</v>
      </c>
      <c r="K108" s="251">
        <f t="shared" si="4"/>
        <v>10.17</v>
      </c>
    </row>
    <row r="109" spans="1:12" s="288" customFormat="1" ht="109" customHeight="1">
      <c r="A109" s="177" t="s">
        <v>533</v>
      </c>
      <c r="B109" s="173" t="s">
        <v>534</v>
      </c>
      <c r="C109" s="350" t="s">
        <v>533</v>
      </c>
      <c r="D109" s="206" t="s">
        <v>535</v>
      </c>
      <c r="E109" s="33">
        <v>3</v>
      </c>
      <c r="F109" s="207">
        <v>10.17</v>
      </c>
      <c r="G109" s="253">
        <f t="shared" si="5"/>
        <v>10.17</v>
      </c>
      <c r="H109" s="252">
        <f t="shared" si="6"/>
        <v>7.1189999999999998</v>
      </c>
      <c r="I109" s="329"/>
      <c r="J109" s="287">
        <f t="shared" si="7"/>
        <v>0</v>
      </c>
      <c r="K109" s="251">
        <f t="shared" si="4"/>
        <v>10.17</v>
      </c>
    </row>
    <row r="110" spans="1:12" s="288" customFormat="1" ht="109" customHeight="1">
      <c r="A110" s="177" t="s">
        <v>536</v>
      </c>
      <c r="B110" s="173" t="s">
        <v>537</v>
      </c>
      <c r="C110" s="350" t="s">
        <v>536</v>
      </c>
      <c r="D110" s="206" t="s">
        <v>538</v>
      </c>
      <c r="E110" s="33">
        <v>3</v>
      </c>
      <c r="F110" s="207">
        <v>10.17</v>
      </c>
      <c r="G110" s="253">
        <f t="shared" si="5"/>
        <v>10.17</v>
      </c>
      <c r="H110" s="252">
        <f t="shared" si="6"/>
        <v>7.1189999999999998</v>
      </c>
      <c r="I110" s="329"/>
      <c r="J110" s="287">
        <f t="shared" si="7"/>
        <v>0</v>
      </c>
      <c r="K110" s="251">
        <f t="shared" si="4"/>
        <v>10.17</v>
      </c>
    </row>
    <row r="111" spans="1:12" s="288" customFormat="1" ht="109" customHeight="1">
      <c r="A111" s="177" t="s">
        <v>539</v>
      </c>
      <c r="B111" s="173" t="s">
        <v>540</v>
      </c>
      <c r="C111" s="350" t="s">
        <v>539</v>
      </c>
      <c r="D111" s="206" t="s">
        <v>541</v>
      </c>
      <c r="E111" s="33">
        <v>3</v>
      </c>
      <c r="F111" s="207">
        <v>10.17</v>
      </c>
      <c r="G111" s="253">
        <f t="shared" si="5"/>
        <v>10.17</v>
      </c>
      <c r="H111" s="252">
        <f t="shared" si="6"/>
        <v>7.1189999999999998</v>
      </c>
      <c r="I111" s="329"/>
      <c r="J111" s="287">
        <f t="shared" si="7"/>
        <v>0</v>
      </c>
      <c r="K111" s="251">
        <f t="shared" si="4"/>
        <v>10.17</v>
      </c>
    </row>
    <row r="112" spans="1:12" s="288" customFormat="1" ht="109" customHeight="1">
      <c r="A112" s="177" t="s">
        <v>542</v>
      </c>
      <c r="B112" s="173" t="s">
        <v>543</v>
      </c>
      <c r="C112" s="350" t="s">
        <v>542</v>
      </c>
      <c r="D112" s="206" t="s">
        <v>544</v>
      </c>
      <c r="E112" s="33">
        <v>3</v>
      </c>
      <c r="F112" s="207">
        <v>10.17</v>
      </c>
      <c r="G112" s="253">
        <f t="shared" si="5"/>
        <v>10.17</v>
      </c>
      <c r="H112" s="252">
        <f t="shared" si="6"/>
        <v>7.1189999999999998</v>
      </c>
      <c r="I112" s="329"/>
      <c r="J112" s="287">
        <f t="shared" si="7"/>
        <v>0</v>
      </c>
      <c r="K112" s="251">
        <f t="shared" si="4"/>
        <v>10.17</v>
      </c>
    </row>
    <row r="113" spans="1:11" s="288" customFormat="1" ht="109" customHeight="1">
      <c r="A113" s="177" t="s">
        <v>545</v>
      </c>
      <c r="B113" s="173" t="s">
        <v>546</v>
      </c>
      <c r="C113" s="350" t="s">
        <v>545</v>
      </c>
      <c r="D113" s="206" t="s">
        <v>547</v>
      </c>
      <c r="E113" s="33">
        <v>3</v>
      </c>
      <c r="F113" s="207">
        <v>10.17</v>
      </c>
      <c r="G113" s="253">
        <f t="shared" si="5"/>
        <v>10.17</v>
      </c>
      <c r="H113" s="252">
        <f t="shared" si="6"/>
        <v>7.1189999999999998</v>
      </c>
      <c r="I113" s="329"/>
      <c r="J113" s="287">
        <f t="shared" si="7"/>
        <v>0</v>
      </c>
      <c r="K113" s="251">
        <f t="shared" si="4"/>
        <v>10.17</v>
      </c>
    </row>
    <row r="114" spans="1:11" s="288" customFormat="1" ht="109" customHeight="1">
      <c r="A114" s="177" t="s">
        <v>548</v>
      </c>
      <c r="B114" s="173" t="s">
        <v>549</v>
      </c>
      <c r="C114" s="350" t="s">
        <v>548</v>
      </c>
      <c r="D114" s="206" t="s">
        <v>550</v>
      </c>
      <c r="E114" s="33">
        <v>3</v>
      </c>
      <c r="F114" s="207">
        <v>10.17</v>
      </c>
      <c r="G114" s="253">
        <f t="shared" si="5"/>
        <v>10.17</v>
      </c>
      <c r="H114" s="252">
        <f t="shared" si="6"/>
        <v>7.1189999999999998</v>
      </c>
      <c r="I114" s="329"/>
      <c r="J114" s="287">
        <f t="shared" si="7"/>
        <v>0</v>
      </c>
      <c r="K114" s="251">
        <f t="shared" si="4"/>
        <v>10.17</v>
      </c>
    </row>
    <row r="115" spans="1:11" s="288" customFormat="1" ht="109" customHeight="1">
      <c r="A115" s="177" t="s">
        <v>551</v>
      </c>
      <c r="B115" s="173" t="s">
        <v>552</v>
      </c>
      <c r="C115" s="350" t="s">
        <v>551</v>
      </c>
      <c r="D115" s="206" t="s">
        <v>553</v>
      </c>
      <c r="E115" s="33">
        <v>3</v>
      </c>
      <c r="F115" s="207">
        <v>10.17</v>
      </c>
      <c r="G115" s="253">
        <f t="shared" si="5"/>
        <v>10.17</v>
      </c>
      <c r="H115" s="252">
        <f t="shared" si="6"/>
        <v>7.1189999999999998</v>
      </c>
      <c r="I115" s="329"/>
      <c r="J115" s="287">
        <f t="shared" si="7"/>
        <v>0</v>
      </c>
      <c r="K115" s="251">
        <f t="shared" si="4"/>
        <v>10.17</v>
      </c>
    </row>
    <row r="116" spans="1:11" s="288" customFormat="1" ht="109" customHeight="1">
      <c r="A116" s="177" t="s">
        <v>554</v>
      </c>
      <c r="B116" s="173" t="s">
        <v>555</v>
      </c>
      <c r="C116" s="350" t="s">
        <v>554</v>
      </c>
      <c r="D116" s="206" t="s">
        <v>556</v>
      </c>
      <c r="E116" s="33">
        <v>3</v>
      </c>
      <c r="F116" s="207">
        <v>10.17</v>
      </c>
      <c r="G116" s="253">
        <f t="shared" si="5"/>
        <v>10.17</v>
      </c>
      <c r="H116" s="252">
        <f t="shared" si="6"/>
        <v>7.1189999999999998</v>
      </c>
      <c r="I116" s="329"/>
      <c r="J116" s="287">
        <f t="shared" si="7"/>
        <v>0</v>
      </c>
      <c r="K116" s="251">
        <f t="shared" si="4"/>
        <v>10.17</v>
      </c>
    </row>
    <row r="117" spans="1:11" s="288" customFormat="1" ht="109" customHeight="1">
      <c r="A117" s="177" t="s">
        <v>557</v>
      </c>
      <c r="B117" s="173" t="s">
        <v>558</v>
      </c>
      <c r="C117" s="350" t="s">
        <v>557</v>
      </c>
      <c r="D117" s="206" t="s">
        <v>559</v>
      </c>
      <c r="E117" s="33">
        <v>3</v>
      </c>
      <c r="F117" s="207">
        <v>10.17</v>
      </c>
      <c r="G117" s="253">
        <f t="shared" si="5"/>
        <v>10.17</v>
      </c>
      <c r="H117" s="252">
        <f t="shared" si="6"/>
        <v>7.1189999999999998</v>
      </c>
      <c r="I117" s="329"/>
      <c r="J117" s="287">
        <f t="shared" si="7"/>
        <v>0</v>
      </c>
      <c r="K117" s="251">
        <f t="shared" si="4"/>
        <v>10.17</v>
      </c>
    </row>
    <row r="118" spans="1:11" s="288" customFormat="1" ht="109" customHeight="1">
      <c r="A118" s="177" t="s">
        <v>560</v>
      </c>
      <c r="B118" s="173" t="s">
        <v>561</v>
      </c>
      <c r="C118" s="350" t="s">
        <v>560</v>
      </c>
      <c r="D118" s="206" t="s">
        <v>562</v>
      </c>
      <c r="E118" s="33">
        <v>3</v>
      </c>
      <c r="F118" s="207">
        <v>10.17</v>
      </c>
      <c r="G118" s="253">
        <f t="shared" si="5"/>
        <v>10.17</v>
      </c>
      <c r="H118" s="252">
        <f t="shared" si="6"/>
        <v>7.1189999999999998</v>
      </c>
      <c r="I118" s="329"/>
      <c r="J118" s="287">
        <f t="shared" si="7"/>
        <v>0</v>
      </c>
      <c r="K118" s="251">
        <f t="shared" si="4"/>
        <v>10.17</v>
      </c>
    </row>
    <row r="119" spans="1:11" s="298" customFormat="1" ht="109" customHeight="1">
      <c r="A119" s="177" t="s">
        <v>563</v>
      </c>
      <c r="B119" s="173" t="s">
        <v>564</v>
      </c>
      <c r="C119" s="350" t="s">
        <v>563</v>
      </c>
      <c r="D119" s="206" t="s">
        <v>565</v>
      </c>
      <c r="E119" s="33">
        <v>3</v>
      </c>
      <c r="F119" s="207">
        <v>10.17</v>
      </c>
      <c r="G119" s="253">
        <f t="shared" si="5"/>
        <v>10.17</v>
      </c>
      <c r="H119" s="252">
        <f t="shared" si="6"/>
        <v>7.1189999999999998</v>
      </c>
      <c r="I119" s="329"/>
      <c r="J119" s="287">
        <f t="shared" si="7"/>
        <v>0</v>
      </c>
      <c r="K119" s="251">
        <f t="shared" si="4"/>
        <v>10.17</v>
      </c>
    </row>
    <row r="120" spans="1:11" s="298" customFormat="1" ht="109" customHeight="1">
      <c r="A120" s="177" t="s">
        <v>566</v>
      </c>
      <c r="B120" s="173" t="s">
        <v>567</v>
      </c>
      <c r="C120" s="350" t="s">
        <v>566</v>
      </c>
      <c r="D120" s="206" t="s">
        <v>568</v>
      </c>
      <c r="E120" s="33">
        <v>3</v>
      </c>
      <c r="F120" s="207">
        <v>10.17</v>
      </c>
      <c r="G120" s="253">
        <f t="shared" si="5"/>
        <v>10.17</v>
      </c>
      <c r="H120" s="252">
        <f t="shared" si="6"/>
        <v>7.1189999999999998</v>
      </c>
      <c r="I120" s="329"/>
      <c r="J120" s="287">
        <f t="shared" si="7"/>
        <v>0</v>
      </c>
      <c r="K120" s="251">
        <f t="shared" si="4"/>
        <v>10.17</v>
      </c>
    </row>
    <row r="121" spans="1:11" s="298" customFormat="1" ht="109" customHeight="1">
      <c r="A121" s="177" t="s">
        <v>569</v>
      </c>
      <c r="B121" s="173" t="s">
        <v>570</v>
      </c>
      <c r="C121" s="350" t="s">
        <v>569</v>
      </c>
      <c r="D121" s="206" t="s">
        <v>571</v>
      </c>
      <c r="E121" s="33">
        <v>3</v>
      </c>
      <c r="F121" s="207">
        <v>12.44</v>
      </c>
      <c r="G121" s="253">
        <f t="shared" si="5"/>
        <v>12.44</v>
      </c>
      <c r="H121" s="252">
        <f t="shared" si="6"/>
        <v>8.7079999999999984</v>
      </c>
      <c r="I121" s="329"/>
      <c r="J121" s="287">
        <f t="shared" si="7"/>
        <v>0</v>
      </c>
      <c r="K121" s="251">
        <f t="shared" si="4"/>
        <v>12.44</v>
      </c>
    </row>
    <row r="122" spans="1:11" s="300" customFormat="1" ht="109" customHeight="1">
      <c r="A122" s="177" t="s">
        <v>572</v>
      </c>
      <c r="B122" s="173" t="s">
        <v>573</v>
      </c>
      <c r="C122" s="350" t="s">
        <v>572</v>
      </c>
      <c r="D122" s="206" t="s">
        <v>574</v>
      </c>
      <c r="E122" s="33">
        <v>3</v>
      </c>
      <c r="F122" s="207">
        <v>12.44</v>
      </c>
      <c r="G122" s="253">
        <f t="shared" si="5"/>
        <v>12.44</v>
      </c>
      <c r="H122" s="252">
        <f t="shared" si="6"/>
        <v>8.7079999999999984</v>
      </c>
      <c r="I122" s="329"/>
      <c r="J122" s="287">
        <f t="shared" si="7"/>
        <v>0</v>
      </c>
      <c r="K122" s="251">
        <f t="shared" si="4"/>
        <v>12.44</v>
      </c>
    </row>
    <row r="123" spans="1:11" s="300" customFormat="1" ht="109" customHeight="1">
      <c r="A123" s="177" t="s">
        <v>575</v>
      </c>
      <c r="B123" s="173" t="s">
        <v>576</v>
      </c>
      <c r="C123" s="350" t="s">
        <v>575</v>
      </c>
      <c r="D123" s="206" t="s">
        <v>577</v>
      </c>
      <c r="E123" s="33">
        <v>3</v>
      </c>
      <c r="F123" s="207">
        <v>12.44</v>
      </c>
      <c r="G123" s="253">
        <f t="shared" si="5"/>
        <v>12.44</v>
      </c>
      <c r="H123" s="252">
        <f t="shared" si="6"/>
        <v>8.7079999999999984</v>
      </c>
      <c r="I123" s="329"/>
      <c r="J123" s="287">
        <f t="shared" si="7"/>
        <v>0</v>
      </c>
      <c r="K123" s="251">
        <f t="shared" si="4"/>
        <v>12.44</v>
      </c>
    </row>
    <row r="124" spans="1:11" s="300" customFormat="1" ht="109" customHeight="1">
      <c r="A124" s="177" t="s">
        <v>578</v>
      </c>
      <c r="B124" s="173" t="s">
        <v>579</v>
      </c>
      <c r="C124" s="350" t="s">
        <v>578</v>
      </c>
      <c r="D124" s="206" t="s">
        <v>580</v>
      </c>
      <c r="E124" s="33">
        <v>3</v>
      </c>
      <c r="F124" s="207">
        <v>12.44</v>
      </c>
      <c r="G124" s="253">
        <f t="shared" si="5"/>
        <v>12.44</v>
      </c>
      <c r="H124" s="252">
        <f t="shared" si="6"/>
        <v>8.7079999999999984</v>
      </c>
      <c r="I124" s="329"/>
      <c r="J124" s="287">
        <f t="shared" si="7"/>
        <v>0</v>
      </c>
      <c r="K124" s="251">
        <f t="shared" si="4"/>
        <v>12.44</v>
      </c>
    </row>
    <row r="125" spans="1:11" s="300" customFormat="1" ht="109" customHeight="1">
      <c r="A125" s="177" t="s">
        <v>581</v>
      </c>
      <c r="B125" s="173" t="s">
        <v>582</v>
      </c>
      <c r="C125" s="350" t="s">
        <v>581</v>
      </c>
      <c r="D125" s="206" t="s">
        <v>583</v>
      </c>
      <c r="E125" s="33">
        <v>3</v>
      </c>
      <c r="F125" s="207">
        <v>12.44</v>
      </c>
      <c r="G125" s="253">
        <f t="shared" si="5"/>
        <v>12.44</v>
      </c>
      <c r="H125" s="252">
        <f t="shared" si="6"/>
        <v>8.7079999999999984</v>
      </c>
      <c r="I125" s="329"/>
      <c r="J125" s="287">
        <f t="shared" si="7"/>
        <v>0</v>
      </c>
      <c r="K125" s="251">
        <f t="shared" si="4"/>
        <v>12.44</v>
      </c>
    </row>
    <row r="126" spans="1:11" s="300" customFormat="1" ht="109" customHeight="1">
      <c r="A126" s="177" t="s">
        <v>584</v>
      </c>
      <c r="B126" s="173" t="s">
        <v>585</v>
      </c>
      <c r="C126" s="350" t="s">
        <v>584</v>
      </c>
      <c r="D126" s="206" t="s">
        <v>586</v>
      </c>
      <c r="E126" s="33">
        <v>3</v>
      </c>
      <c r="F126" s="207">
        <v>12.44</v>
      </c>
      <c r="G126" s="253">
        <f t="shared" si="5"/>
        <v>12.44</v>
      </c>
      <c r="H126" s="252">
        <f t="shared" si="6"/>
        <v>8.7079999999999984</v>
      </c>
      <c r="I126" s="329"/>
      <c r="J126" s="287">
        <f t="shared" si="7"/>
        <v>0</v>
      </c>
      <c r="K126" s="251">
        <f t="shared" si="4"/>
        <v>12.44</v>
      </c>
    </row>
    <row r="127" spans="1:11" s="300" customFormat="1" ht="109" customHeight="1">
      <c r="A127" s="177" t="s">
        <v>587</v>
      </c>
      <c r="B127" s="173" t="s">
        <v>588</v>
      </c>
      <c r="C127" s="350" t="s">
        <v>587</v>
      </c>
      <c r="D127" s="206" t="s">
        <v>589</v>
      </c>
      <c r="E127" s="33">
        <v>3</v>
      </c>
      <c r="F127" s="207">
        <v>12.44</v>
      </c>
      <c r="G127" s="253">
        <f t="shared" si="5"/>
        <v>12.44</v>
      </c>
      <c r="H127" s="252">
        <f t="shared" si="6"/>
        <v>8.7079999999999984</v>
      </c>
      <c r="I127" s="329"/>
      <c r="J127" s="287">
        <f t="shared" si="7"/>
        <v>0</v>
      </c>
      <c r="K127" s="251">
        <f t="shared" si="4"/>
        <v>12.44</v>
      </c>
    </row>
    <row r="128" spans="1:11" s="300" customFormat="1" ht="109" customHeight="1">
      <c r="A128" s="177" t="s">
        <v>590</v>
      </c>
      <c r="B128" s="173" t="s">
        <v>591</v>
      </c>
      <c r="C128" s="350" t="s">
        <v>590</v>
      </c>
      <c r="D128" s="206" t="s">
        <v>592</v>
      </c>
      <c r="E128" s="33">
        <v>3</v>
      </c>
      <c r="F128" s="207">
        <v>12.44</v>
      </c>
      <c r="G128" s="253">
        <f t="shared" si="5"/>
        <v>12.44</v>
      </c>
      <c r="H128" s="252">
        <f t="shared" si="6"/>
        <v>8.7079999999999984</v>
      </c>
      <c r="I128" s="329"/>
      <c r="J128" s="287">
        <f t="shared" si="7"/>
        <v>0</v>
      </c>
      <c r="K128" s="251">
        <f t="shared" si="4"/>
        <v>12.44</v>
      </c>
    </row>
    <row r="129" spans="1:11" s="300" customFormat="1" ht="109" customHeight="1">
      <c r="A129" s="177" t="s">
        <v>593</v>
      </c>
      <c r="B129" s="173" t="s">
        <v>594</v>
      </c>
      <c r="C129" s="350" t="s">
        <v>593</v>
      </c>
      <c r="D129" s="206" t="s">
        <v>595</v>
      </c>
      <c r="E129" s="33">
        <v>3</v>
      </c>
      <c r="F129" s="207">
        <v>12.44</v>
      </c>
      <c r="G129" s="253">
        <f t="shared" si="5"/>
        <v>12.44</v>
      </c>
      <c r="H129" s="252">
        <f t="shared" si="6"/>
        <v>8.7079999999999984</v>
      </c>
      <c r="I129" s="329"/>
      <c r="J129" s="287">
        <f t="shared" si="7"/>
        <v>0</v>
      </c>
      <c r="K129" s="251">
        <f t="shared" si="4"/>
        <v>12.44</v>
      </c>
    </row>
    <row r="130" spans="1:11" s="300" customFormat="1" ht="109" customHeight="1">
      <c r="A130" s="177" t="s">
        <v>596</v>
      </c>
      <c r="B130" s="173" t="s">
        <v>597</v>
      </c>
      <c r="C130" s="350" t="s">
        <v>596</v>
      </c>
      <c r="D130" s="206" t="s">
        <v>598</v>
      </c>
      <c r="E130" s="33">
        <v>3</v>
      </c>
      <c r="F130" s="207">
        <v>12.44</v>
      </c>
      <c r="G130" s="253">
        <f t="shared" si="5"/>
        <v>12.44</v>
      </c>
      <c r="H130" s="252">
        <f t="shared" si="6"/>
        <v>8.7079999999999984</v>
      </c>
      <c r="I130" s="329"/>
      <c r="J130" s="287">
        <f t="shared" si="7"/>
        <v>0</v>
      </c>
      <c r="K130" s="251">
        <f t="shared" si="4"/>
        <v>12.44</v>
      </c>
    </row>
    <row r="131" spans="1:11" s="300" customFormat="1" ht="109" customHeight="1">
      <c r="A131" s="177" t="s">
        <v>599</v>
      </c>
      <c r="B131" s="173" t="s">
        <v>600</v>
      </c>
      <c r="C131" s="350" t="s">
        <v>599</v>
      </c>
      <c r="D131" s="206" t="s">
        <v>601</v>
      </c>
      <c r="E131" s="33">
        <v>3</v>
      </c>
      <c r="F131" s="207">
        <v>12.44</v>
      </c>
      <c r="G131" s="253">
        <f t="shared" si="5"/>
        <v>12.44</v>
      </c>
      <c r="H131" s="252">
        <f t="shared" si="6"/>
        <v>8.7079999999999984</v>
      </c>
      <c r="I131" s="329"/>
      <c r="J131" s="287">
        <f t="shared" si="7"/>
        <v>0</v>
      </c>
      <c r="K131" s="251">
        <f t="shared" si="4"/>
        <v>12.44</v>
      </c>
    </row>
    <row r="132" spans="1:11" s="300" customFormat="1" ht="109" customHeight="1">
      <c r="A132" s="177" t="s">
        <v>602</v>
      </c>
      <c r="B132" s="173" t="s">
        <v>603</v>
      </c>
      <c r="C132" s="350" t="s">
        <v>602</v>
      </c>
      <c r="D132" s="206" t="s">
        <v>604</v>
      </c>
      <c r="E132" s="33">
        <v>3</v>
      </c>
      <c r="F132" s="207">
        <v>13.66</v>
      </c>
      <c r="G132" s="253">
        <f t="shared" si="5"/>
        <v>13.66</v>
      </c>
      <c r="H132" s="252">
        <f t="shared" si="6"/>
        <v>9.5619999999999994</v>
      </c>
      <c r="I132" s="329"/>
      <c r="J132" s="287">
        <f t="shared" si="7"/>
        <v>0</v>
      </c>
      <c r="K132" s="251">
        <f t="shared" si="4"/>
        <v>13.66</v>
      </c>
    </row>
    <row r="133" spans="1:11" s="300" customFormat="1" ht="109" customHeight="1">
      <c r="A133" s="177" t="s">
        <v>605</v>
      </c>
      <c r="B133" s="173" t="s">
        <v>606</v>
      </c>
      <c r="C133" s="350" t="s">
        <v>605</v>
      </c>
      <c r="D133" s="206" t="s">
        <v>607</v>
      </c>
      <c r="E133" s="33">
        <v>3</v>
      </c>
      <c r="F133" s="207">
        <v>13.66</v>
      </c>
      <c r="G133" s="253">
        <f t="shared" si="5"/>
        <v>13.66</v>
      </c>
      <c r="H133" s="252">
        <f t="shared" si="6"/>
        <v>9.5619999999999994</v>
      </c>
      <c r="I133" s="329"/>
      <c r="J133" s="287">
        <f t="shared" si="7"/>
        <v>0</v>
      </c>
      <c r="K133" s="251">
        <f t="shared" si="4"/>
        <v>13.66</v>
      </c>
    </row>
    <row r="134" spans="1:11" s="300" customFormat="1" ht="109" customHeight="1">
      <c r="A134" s="177" t="s">
        <v>608</v>
      </c>
      <c r="B134" s="173" t="s">
        <v>609</v>
      </c>
      <c r="C134" s="350" t="s">
        <v>608</v>
      </c>
      <c r="D134" s="206" t="s">
        <v>610</v>
      </c>
      <c r="E134" s="33">
        <v>3</v>
      </c>
      <c r="F134" s="207">
        <v>13.66</v>
      </c>
      <c r="G134" s="253">
        <f t="shared" si="5"/>
        <v>13.66</v>
      </c>
      <c r="H134" s="252">
        <f>F134*(1-0.3)</f>
        <v>9.5619999999999994</v>
      </c>
      <c r="I134" s="329"/>
      <c r="J134" s="287">
        <f t="shared" si="7"/>
        <v>0</v>
      </c>
      <c r="K134" s="251">
        <f>IF($I$136&gt;59,G134*(1-0.3),G134)</f>
        <v>13.66</v>
      </c>
    </row>
    <row r="135" spans="1:11" s="300" customFormat="1" ht="109" customHeight="1">
      <c r="A135" s="177" t="s">
        <v>611</v>
      </c>
      <c r="B135" s="173" t="s">
        <v>612</v>
      </c>
      <c r="C135" s="350" t="s">
        <v>611</v>
      </c>
      <c r="D135" s="206" t="s">
        <v>613</v>
      </c>
      <c r="E135" s="33">
        <v>3</v>
      </c>
      <c r="F135" s="207">
        <v>13.66</v>
      </c>
      <c r="G135" s="253">
        <f t="shared" si="5"/>
        <v>13.66</v>
      </c>
      <c r="H135" s="252">
        <f>F135*(1-0.3)</f>
        <v>9.5619999999999994</v>
      </c>
      <c r="I135" s="329"/>
      <c r="J135" s="287">
        <f t="shared" si="7"/>
        <v>0</v>
      </c>
      <c r="K135" s="251">
        <f>IF($I$136&gt;59,G135*(1-0.3),G135)</f>
        <v>13.66</v>
      </c>
    </row>
    <row r="136" spans="1:11" s="264" customFormat="1" ht="35.15" customHeight="1">
      <c r="A136" s="201"/>
      <c r="B136" s="277"/>
      <c r="C136" s="249"/>
      <c r="D136" s="223" t="s">
        <v>260</v>
      </c>
      <c r="E136" s="277"/>
      <c r="F136" s="222"/>
      <c r="G136" s="222"/>
      <c r="H136" s="222"/>
      <c r="I136" s="327">
        <f>SUBTOTAL(9,I20:I135)</f>
        <v>0</v>
      </c>
      <c r="J136" s="312">
        <f>SUBTOTAL(9,J20:J135)</f>
        <v>0</v>
      </c>
      <c r="K136" s="200"/>
    </row>
    <row r="137" spans="1:11" s="264" customFormat="1" ht="35.15" customHeight="1">
      <c r="A137" s="202"/>
      <c r="B137" s="222"/>
      <c r="C137" s="203"/>
      <c r="D137" s="223" t="s">
        <v>614</v>
      </c>
      <c r="E137" s="224"/>
      <c r="F137" s="222"/>
      <c r="G137" s="222"/>
      <c r="H137" s="222"/>
      <c r="I137" s="225"/>
      <c r="J137" s="222">
        <f>IF(I136&gt;59,30%,0)</f>
        <v>0</v>
      </c>
      <c r="K137" s="200"/>
    </row>
    <row r="138" spans="1:11" s="264" customFormat="1" ht="35.15" customHeight="1">
      <c r="A138" s="201"/>
      <c r="B138" s="278"/>
      <c r="C138" s="249"/>
      <c r="D138" s="223" t="s">
        <v>26</v>
      </c>
      <c r="E138" s="279"/>
      <c r="F138" s="204"/>
      <c r="G138" s="204"/>
      <c r="H138" s="222"/>
      <c r="I138" s="205"/>
      <c r="J138" s="312">
        <f>J136-(J136*J137)</f>
        <v>0</v>
      </c>
      <c r="K138" s="200"/>
    </row>
  </sheetData>
  <autoFilter ref="A17:K138" xr:uid="{D02571BA-D2D6-4C4C-A36F-46CFB2C2542E}"/>
  <conditionalFormatting sqref="I20:I135">
    <cfRule type="expression" dxfId="12" priority="1">
      <formula>$I$136&lt;60</formula>
    </cfRule>
  </conditionalFormatting>
  <hyperlinks>
    <hyperlink ref="F12" r:id="rId1" xr:uid="{047E647F-E38E-4A09-B56A-C4C8679A2428}"/>
  </hyperlinks>
  <pageMargins left="0.7" right="0.7" top="0.75" bottom="0.75" header="0.3" footer="0.3"/>
  <pageSetup paperSize="9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C507-A1B6-49C3-A6AF-D5D2FC4E91F2}">
  <dimension ref="A1:S284"/>
  <sheetViews>
    <sheetView topLeftCell="A49" zoomScale="40" zoomScaleNormal="40" workbookViewId="0">
      <selection activeCell="H19" sqref="H19:H149"/>
    </sheetView>
  </sheetViews>
  <sheetFormatPr baseColWidth="10" defaultColWidth="11.453125" defaultRowHeight="26" outlineLevelRow="1"/>
  <cols>
    <col min="1" max="1" width="27" style="21" customWidth="1"/>
    <col min="2" max="2" width="16.1796875" style="27" customWidth="1"/>
    <col min="3" max="3" width="39.54296875" style="21" customWidth="1"/>
    <col min="4" max="4" width="94.1796875" style="24" customWidth="1"/>
    <col min="5" max="5" width="11" style="22" customWidth="1"/>
    <col min="6" max="6" width="16.1796875" style="6" customWidth="1"/>
    <col min="7" max="7" width="26.1796875" style="6" customWidth="1"/>
    <col min="8" max="8" width="22.26953125" style="6" customWidth="1"/>
    <col min="9" max="9" width="15.453125" style="148" customWidth="1"/>
    <col min="10" max="10" width="21.54296875" style="6" customWidth="1"/>
    <col min="11" max="11" width="20.1796875" customWidth="1"/>
    <col min="12" max="12" width="134.1796875" bestFit="1" customWidth="1"/>
  </cols>
  <sheetData>
    <row r="1" spans="1:19" ht="92">
      <c r="A1"/>
      <c r="B1" s="38" t="s">
        <v>0</v>
      </c>
      <c r="C1" s="295"/>
      <c r="D1" s="289"/>
      <c r="E1" s="37"/>
      <c r="F1" s="37"/>
      <c r="G1" s="37"/>
      <c r="H1" s="37"/>
      <c r="I1" s="331"/>
      <c r="J1" s="29"/>
      <c r="K1" s="29"/>
    </row>
    <row r="2" spans="1:19" ht="74.150000000000006" customHeight="1">
      <c r="A2"/>
      <c r="B2" s="46" t="s">
        <v>1</v>
      </c>
      <c r="C2" s="296"/>
      <c r="D2" s="290"/>
      <c r="E2" s="46"/>
      <c r="F2" s="39"/>
      <c r="G2" s="39"/>
      <c r="H2" s="39"/>
      <c r="I2" s="332"/>
      <c r="J2" s="30"/>
      <c r="K2" s="30"/>
    </row>
    <row r="3" spans="1:19" s="1" customFormat="1" outlineLevel="1">
      <c r="A3" s="78" t="s">
        <v>2</v>
      </c>
      <c r="B3" s="79"/>
      <c r="C3" s="282"/>
      <c r="D3" s="291"/>
      <c r="E3" s="82"/>
      <c r="F3" s="2"/>
      <c r="G3" s="2"/>
      <c r="H3" s="2"/>
      <c r="I3" s="333"/>
      <c r="J3" s="3"/>
      <c r="K3" s="35"/>
      <c r="M3" s="36"/>
      <c r="N3" s="3"/>
      <c r="O3" s="3"/>
      <c r="P3" s="3"/>
      <c r="Q3" s="3"/>
    </row>
    <row r="4" spans="1:19" s="1" customFormat="1" outlineLevel="1">
      <c r="A4" s="80" t="s">
        <v>3</v>
      </c>
      <c r="B4" s="81"/>
      <c r="C4" s="283"/>
      <c r="D4" s="292"/>
      <c r="E4" s="83"/>
      <c r="F4" s="2"/>
      <c r="G4" s="2"/>
      <c r="H4" s="2"/>
      <c r="I4" s="333"/>
      <c r="J4" s="3"/>
      <c r="K4" s="35"/>
      <c r="M4" s="36"/>
      <c r="N4" s="3"/>
      <c r="O4" s="3"/>
      <c r="P4" s="3"/>
      <c r="Q4" s="3"/>
    </row>
    <row r="5" spans="1:19" s="1" customFormat="1" outlineLevel="1">
      <c r="A5" s="77" t="s">
        <v>4</v>
      </c>
      <c r="B5" s="12"/>
      <c r="C5" s="284"/>
      <c r="D5" s="293"/>
      <c r="E5" s="84"/>
      <c r="F5" s="2"/>
      <c r="G5" s="2"/>
      <c r="H5" s="2"/>
      <c r="I5" s="334"/>
      <c r="J5" s="3"/>
      <c r="K5" s="35"/>
      <c r="M5" s="36"/>
      <c r="N5" s="3"/>
      <c r="O5" s="3"/>
      <c r="P5" s="3"/>
      <c r="Q5" s="3"/>
    </row>
    <row r="6" spans="1:19" s="1" customFormat="1" outlineLevel="1">
      <c r="A6" s="80" t="s">
        <v>5</v>
      </c>
      <c r="B6" s="81"/>
      <c r="C6" s="283"/>
      <c r="D6" s="292"/>
      <c r="E6" s="83"/>
      <c r="F6" s="2"/>
      <c r="G6" s="2"/>
      <c r="H6" s="2"/>
      <c r="I6" s="333"/>
      <c r="J6" s="3"/>
      <c r="K6" s="35"/>
      <c r="M6" s="36"/>
      <c r="N6" s="3"/>
      <c r="O6" s="3"/>
      <c r="P6" s="3"/>
      <c r="Q6" s="3"/>
    </row>
    <row r="7" spans="1:19" s="1" customFormat="1" outlineLevel="1">
      <c r="A7" s="80" t="s">
        <v>6</v>
      </c>
      <c r="B7" s="81"/>
      <c r="C7" s="283"/>
      <c r="D7" s="292"/>
      <c r="E7" s="83"/>
      <c r="F7" s="2"/>
      <c r="G7" s="2"/>
      <c r="H7" s="2"/>
      <c r="I7" s="333"/>
      <c r="J7" s="3"/>
      <c r="K7" s="35"/>
      <c r="M7" s="36"/>
      <c r="N7" s="3"/>
      <c r="O7" s="3"/>
      <c r="P7" s="3"/>
      <c r="Q7" s="3"/>
    </row>
    <row r="8" spans="1:19" s="1" customFormat="1" outlineLevel="1">
      <c r="A8" s="80" t="s">
        <v>7</v>
      </c>
      <c r="B8" s="81"/>
      <c r="C8" s="283"/>
      <c r="D8" s="292"/>
      <c r="E8" s="83"/>
      <c r="F8" s="2"/>
      <c r="G8" s="2"/>
      <c r="H8" s="2"/>
      <c r="I8" s="335"/>
      <c r="J8" s="3"/>
      <c r="K8" s="35"/>
      <c r="M8" s="36"/>
      <c r="N8" s="3"/>
      <c r="O8" s="3"/>
      <c r="P8" s="3"/>
      <c r="Q8" s="3"/>
    </row>
    <row r="9" spans="1:19" s="1" customFormat="1" ht="22.5" customHeight="1" outlineLevel="1">
      <c r="A9" s="7"/>
      <c r="B9" s="12"/>
      <c r="C9" s="12"/>
      <c r="D9" s="260"/>
      <c r="E9" s="2"/>
      <c r="F9" s="2"/>
      <c r="G9" s="2"/>
      <c r="H9" s="2"/>
      <c r="I9" s="335"/>
      <c r="J9" s="3"/>
      <c r="K9" s="26"/>
      <c r="L9" s="247"/>
      <c r="M9" s="52"/>
      <c r="N9" s="49"/>
      <c r="O9" s="3"/>
      <c r="P9" s="3"/>
      <c r="Q9" s="32"/>
      <c r="R9" s="59"/>
    </row>
    <row r="10" spans="1:19" s="1" customFormat="1" ht="26.5" customHeight="1" outlineLevel="1">
      <c r="A10" s="8" t="s">
        <v>8</v>
      </c>
      <c r="B10" s="62"/>
      <c r="C10" s="116"/>
      <c r="D10" s="62"/>
      <c r="E10" s="5"/>
      <c r="F10" s="11"/>
      <c r="G10" s="11"/>
      <c r="H10" s="11"/>
      <c r="I10" s="336"/>
      <c r="J10" s="3"/>
      <c r="K10" s="6"/>
      <c r="L10" s="6"/>
      <c r="M10" s="258"/>
      <c r="N10" s="53"/>
      <c r="O10" s="50"/>
      <c r="P10" s="259"/>
      <c r="Q10" s="247"/>
      <c r="R10"/>
      <c r="S10" s="59"/>
    </row>
    <row r="11" spans="1:19" s="1" customFormat="1" ht="33" customHeight="1" outlineLevel="1">
      <c r="A11" s="8"/>
      <c r="B11" s="62"/>
      <c r="C11" s="116"/>
      <c r="D11" s="62"/>
      <c r="E11" s="5"/>
      <c r="F11" s="11"/>
      <c r="G11" s="11"/>
      <c r="H11" s="11"/>
      <c r="I11" s="336"/>
      <c r="J11" s="3"/>
      <c r="K11" s="6"/>
      <c r="L11" s="6"/>
      <c r="M11" s="258"/>
      <c r="N11" s="53"/>
      <c r="O11" s="50"/>
      <c r="P11" s="259"/>
      <c r="Q11" s="247"/>
      <c r="R11"/>
      <c r="S11" s="59"/>
    </row>
    <row r="12" spans="1:19" s="1" customFormat="1" ht="46.5" customHeight="1" outlineLevel="1">
      <c r="A12" s="262" t="s">
        <v>9</v>
      </c>
      <c r="B12" s="263"/>
      <c r="C12" s="263"/>
      <c r="D12" s="294"/>
      <c r="E12" s="276"/>
      <c r="F12" s="285" t="s">
        <v>10</v>
      </c>
      <c r="G12" s="285"/>
      <c r="H12" s="285"/>
      <c r="I12" s="336"/>
      <c r="J12" s="3"/>
      <c r="K12" s="6"/>
      <c r="L12" s="258"/>
      <c r="M12" s="53"/>
      <c r="N12" s="50"/>
      <c r="O12" s="259"/>
      <c r="P12" s="247"/>
      <c r="Q12" s="32"/>
      <c r="R12" s="59"/>
    </row>
    <row r="13" spans="1:19" s="323" customFormat="1" ht="26.5" customHeight="1" outlineLevel="1">
      <c r="A13" s="313"/>
      <c r="B13" s="314"/>
      <c r="C13" s="314"/>
      <c r="D13" s="315"/>
      <c r="E13" s="316"/>
      <c r="F13" s="317"/>
      <c r="G13" s="317"/>
      <c r="H13" s="317"/>
      <c r="I13" s="337"/>
      <c r="J13" s="318"/>
      <c r="K13" s="280"/>
      <c r="L13" s="257"/>
      <c r="M13" s="256"/>
      <c r="N13" s="319"/>
      <c r="O13" s="320"/>
      <c r="P13" s="255"/>
      <c r="Q13" s="321"/>
      <c r="R13" s="322"/>
    </row>
    <row r="14" spans="1:19" ht="36" customHeight="1">
      <c r="A14" s="271"/>
      <c r="B14" s="271"/>
      <c r="C14" s="272"/>
      <c r="D14" s="272" t="s">
        <v>615</v>
      </c>
      <c r="E14" s="271"/>
      <c r="F14" s="271"/>
      <c r="G14" s="271"/>
      <c r="H14" s="271"/>
      <c r="I14" s="325"/>
      <c r="J14" s="271"/>
    </row>
    <row r="15" spans="1:19" ht="46" customHeight="1">
      <c r="A15" s="271"/>
      <c r="B15" s="271"/>
      <c r="C15" s="272"/>
      <c r="D15" s="272" t="s">
        <v>616</v>
      </c>
      <c r="E15" s="271"/>
      <c r="F15" s="271"/>
      <c r="G15" s="271"/>
      <c r="H15" s="271"/>
      <c r="I15" s="325"/>
      <c r="J15" s="271"/>
    </row>
    <row r="16" spans="1:19" s="1" customFormat="1" ht="29.15" customHeight="1">
      <c r="A16" s="8"/>
      <c r="B16" s="20"/>
      <c r="C16" s="20"/>
      <c r="D16" s="261"/>
      <c r="E16" s="62"/>
      <c r="F16" s="62"/>
      <c r="G16" s="62"/>
      <c r="H16" s="62"/>
      <c r="I16" s="336"/>
      <c r="J16" s="3"/>
      <c r="K16" s="6"/>
      <c r="L16" s="258"/>
      <c r="M16" s="53"/>
      <c r="N16" s="50"/>
      <c r="O16" s="259"/>
      <c r="P16" s="247"/>
      <c r="Q16" s="32"/>
      <c r="R16" s="59"/>
    </row>
    <row r="17" spans="1:12" s="23" customFormat="1" ht="85.5" customHeight="1">
      <c r="A17" s="265" t="s">
        <v>14</v>
      </c>
      <c r="B17" s="266" t="s">
        <v>16</v>
      </c>
      <c r="C17" s="281" t="s">
        <v>15</v>
      </c>
      <c r="D17" s="267" t="s">
        <v>17</v>
      </c>
      <c r="E17" s="268" t="s">
        <v>18</v>
      </c>
      <c r="F17" s="269" t="s">
        <v>19</v>
      </c>
      <c r="G17" s="117" t="s">
        <v>20</v>
      </c>
      <c r="H17" s="324" t="s">
        <v>96</v>
      </c>
      <c r="I17" s="338" t="s">
        <v>25</v>
      </c>
      <c r="J17" s="270" t="s">
        <v>26</v>
      </c>
      <c r="K17" s="117" t="s">
        <v>97</v>
      </c>
    </row>
    <row r="18" spans="1:12" s="1" customFormat="1" ht="48" customHeight="1">
      <c r="A18" s="275"/>
      <c r="B18" s="273"/>
      <c r="C18" s="273"/>
      <c r="D18" s="208" t="s">
        <v>617</v>
      </c>
      <c r="E18" s="273"/>
      <c r="F18" s="273"/>
      <c r="G18" s="273"/>
      <c r="H18" s="273"/>
      <c r="I18" s="326"/>
      <c r="J18" s="274"/>
      <c r="K18" s="250"/>
    </row>
    <row r="19" spans="1:12" s="288" customFormat="1" ht="109" customHeight="1">
      <c r="A19" s="299" t="s">
        <v>618</v>
      </c>
      <c r="B19" s="286">
        <v>5004</v>
      </c>
      <c r="C19" s="353" t="s">
        <v>618</v>
      </c>
      <c r="D19" s="206" t="s">
        <v>619</v>
      </c>
      <c r="E19" s="33">
        <v>1</v>
      </c>
      <c r="F19" s="72">
        <v>7.47</v>
      </c>
      <c r="G19" s="253">
        <f t="shared" ref="G19:G50" si="0">F19*(1-$C$10)</f>
        <v>7.47</v>
      </c>
      <c r="H19" s="252">
        <f>G19*(1-0.25)</f>
        <v>5.6025</v>
      </c>
      <c r="I19" s="329"/>
      <c r="J19" s="287">
        <f t="shared" ref="J19:J50" si="1">I19*F19</f>
        <v>0</v>
      </c>
      <c r="K19" s="251">
        <f t="shared" ref="K19:K50" si="2">IF($I$150&gt;29,G19*(1-0.25),G19)</f>
        <v>7.47</v>
      </c>
    </row>
    <row r="20" spans="1:12" s="288" customFormat="1" ht="109" customHeight="1">
      <c r="A20" s="299" t="s">
        <v>620</v>
      </c>
      <c r="B20" s="286">
        <v>5008</v>
      </c>
      <c r="C20" s="353" t="s">
        <v>620</v>
      </c>
      <c r="D20" s="209" t="s">
        <v>621</v>
      </c>
      <c r="E20" s="33">
        <v>1</v>
      </c>
      <c r="F20" s="72">
        <v>11.73</v>
      </c>
      <c r="G20" s="253">
        <f t="shared" si="0"/>
        <v>11.73</v>
      </c>
      <c r="H20" s="252">
        <f t="shared" ref="H20:H83" si="3">G20*(1-0.25)</f>
        <v>8.7974999999999994</v>
      </c>
      <c r="I20" s="329"/>
      <c r="J20" s="287">
        <f t="shared" si="1"/>
        <v>0</v>
      </c>
      <c r="K20" s="251">
        <f t="shared" si="2"/>
        <v>11.73</v>
      </c>
      <c r="L20" s="297"/>
    </row>
    <row r="21" spans="1:12" s="288" customFormat="1" ht="109" customHeight="1">
      <c r="A21" s="299" t="s">
        <v>622</v>
      </c>
      <c r="B21" s="286">
        <v>5016</v>
      </c>
      <c r="C21" s="353" t="s">
        <v>622</v>
      </c>
      <c r="D21" s="209" t="s">
        <v>623</v>
      </c>
      <c r="E21" s="33">
        <v>1</v>
      </c>
      <c r="F21" s="72">
        <v>18.86</v>
      </c>
      <c r="G21" s="253">
        <f t="shared" si="0"/>
        <v>18.86</v>
      </c>
      <c r="H21" s="252">
        <f t="shared" si="3"/>
        <v>14.145</v>
      </c>
      <c r="I21" s="329"/>
      <c r="J21" s="287">
        <f t="shared" si="1"/>
        <v>0</v>
      </c>
      <c r="K21" s="251">
        <f t="shared" si="2"/>
        <v>18.86</v>
      </c>
    </row>
    <row r="22" spans="1:12" s="288" customFormat="1" ht="109" customHeight="1">
      <c r="A22" s="299" t="s">
        <v>624</v>
      </c>
      <c r="B22" s="286">
        <v>5032</v>
      </c>
      <c r="C22" s="353" t="s">
        <v>624</v>
      </c>
      <c r="D22" s="209" t="s">
        <v>625</v>
      </c>
      <c r="E22" s="33">
        <v>1</v>
      </c>
      <c r="F22" s="72">
        <v>28.93</v>
      </c>
      <c r="G22" s="253">
        <f t="shared" si="0"/>
        <v>28.93</v>
      </c>
      <c r="H22" s="252">
        <f t="shared" si="3"/>
        <v>21.697499999999998</v>
      </c>
      <c r="I22" s="329"/>
      <c r="J22" s="287">
        <f t="shared" si="1"/>
        <v>0</v>
      </c>
      <c r="K22" s="251">
        <f t="shared" si="2"/>
        <v>28.93</v>
      </c>
    </row>
    <row r="23" spans="1:12" s="288" customFormat="1" ht="109" customHeight="1">
      <c r="A23" s="299" t="s">
        <v>626</v>
      </c>
      <c r="B23" s="286" t="s">
        <v>627</v>
      </c>
      <c r="C23" s="353" t="s">
        <v>626</v>
      </c>
      <c r="D23" s="209" t="s">
        <v>628</v>
      </c>
      <c r="E23" s="33">
        <v>1</v>
      </c>
      <c r="F23" s="72">
        <v>82.43</v>
      </c>
      <c r="G23" s="253">
        <f t="shared" si="0"/>
        <v>82.43</v>
      </c>
      <c r="H23" s="252">
        <f t="shared" si="3"/>
        <v>61.822500000000005</v>
      </c>
      <c r="I23" s="329"/>
      <c r="J23" s="287">
        <f t="shared" si="1"/>
        <v>0</v>
      </c>
      <c r="K23" s="251">
        <f t="shared" si="2"/>
        <v>82.43</v>
      </c>
    </row>
    <row r="24" spans="1:12" s="288" customFormat="1" ht="109" customHeight="1">
      <c r="A24" s="299" t="s">
        <v>629</v>
      </c>
      <c r="B24" s="286" t="s">
        <v>630</v>
      </c>
      <c r="C24" s="353" t="s">
        <v>629</v>
      </c>
      <c r="D24" s="209" t="s">
        <v>631</v>
      </c>
      <c r="E24" s="33">
        <v>1</v>
      </c>
      <c r="F24" s="72">
        <v>7.47</v>
      </c>
      <c r="G24" s="253">
        <f t="shared" si="0"/>
        <v>7.47</v>
      </c>
      <c r="H24" s="252">
        <f t="shared" si="3"/>
        <v>5.6025</v>
      </c>
      <c r="I24" s="329"/>
      <c r="J24" s="287">
        <f t="shared" si="1"/>
        <v>0</v>
      </c>
      <c r="K24" s="251">
        <f t="shared" si="2"/>
        <v>7.47</v>
      </c>
    </row>
    <row r="25" spans="1:12" s="288" customFormat="1" ht="109" customHeight="1">
      <c r="A25" s="299" t="s">
        <v>632</v>
      </c>
      <c r="B25" s="286" t="s">
        <v>633</v>
      </c>
      <c r="C25" s="353" t="s">
        <v>632</v>
      </c>
      <c r="D25" s="74" t="s">
        <v>634</v>
      </c>
      <c r="E25" s="33">
        <v>1</v>
      </c>
      <c r="F25" s="72">
        <v>11.73</v>
      </c>
      <c r="G25" s="253">
        <f t="shared" si="0"/>
        <v>11.73</v>
      </c>
      <c r="H25" s="252">
        <f t="shared" si="3"/>
        <v>8.7974999999999994</v>
      </c>
      <c r="I25" s="329"/>
      <c r="J25" s="287">
        <f t="shared" si="1"/>
        <v>0</v>
      </c>
      <c r="K25" s="251">
        <f t="shared" si="2"/>
        <v>11.73</v>
      </c>
    </row>
    <row r="26" spans="1:12" s="288" customFormat="1" ht="109" customHeight="1" collapsed="1">
      <c r="A26" s="299" t="s">
        <v>635</v>
      </c>
      <c r="B26" s="286" t="s">
        <v>636</v>
      </c>
      <c r="C26" s="353" t="s">
        <v>635</v>
      </c>
      <c r="D26" s="74" t="s">
        <v>637</v>
      </c>
      <c r="E26" s="33">
        <v>1</v>
      </c>
      <c r="F26" s="72">
        <v>18.86</v>
      </c>
      <c r="G26" s="253">
        <f t="shared" si="0"/>
        <v>18.86</v>
      </c>
      <c r="H26" s="252">
        <f t="shared" si="3"/>
        <v>14.145</v>
      </c>
      <c r="I26" s="329"/>
      <c r="J26" s="287">
        <f t="shared" si="1"/>
        <v>0</v>
      </c>
      <c r="K26" s="251">
        <f t="shared" si="2"/>
        <v>18.86</v>
      </c>
    </row>
    <row r="27" spans="1:12" s="288" customFormat="1" ht="109" customHeight="1">
      <c r="A27" s="299" t="s">
        <v>638</v>
      </c>
      <c r="B27" s="286" t="s">
        <v>639</v>
      </c>
      <c r="C27" s="353" t="s">
        <v>638</v>
      </c>
      <c r="D27" s="74" t="s">
        <v>640</v>
      </c>
      <c r="E27" s="33">
        <v>1</v>
      </c>
      <c r="F27" s="72">
        <v>11.73</v>
      </c>
      <c r="G27" s="253">
        <f t="shared" si="0"/>
        <v>11.73</v>
      </c>
      <c r="H27" s="252">
        <f t="shared" si="3"/>
        <v>8.7974999999999994</v>
      </c>
      <c r="I27" s="329"/>
      <c r="J27" s="287">
        <f t="shared" si="1"/>
        <v>0</v>
      </c>
      <c r="K27" s="251">
        <f t="shared" si="2"/>
        <v>11.73</v>
      </c>
    </row>
    <row r="28" spans="1:12" s="288" customFormat="1" ht="109" customHeight="1">
      <c r="A28" s="299" t="s">
        <v>641</v>
      </c>
      <c r="B28" s="286" t="s">
        <v>642</v>
      </c>
      <c r="C28" s="353" t="s">
        <v>641</v>
      </c>
      <c r="D28" s="74" t="s">
        <v>643</v>
      </c>
      <c r="E28" s="33">
        <v>1</v>
      </c>
      <c r="F28" s="72">
        <v>28.93</v>
      </c>
      <c r="G28" s="253">
        <f t="shared" si="0"/>
        <v>28.93</v>
      </c>
      <c r="H28" s="252">
        <f t="shared" si="3"/>
        <v>21.697499999999998</v>
      </c>
      <c r="I28" s="329"/>
      <c r="J28" s="287">
        <f t="shared" si="1"/>
        <v>0</v>
      </c>
      <c r="K28" s="251">
        <f t="shared" si="2"/>
        <v>28.93</v>
      </c>
    </row>
    <row r="29" spans="1:12" s="288" customFormat="1" ht="109" customHeight="1">
      <c r="A29" s="299" t="s">
        <v>644</v>
      </c>
      <c r="B29" s="286" t="s">
        <v>645</v>
      </c>
      <c r="C29" s="353" t="s">
        <v>644</v>
      </c>
      <c r="D29" s="74" t="s">
        <v>646</v>
      </c>
      <c r="E29" s="33">
        <v>1</v>
      </c>
      <c r="F29" s="72">
        <v>82.43</v>
      </c>
      <c r="G29" s="253">
        <f t="shared" si="0"/>
        <v>82.43</v>
      </c>
      <c r="H29" s="252">
        <f t="shared" si="3"/>
        <v>61.822500000000005</v>
      </c>
      <c r="I29" s="329"/>
      <c r="J29" s="287">
        <f t="shared" si="1"/>
        <v>0</v>
      </c>
      <c r="K29" s="251">
        <f t="shared" si="2"/>
        <v>82.43</v>
      </c>
    </row>
    <row r="30" spans="1:12" s="288" customFormat="1" ht="109" customHeight="1">
      <c r="A30" s="299" t="s">
        <v>647</v>
      </c>
      <c r="B30" s="286" t="s">
        <v>648</v>
      </c>
      <c r="C30" s="353" t="s">
        <v>647</v>
      </c>
      <c r="D30" s="74" t="s">
        <v>649</v>
      </c>
      <c r="E30" s="33">
        <v>1</v>
      </c>
      <c r="F30" s="72">
        <v>11.73</v>
      </c>
      <c r="G30" s="253">
        <f t="shared" si="0"/>
        <v>11.73</v>
      </c>
      <c r="H30" s="252">
        <f t="shared" si="3"/>
        <v>8.7974999999999994</v>
      </c>
      <c r="I30" s="329"/>
      <c r="J30" s="287">
        <f t="shared" si="1"/>
        <v>0</v>
      </c>
      <c r="K30" s="251">
        <f t="shared" si="2"/>
        <v>11.73</v>
      </c>
    </row>
    <row r="31" spans="1:12" s="288" customFormat="1" ht="109" customHeight="1">
      <c r="A31" s="299" t="s">
        <v>650</v>
      </c>
      <c r="B31" s="286" t="s">
        <v>651</v>
      </c>
      <c r="C31" s="353" t="s">
        <v>650</v>
      </c>
      <c r="D31" s="74" t="s">
        <v>652</v>
      </c>
      <c r="E31" s="33">
        <v>1</v>
      </c>
      <c r="F31" s="72">
        <v>18.86</v>
      </c>
      <c r="G31" s="253">
        <f t="shared" si="0"/>
        <v>18.86</v>
      </c>
      <c r="H31" s="252">
        <f t="shared" si="3"/>
        <v>14.145</v>
      </c>
      <c r="I31" s="329"/>
      <c r="J31" s="287">
        <f t="shared" si="1"/>
        <v>0</v>
      </c>
      <c r="K31" s="251">
        <f t="shared" si="2"/>
        <v>18.86</v>
      </c>
    </row>
    <row r="32" spans="1:12" s="288" customFormat="1" ht="109" customHeight="1">
      <c r="A32" s="299" t="s">
        <v>653</v>
      </c>
      <c r="B32" s="286" t="s">
        <v>654</v>
      </c>
      <c r="C32" s="353" t="s">
        <v>653</v>
      </c>
      <c r="D32" s="209" t="s">
        <v>655</v>
      </c>
      <c r="E32" s="33">
        <v>1</v>
      </c>
      <c r="F32" s="72">
        <v>28.93</v>
      </c>
      <c r="G32" s="253">
        <f t="shared" si="0"/>
        <v>28.93</v>
      </c>
      <c r="H32" s="252">
        <f t="shared" si="3"/>
        <v>21.697499999999998</v>
      </c>
      <c r="I32" s="329"/>
      <c r="J32" s="287">
        <f t="shared" si="1"/>
        <v>0</v>
      </c>
      <c r="K32" s="251">
        <f t="shared" si="2"/>
        <v>28.93</v>
      </c>
    </row>
    <row r="33" spans="1:11" s="288" customFormat="1" ht="109" customHeight="1">
      <c r="A33" s="299" t="s">
        <v>656</v>
      </c>
      <c r="B33" s="286" t="s">
        <v>657</v>
      </c>
      <c r="C33" s="353" t="s">
        <v>656</v>
      </c>
      <c r="D33" s="209" t="s">
        <v>658</v>
      </c>
      <c r="E33" s="33">
        <v>1</v>
      </c>
      <c r="F33" s="72">
        <v>82.43</v>
      </c>
      <c r="G33" s="253">
        <f t="shared" si="0"/>
        <v>82.43</v>
      </c>
      <c r="H33" s="252">
        <f t="shared" si="3"/>
        <v>61.822500000000005</v>
      </c>
      <c r="I33" s="329"/>
      <c r="J33" s="287">
        <f t="shared" si="1"/>
        <v>0</v>
      </c>
      <c r="K33" s="251">
        <f t="shared" si="2"/>
        <v>82.43</v>
      </c>
    </row>
    <row r="34" spans="1:11" s="288" customFormat="1" ht="109" customHeight="1">
      <c r="A34" s="299" t="s">
        <v>659</v>
      </c>
      <c r="B34" s="286" t="s">
        <v>660</v>
      </c>
      <c r="C34" s="353" t="s">
        <v>659</v>
      </c>
      <c r="D34" s="209" t="s">
        <v>661</v>
      </c>
      <c r="E34" s="33">
        <v>1</v>
      </c>
      <c r="F34" s="72">
        <v>7.14</v>
      </c>
      <c r="G34" s="253">
        <f t="shared" si="0"/>
        <v>7.14</v>
      </c>
      <c r="H34" s="252">
        <f t="shared" si="3"/>
        <v>5.3549999999999995</v>
      </c>
      <c r="I34" s="329"/>
      <c r="J34" s="287">
        <f t="shared" si="1"/>
        <v>0</v>
      </c>
      <c r="K34" s="251">
        <f t="shared" si="2"/>
        <v>7.14</v>
      </c>
    </row>
    <row r="35" spans="1:11" s="288" customFormat="1" ht="109" customHeight="1">
      <c r="A35" s="299" t="s">
        <v>662</v>
      </c>
      <c r="B35" s="286" t="s">
        <v>663</v>
      </c>
      <c r="C35" s="353" t="s">
        <v>662</v>
      </c>
      <c r="D35" s="209" t="s">
        <v>664</v>
      </c>
      <c r="E35" s="33">
        <v>1</v>
      </c>
      <c r="F35" s="72">
        <v>10.25</v>
      </c>
      <c r="G35" s="253">
        <f t="shared" si="0"/>
        <v>10.25</v>
      </c>
      <c r="H35" s="252">
        <f t="shared" si="3"/>
        <v>7.6875</v>
      </c>
      <c r="I35" s="329"/>
      <c r="J35" s="287">
        <f t="shared" si="1"/>
        <v>0</v>
      </c>
      <c r="K35" s="251">
        <f t="shared" si="2"/>
        <v>10.25</v>
      </c>
    </row>
    <row r="36" spans="1:11" s="288" customFormat="1" ht="109" customHeight="1">
      <c r="A36" s="299" t="s">
        <v>665</v>
      </c>
      <c r="B36" s="286" t="s">
        <v>666</v>
      </c>
      <c r="C36" s="353" t="s">
        <v>665</v>
      </c>
      <c r="D36" s="209" t="s">
        <v>667</v>
      </c>
      <c r="E36" s="33">
        <v>1</v>
      </c>
      <c r="F36" s="72">
        <v>14.9</v>
      </c>
      <c r="G36" s="253">
        <f t="shared" si="0"/>
        <v>14.9</v>
      </c>
      <c r="H36" s="252">
        <f t="shared" si="3"/>
        <v>11.175000000000001</v>
      </c>
      <c r="I36" s="329"/>
      <c r="J36" s="287">
        <f t="shared" si="1"/>
        <v>0</v>
      </c>
      <c r="K36" s="251">
        <f t="shared" si="2"/>
        <v>14.9</v>
      </c>
    </row>
    <row r="37" spans="1:11" s="288" customFormat="1" ht="109" customHeight="1">
      <c r="A37" s="299" t="s">
        <v>668</v>
      </c>
      <c r="B37" s="286" t="s">
        <v>669</v>
      </c>
      <c r="C37" s="353" t="s">
        <v>668</v>
      </c>
      <c r="D37" s="74" t="s">
        <v>670</v>
      </c>
      <c r="E37" s="33">
        <v>1</v>
      </c>
      <c r="F37" s="72">
        <v>10.25</v>
      </c>
      <c r="G37" s="253">
        <f t="shared" si="0"/>
        <v>10.25</v>
      </c>
      <c r="H37" s="252">
        <f t="shared" si="3"/>
        <v>7.6875</v>
      </c>
      <c r="I37" s="329"/>
      <c r="J37" s="287">
        <f t="shared" si="1"/>
        <v>0</v>
      </c>
      <c r="K37" s="251">
        <f t="shared" si="2"/>
        <v>10.25</v>
      </c>
    </row>
    <row r="38" spans="1:11" s="288" customFormat="1" ht="109" customHeight="1">
      <c r="A38" s="299" t="s">
        <v>671</v>
      </c>
      <c r="B38" s="286" t="s">
        <v>672</v>
      </c>
      <c r="C38" s="353" t="s">
        <v>671</v>
      </c>
      <c r="D38" s="74" t="s">
        <v>673</v>
      </c>
      <c r="E38" s="33">
        <v>1</v>
      </c>
      <c r="F38" s="72">
        <v>10.25</v>
      </c>
      <c r="G38" s="253">
        <f t="shared" si="0"/>
        <v>10.25</v>
      </c>
      <c r="H38" s="252">
        <f t="shared" si="3"/>
        <v>7.6875</v>
      </c>
      <c r="I38" s="329"/>
      <c r="J38" s="287">
        <f t="shared" si="1"/>
        <v>0</v>
      </c>
      <c r="K38" s="251">
        <f t="shared" si="2"/>
        <v>10.25</v>
      </c>
    </row>
    <row r="39" spans="1:11" s="288" customFormat="1" ht="109" customHeight="1">
      <c r="A39" s="299" t="s">
        <v>674</v>
      </c>
      <c r="B39" s="286" t="s">
        <v>675</v>
      </c>
      <c r="C39" s="353" t="s">
        <v>674</v>
      </c>
      <c r="D39" s="74" t="s">
        <v>676</v>
      </c>
      <c r="E39" s="33">
        <v>1</v>
      </c>
      <c r="F39" s="72">
        <v>11.73</v>
      </c>
      <c r="G39" s="253">
        <f t="shared" si="0"/>
        <v>11.73</v>
      </c>
      <c r="H39" s="252">
        <f t="shared" si="3"/>
        <v>8.7974999999999994</v>
      </c>
      <c r="I39" s="329"/>
      <c r="J39" s="287">
        <f t="shared" si="1"/>
        <v>0</v>
      </c>
      <c r="K39" s="251">
        <f t="shared" si="2"/>
        <v>11.73</v>
      </c>
    </row>
    <row r="40" spans="1:11" s="298" customFormat="1" ht="109" customHeight="1">
      <c r="A40" s="299" t="s">
        <v>677</v>
      </c>
      <c r="B40" s="286" t="s">
        <v>678</v>
      </c>
      <c r="C40" s="353" t="s">
        <v>677</v>
      </c>
      <c r="D40" s="74" t="s">
        <v>679</v>
      </c>
      <c r="E40" s="33">
        <v>1</v>
      </c>
      <c r="F40" s="72">
        <v>22.38</v>
      </c>
      <c r="G40" s="253">
        <f t="shared" si="0"/>
        <v>22.38</v>
      </c>
      <c r="H40" s="252">
        <f t="shared" si="3"/>
        <v>16.785</v>
      </c>
      <c r="I40" s="329"/>
      <c r="J40" s="287">
        <f t="shared" si="1"/>
        <v>0</v>
      </c>
      <c r="K40" s="251">
        <f t="shared" si="2"/>
        <v>22.38</v>
      </c>
    </row>
    <row r="41" spans="1:11" s="298" customFormat="1" ht="109" customHeight="1">
      <c r="A41" s="299" t="s">
        <v>680</v>
      </c>
      <c r="B41" s="286" t="s">
        <v>681</v>
      </c>
      <c r="C41" s="353" t="s">
        <v>680</v>
      </c>
      <c r="D41" s="74" t="s">
        <v>682</v>
      </c>
      <c r="E41" s="33">
        <v>1</v>
      </c>
      <c r="F41" s="72">
        <v>37.75</v>
      </c>
      <c r="G41" s="253">
        <f t="shared" si="0"/>
        <v>37.75</v>
      </c>
      <c r="H41" s="252">
        <f t="shared" si="3"/>
        <v>28.3125</v>
      </c>
      <c r="I41" s="329"/>
      <c r="J41" s="287">
        <f t="shared" si="1"/>
        <v>0</v>
      </c>
      <c r="K41" s="251">
        <f t="shared" si="2"/>
        <v>37.75</v>
      </c>
    </row>
    <row r="42" spans="1:11" s="298" customFormat="1" ht="109" customHeight="1">
      <c r="A42" s="299" t="s">
        <v>683</v>
      </c>
      <c r="B42" s="286" t="s">
        <v>684</v>
      </c>
      <c r="C42" s="353" t="s">
        <v>683</v>
      </c>
      <c r="D42" s="74" t="s">
        <v>685</v>
      </c>
      <c r="E42" s="33">
        <v>1</v>
      </c>
      <c r="F42" s="72">
        <v>61.38</v>
      </c>
      <c r="G42" s="253">
        <f t="shared" si="0"/>
        <v>61.38</v>
      </c>
      <c r="H42" s="252">
        <f t="shared" si="3"/>
        <v>46.035000000000004</v>
      </c>
      <c r="I42" s="329"/>
      <c r="J42" s="287">
        <f t="shared" si="1"/>
        <v>0</v>
      </c>
      <c r="K42" s="251">
        <f t="shared" si="2"/>
        <v>61.38</v>
      </c>
    </row>
    <row r="43" spans="1:11" s="300" customFormat="1" ht="109" customHeight="1">
      <c r="A43" s="299" t="s">
        <v>686</v>
      </c>
      <c r="B43" s="286" t="s">
        <v>687</v>
      </c>
      <c r="C43" s="353" t="s">
        <v>686</v>
      </c>
      <c r="D43" s="74" t="s">
        <v>688</v>
      </c>
      <c r="E43" s="33">
        <v>1</v>
      </c>
      <c r="F43" s="72">
        <v>11.73</v>
      </c>
      <c r="G43" s="253">
        <f t="shared" si="0"/>
        <v>11.73</v>
      </c>
      <c r="H43" s="252">
        <f t="shared" si="3"/>
        <v>8.7974999999999994</v>
      </c>
      <c r="I43" s="329"/>
      <c r="J43" s="287">
        <f t="shared" si="1"/>
        <v>0</v>
      </c>
      <c r="K43" s="251">
        <f t="shared" si="2"/>
        <v>11.73</v>
      </c>
    </row>
    <row r="44" spans="1:11" s="300" customFormat="1" ht="109" customHeight="1">
      <c r="A44" s="299" t="s">
        <v>689</v>
      </c>
      <c r="B44" s="286" t="s">
        <v>690</v>
      </c>
      <c r="C44" s="353" t="s">
        <v>689</v>
      </c>
      <c r="D44" s="209" t="s">
        <v>691</v>
      </c>
      <c r="E44" s="33">
        <v>1</v>
      </c>
      <c r="F44" s="72">
        <v>9.27</v>
      </c>
      <c r="G44" s="253">
        <f t="shared" si="0"/>
        <v>9.27</v>
      </c>
      <c r="H44" s="252">
        <f t="shared" si="3"/>
        <v>6.9524999999999997</v>
      </c>
      <c r="I44" s="329"/>
      <c r="J44" s="287">
        <f t="shared" si="1"/>
        <v>0</v>
      </c>
      <c r="K44" s="251">
        <f t="shared" si="2"/>
        <v>9.27</v>
      </c>
    </row>
    <row r="45" spans="1:11" s="300" customFormat="1" ht="109" customHeight="1">
      <c r="A45" s="299" t="s">
        <v>692</v>
      </c>
      <c r="B45" s="286" t="s">
        <v>693</v>
      </c>
      <c r="C45" s="353" t="s">
        <v>692</v>
      </c>
      <c r="D45" s="209" t="s">
        <v>694</v>
      </c>
      <c r="E45" s="33">
        <v>1</v>
      </c>
      <c r="F45" s="72">
        <v>15.37</v>
      </c>
      <c r="G45" s="253">
        <f t="shared" si="0"/>
        <v>15.37</v>
      </c>
      <c r="H45" s="252">
        <f t="shared" si="3"/>
        <v>11.5275</v>
      </c>
      <c r="I45" s="329"/>
      <c r="J45" s="287">
        <f t="shared" si="1"/>
        <v>0</v>
      </c>
      <c r="K45" s="251">
        <f t="shared" si="2"/>
        <v>15.37</v>
      </c>
    </row>
    <row r="46" spans="1:11" s="300" customFormat="1" ht="109" customHeight="1">
      <c r="A46" s="299" t="s">
        <v>695</v>
      </c>
      <c r="B46" s="286" t="s">
        <v>696</v>
      </c>
      <c r="C46" s="353" t="s">
        <v>695</v>
      </c>
      <c r="D46" s="209" t="s">
        <v>697</v>
      </c>
      <c r="E46" s="33">
        <v>1</v>
      </c>
      <c r="F46" s="72">
        <v>23.69</v>
      </c>
      <c r="G46" s="253">
        <f t="shared" si="0"/>
        <v>23.69</v>
      </c>
      <c r="H46" s="252">
        <f t="shared" si="3"/>
        <v>17.767500000000002</v>
      </c>
      <c r="I46" s="329"/>
      <c r="J46" s="287">
        <f t="shared" si="1"/>
        <v>0</v>
      </c>
      <c r="K46" s="251">
        <f t="shared" si="2"/>
        <v>23.69</v>
      </c>
    </row>
    <row r="47" spans="1:11" s="300" customFormat="1" ht="109" customHeight="1">
      <c r="A47" s="299" t="s">
        <v>698</v>
      </c>
      <c r="B47" s="286" t="s">
        <v>699</v>
      </c>
      <c r="C47" s="353" t="s">
        <v>698</v>
      </c>
      <c r="D47" s="209" t="s">
        <v>700</v>
      </c>
      <c r="E47" s="33">
        <v>1</v>
      </c>
      <c r="F47" s="72">
        <v>74.62</v>
      </c>
      <c r="G47" s="253">
        <f t="shared" si="0"/>
        <v>74.62</v>
      </c>
      <c r="H47" s="252">
        <f t="shared" si="3"/>
        <v>55.965000000000003</v>
      </c>
      <c r="I47" s="329"/>
      <c r="J47" s="287">
        <f t="shared" si="1"/>
        <v>0</v>
      </c>
      <c r="K47" s="251">
        <f t="shared" si="2"/>
        <v>74.62</v>
      </c>
    </row>
    <row r="48" spans="1:11" s="300" customFormat="1" ht="109" customHeight="1">
      <c r="A48" s="299" t="s">
        <v>701</v>
      </c>
      <c r="B48" s="286" t="s">
        <v>702</v>
      </c>
      <c r="C48" s="353" t="s">
        <v>701</v>
      </c>
      <c r="D48" s="209" t="s">
        <v>703</v>
      </c>
      <c r="E48" s="33">
        <v>1</v>
      </c>
      <c r="F48" s="72">
        <v>11.73</v>
      </c>
      <c r="G48" s="253">
        <f t="shared" si="0"/>
        <v>11.73</v>
      </c>
      <c r="H48" s="252">
        <f t="shared" si="3"/>
        <v>8.7974999999999994</v>
      </c>
      <c r="I48" s="329"/>
      <c r="J48" s="287">
        <f t="shared" si="1"/>
        <v>0</v>
      </c>
      <c r="K48" s="251">
        <f t="shared" si="2"/>
        <v>11.73</v>
      </c>
    </row>
    <row r="49" spans="1:11" s="300" customFormat="1" ht="109" customHeight="1">
      <c r="A49" s="299" t="s">
        <v>704</v>
      </c>
      <c r="B49" s="286" t="s">
        <v>705</v>
      </c>
      <c r="C49" s="353" t="s">
        <v>704</v>
      </c>
      <c r="D49" s="74" t="s">
        <v>706</v>
      </c>
      <c r="E49" s="33">
        <v>1</v>
      </c>
      <c r="F49" s="72">
        <v>18.86</v>
      </c>
      <c r="G49" s="253">
        <f t="shared" si="0"/>
        <v>18.86</v>
      </c>
      <c r="H49" s="252">
        <f t="shared" si="3"/>
        <v>14.145</v>
      </c>
      <c r="I49" s="329"/>
      <c r="J49" s="287">
        <f t="shared" si="1"/>
        <v>0</v>
      </c>
      <c r="K49" s="251">
        <f t="shared" si="2"/>
        <v>18.86</v>
      </c>
    </row>
    <row r="50" spans="1:11" s="300" customFormat="1" ht="109" customHeight="1">
      <c r="A50" s="299" t="s">
        <v>707</v>
      </c>
      <c r="B50" s="286" t="s">
        <v>708</v>
      </c>
      <c r="C50" s="353" t="s">
        <v>707</v>
      </c>
      <c r="D50" s="74" t="s">
        <v>709</v>
      </c>
      <c r="E50" s="33">
        <v>1</v>
      </c>
      <c r="F50" s="72">
        <v>7.47</v>
      </c>
      <c r="G50" s="253">
        <f t="shared" si="0"/>
        <v>7.47</v>
      </c>
      <c r="H50" s="252">
        <f t="shared" si="3"/>
        <v>5.6025</v>
      </c>
      <c r="I50" s="329"/>
      <c r="J50" s="287">
        <f t="shared" si="1"/>
        <v>0</v>
      </c>
      <c r="K50" s="251">
        <f t="shared" si="2"/>
        <v>7.47</v>
      </c>
    </row>
    <row r="51" spans="1:11" s="300" customFormat="1" ht="109" customHeight="1">
      <c r="A51" s="299" t="s">
        <v>710</v>
      </c>
      <c r="B51" s="286" t="s">
        <v>711</v>
      </c>
      <c r="C51" s="353" t="s">
        <v>710</v>
      </c>
      <c r="D51" s="74" t="s">
        <v>712</v>
      </c>
      <c r="E51" s="33">
        <v>1</v>
      </c>
      <c r="F51" s="72">
        <v>11.73</v>
      </c>
      <c r="G51" s="253">
        <f t="shared" ref="G51:G82" si="4">F51*(1-$C$10)</f>
        <v>11.73</v>
      </c>
      <c r="H51" s="252">
        <f t="shared" si="3"/>
        <v>8.7974999999999994</v>
      </c>
      <c r="I51" s="329"/>
      <c r="J51" s="287">
        <f t="shared" ref="J51:J82" si="5">I51*F51</f>
        <v>0</v>
      </c>
      <c r="K51" s="251">
        <f t="shared" ref="K51:K82" si="6">IF($I$150&gt;29,G51*(1-0.25),G51)</f>
        <v>11.73</v>
      </c>
    </row>
    <row r="52" spans="1:11" s="300" customFormat="1" ht="109" customHeight="1">
      <c r="A52" s="299" t="s">
        <v>713</v>
      </c>
      <c r="B52" s="286" t="s">
        <v>714</v>
      </c>
      <c r="C52" s="353" t="s">
        <v>713</v>
      </c>
      <c r="D52" s="74" t="s">
        <v>715</v>
      </c>
      <c r="E52" s="33">
        <v>1</v>
      </c>
      <c r="F52" s="72">
        <v>18.86</v>
      </c>
      <c r="G52" s="253">
        <f t="shared" si="4"/>
        <v>18.86</v>
      </c>
      <c r="H52" s="252">
        <f t="shared" si="3"/>
        <v>14.145</v>
      </c>
      <c r="I52" s="329"/>
      <c r="J52" s="287">
        <f t="shared" si="5"/>
        <v>0</v>
      </c>
      <c r="K52" s="251">
        <f t="shared" si="6"/>
        <v>18.86</v>
      </c>
    </row>
    <row r="53" spans="1:11" s="300" customFormat="1" ht="109" customHeight="1">
      <c r="A53" s="299" t="s">
        <v>716</v>
      </c>
      <c r="B53" s="286" t="s">
        <v>717</v>
      </c>
      <c r="C53" s="353" t="s">
        <v>716</v>
      </c>
      <c r="D53" s="74" t="s">
        <v>718</v>
      </c>
      <c r="E53" s="33">
        <v>1</v>
      </c>
      <c r="F53" s="72">
        <v>28.93</v>
      </c>
      <c r="G53" s="253">
        <f t="shared" si="4"/>
        <v>28.93</v>
      </c>
      <c r="H53" s="252">
        <f t="shared" si="3"/>
        <v>21.697499999999998</v>
      </c>
      <c r="I53" s="329"/>
      <c r="J53" s="287">
        <f t="shared" si="5"/>
        <v>0</v>
      </c>
      <c r="K53" s="251">
        <f t="shared" si="6"/>
        <v>28.93</v>
      </c>
    </row>
    <row r="54" spans="1:11" s="300" customFormat="1" ht="109" customHeight="1">
      <c r="A54" s="299" t="s">
        <v>719</v>
      </c>
      <c r="B54" s="286" t="s">
        <v>720</v>
      </c>
      <c r="C54" s="353" t="s">
        <v>719</v>
      </c>
      <c r="D54" s="74" t="s">
        <v>721</v>
      </c>
      <c r="E54" s="33">
        <v>1</v>
      </c>
      <c r="F54" s="72">
        <v>84.44</v>
      </c>
      <c r="G54" s="253">
        <f t="shared" si="4"/>
        <v>84.44</v>
      </c>
      <c r="H54" s="252">
        <f t="shared" si="3"/>
        <v>63.33</v>
      </c>
      <c r="I54" s="329"/>
      <c r="J54" s="287">
        <f t="shared" si="5"/>
        <v>0</v>
      </c>
      <c r="K54" s="251">
        <f t="shared" si="6"/>
        <v>84.44</v>
      </c>
    </row>
    <row r="55" spans="1:11" s="300" customFormat="1" ht="109" customHeight="1">
      <c r="A55" s="299" t="s">
        <v>722</v>
      </c>
      <c r="B55" s="286" t="s">
        <v>723</v>
      </c>
      <c r="C55" s="353" t="s">
        <v>722</v>
      </c>
      <c r="D55" s="74" t="s">
        <v>724</v>
      </c>
      <c r="E55" s="33">
        <v>1</v>
      </c>
      <c r="F55" s="72">
        <v>11.73</v>
      </c>
      <c r="G55" s="253">
        <f t="shared" si="4"/>
        <v>11.73</v>
      </c>
      <c r="H55" s="252">
        <f t="shared" si="3"/>
        <v>8.7974999999999994</v>
      </c>
      <c r="I55" s="329"/>
      <c r="J55" s="287">
        <f t="shared" si="5"/>
        <v>0</v>
      </c>
      <c r="K55" s="251">
        <f t="shared" si="6"/>
        <v>11.73</v>
      </c>
    </row>
    <row r="56" spans="1:11" s="300" customFormat="1" ht="109" customHeight="1">
      <c r="A56" s="299" t="s">
        <v>725</v>
      </c>
      <c r="B56" s="286" t="s">
        <v>726</v>
      </c>
      <c r="C56" s="353" t="s">
        <v>725</v>
      </c>
      <c r="D56" s="209" t="s">
        <v>727</v>
      </c>
      <c r="E56" s="33">
        <v>1</v>
      </c>
      <c r="F56" s="72">
        <v>11.73</v>
      </c>
      <c r="G56" s="253">
        <f t="shared" si="4"/>
        <v>11.73</v>
      </c>
      <c r="H56" s="252">
        <f t="shared" si="3"/>
        <v>8.7974999999999994</v>
      </c>
      <c r="I56" s="329"/>
      <c r="J56" s="287">
        <f t="shared" si="5"/>
        <v>0</v>
      </c>
      <c r="K56" s="251">
        <f t="shared" si="6"/>
        <v>11.73</v>
      </c>
    </row>
    <row r="57" spans="1:11" s="300" customFormat="1" ht="109" customHeight="1">
      <c r="A57" s="299" t="s">
        <v>728</v>
      </c>
      <c r="B57" s="286" t="s">
        <v>729</v>
      </c>
      <c r="C57" s="353" t="s">
        <v>728</v>
      </c>
      <c r="D57" s="209" t="s">
        <v>730</v>
      </c>
      <c r="E57" s="33">
        <v>1</v>
      </c>
      <c r="F57" s="72">
        <v>11.73</v>
      </c>
      <c r="G57" s="253">
        <f t="shared" si="4"/>
        <v>11.73</v>
      </c>
      <c r="H57" s="252">
        <f t="shared" si="3"/>
        <v>8.7974999999999994</v>
      </c>
      <c r="I57" s="329"/>
      <c r="J57" s="287">
        <f t="shared" si="5"/>
        <v>0</v>
      </c>
      <c r="K57" s="251">
        <f t="shared" si="6"/>
        <v>11.73</v>
      </c>
    </row>
    <row r="58" spans="1:11" s="300" customFormat="1" ht="109" customHeight="1">
      <c r="A58" s="299" t="s">
        <v>731</v>
      </c>
      <c r="B58" s="286" t="s">
        <v>732</v>
      </c>
      <c r="C58" s="353" t="s">
        <v>731</v>
      </c>
      <c r="D58" s="209" t="s">
        <v>733</v>
      </c>
      <c r="E58" s="33">
        <v>1</v>
      </c>
      <c r="F58" s="72">
        <v>9.27</v>
      </c>
      <c r="G58" s="253">
        <f t="shared" si="4"/>
        <v>9.27</v>
      </c>
      <c r="H58" s="252">
        <f t="shared" si="3"/>
        <v>6.9524999999999997</v>
      </c>
      <c r="I58" s="329"/>
      <c r="J58" s="287">
        <f t="shared" si="5"/>
        <v>0</v>
      </c>
      <c r="K58" s="251">
        <f t="shared" si="6"/>
        <v>9.27</v>
      </c>
    </row>
    <row r="59" spans="1:11" s="300" customFormat="1" ht="109" customHeight="1">
      <c r="A59" s="299" t="s">
        <v>734</v>
      </c>
      <c r="B59" s="286" t="s">
        <v>735</v>
      </c>
      <c r="C59" s="353" t="s">
        <v>734</v>
      </c>
      <c r="D59" s="209" t="s">
        <v>736</v>
      </c>
      <c r="E59" s="33">
        <v>1</v>
      </c>
      <c r="F59" s="72">
        <v>15.37</v>
      </c>
      <c r="G59" s="253">
        <f t="shared" si="4"/>
        <v>15.37</v>
      </c>
      <c r="H59" s="252">
        <f t="shared" si="3"/>
        <v>11.5275</v>
      </c>
      <c r="I59" s="329"/>
      <c r="J59" s="287">
        <f t="shared" si="5"/>
        <v>0</v>
      </c>
      <c r="K59" s="251">
        <f t="shared" si="6"/>
        <v>15.37</v>
      </c>
    </row>
    <row r="60" spans="1:11" s="300" customFormat="1" ht="109" customHeight="1">
      <c r="A60" s="299" t="s">
        <v>737</v>
      </c>
      <c r="B60" s="286" t="s">
        <v>738</v>
      </c>
      <c r="C60" s="353" t="s">
        <v>737</v>
      </c>
      <c r="D60" s="209" t="s">
        <v>739</v>
      </c>
      <c r="E60" s="33">
        <v>1</v>
      </c>
      <c r="F60" s="72">
        <v>11.73</v>
      </c>
      <c r="G60" s="253">
        <f t="shared" si="4"/>
        <v>11.73</v>
      </c>
      <c r="H60" s="252">
        <f t="shared" si="3"/>
        <v>8.7974999999999994</v>
      </c>
      <c r="I60" s="329"/>
      <c r="J60" s="287">
        <f t="shared" si="5"/>
        <v>0</v>
      </c>
      <c r="K60" s="251">
        <f t="shared" si="6"/>
        <v>11.73</v>
      </c>
    </row>
    <row r="61" spans="1:11" s="300" customFormat="1" ht="109" customHeight="1">
      <c r="A61" s="299" t="s">
        <v>740</v>
      </c>
      <c r="B61" s="286" t="s">
        <v>741</v>
      </c>
      <c r="C61" s="353" t="s">
        <v>740</v>
      </c>
      <c r="D61" s="74" t="s">
        <v>742</v>
      </c>
      <c r="E61" s="33">
        <v>1</v>
      </c>
      <c r="F61" s="72">
        <v>11.73</v>
      </c>
      <c r="G61" s="253">
        <f t="shared" si="4"/>
        <v>11.73</v>
      </c>
      <c r="H61" s="252">
        <f t="shared" si="3"/>
        <v>8.7974999999999994</v>
      </c>
      <c r="I61" s="329"/>
      <c r="J61" s="287">
        <f t="shared" si="5"/>
        <v>0</v>
      </c>
      <c r="K61" s="251">
        <f t="shared" si="6"/>
        <v>11.73</v>
      </c>
    </row>
    <row r="62" spans="1:11" s="300" customFormat="1" ht="109" customHeight="1">
      <c r="A62" s="299" t="s">
        <v>743</v>
      </c>
      <c r="B62" s="286" t="s">
        <v>744</v>
      </c>
      <c r="C62" s="353" t="s">
        <v>743</v>
      </c>
      <c r="D62" s="74" t="s">
        <v>745</v>
      </c>
      <c r="E62" s="33">
        <v>1</v>
      </c>
      <c r="F62" s="72">
        <v>7.47</v>
      </c>
      <c r="G62" s="253">
        <f t="shared" si="4"/>
        <v>7.47</v>
      </c>
      <c r="H62" s="252">
        <f t="shared" si="3"/>
        <v>5.6025</v>
      </c>
      <c r="I62" s="329"/>
      <c r="J62" s="287">
        <f t="shared" si="5"/>
        <v>0</v>
      </c>
      <c r="K62" s="251">
        <f t="shared" si="6"/>
        <v>7.47</v>
      </c>
    </row>
    <row r="63" spans="1:11" s="300" customFormat="1" ht="108.65" customHeight="1">
      <c r="A63" s="299" t="s">
        <v>746</v>
      </c>
      <c r="B63" s="286" t="s">
        <v>747</v>
      </c>
      <c r="C63" s="353" t="s">
        <v>746</v>
      </c>
      <c r="D63" s="74" t="s">
        <v>748</v>
      </c>
      <c r="E63" s="33">
        <v>1</v>
      </c>
      <c r="F63" s="72">
        <v>7.47</v>
      </c>
      <c r="G63" s="253">
        <f t="shared" si="4"/>
        <v>7.47</v>
      </c>
      <c r="H63" s="252">
        <f t="shared" si="3"/>
        <v>5.6025</v>
      </c>
      <c r="I63" s="329"/>
      <c r="J63" s="287">
        <f t="shared" si="5"/>
        <v>0</v>
      </c>
      <c r="K63" s="251">
        <f t="shared" si="6"/>
        <v>7.47</v>
      </c>
    </row>
    <row r="64" spans="1:11" s="300" customFormat="1" ht="109" customHeight="1">
      <c r="A64" s="299" t="s">
        <v>749</v>
      </c>
      <c r="B64" s="286" t="s">
        <v>750</v>
      </c>
      <c r="C64" s="353" t="s">
        <v>749</v>
      </c>
      <c r="D64" s="74" t="s">
        <v>751</v>
      </c>
      <c r="E64" s="33">
        <v>1</v>
      </c>
      <c r="F64" s="72">
        <v>7.47</v>
      </c>
      <c r="G64" s="253">
        <f t="shared" si="4"/>
        <v>7.47</v>
      </c>
      <c r="H64" s="252">
        <f t="shared" si="3"/>
        <v>5.6025</v>
      </c>
      <c r="I64" s="329"/>
      <c r="J64" s="287">
        <f t="shared" si="5"/>
        <v>0</v>
      </c>
      <c r="K64" s="251">
        <f t="shared" si="6"/>
        <v>7.47</v>
      </c>
    </row>
    <row r="65" spans="1:12" s="288" customFormat="1" ht="109" customHeight="1">
      <c r="A65" s="299" t="s">
        <v>752</v>
      </c>
      <c r="B65" s="286" t="s">
        <v>753</v>
      </c>
      <c r="C65" s="353" t="s">
        <v>752</v>
      </c>
      <c r="D65" s="74" t="s">
        <v>754</v>
      </c>
      <c r="E65" s="33">
        <v>1</v>
      </c>
      <c r="F65" s="72">
        <v>27.19</v>
      </c>
      <c r="G65" s="253">
        <f t="shared" si="4"/>
        <v>27.19</v>
      </c>
      <c r="H65" s="252">
        <f t="shared" si="3"/>
        <v>20.392500000000002</v>
      </c>
      <c r="I65" s="329"/>
      <c r="J65" s="287">
        <f t="shared" si="5"/>
        <v>0</v>
      </c>
      <c r="K65" s="251">
        <f t="shared" si="6"/>
        <v>27.19</v>
      </c>
      <c r="L65" s="297"/>
    </row>
    <row r="66" spans="1:12" s="288" customFormat="1" ht="109" customHeight="1">
      <c r="A66" s="299" t="s">
        <v>755</v>
      </c>
      <c r="B66" s="286" t="s">
        <v>756</v>
      </c>
      <c r="C66" s="353" t="s">
        <v>755</v>
      </c>
      <c r="D66" s="74" t="s">
        <v>757</v>
      </c>
      <c r="E66" s="33">
        <v>1</v>
      </c>
      <c r="F66" s="72">
        <v>18.86</v>
      </c>
      <c r="G66" s="253">
        <f t="shared" si="4"/>
        <v>18.86</v>
      </c>
      <c r="H66" s="252">
        <f t="shared" si="3"/>
        <v>14.145</v>
      </c>
      <c r="I66" s="329"/>
      <c r="J66" s="287">
        <f t="shared" si="5"/>
        <v>0</v>
      </c>
      <c r="K66" s="251">
        <f t="shared" si="6"/>
        <v>18.86</v>
      </c>
    </row>
    <row r="67" spans="1:12" s="288" customFormat="1" ht="109" customHeight="1">
      <c r="A67" s="299" t="s">
        <v>758</v>
      </c>
      <c r="B67" s="286" t="s">
        <v>759</v>
      </c>
      <c r="C67" s="353" t="s">
        <v>758</v>
      </c>
      <c r="D67" s="74" t="s">
        <v>760</v>
      </c>
      <c r="E67" s="33">
        <v>1</v>
      </c>
      <c r="F67" s="72">
        <v>7.47</v>
      </c>
      <c r="G67" s="253">
        <f t="shared" si="4"/>
        <v>7.47</v>
      </c>
      <c r="H67" s="252">
        <f t="shared" si="3"/>
        <v>5.6025</v>
      </c>
      <c r="I67" s="329"/>
      <c r="J67" s="287">
        <f t="shared" si="5"/>
        <v>0</v>
      </c>
      <c r="K67" s="251">
        <f t="shared" si="6"/>
        <v>7.47</v>
      </c>
    </row>
    <row r="68" spans="1:12" s="288" customFormat="1" ht="109" customHeight="1">
      <c r="A68" s="299" t="s">
        <v>761</v>
      </c>
      <c r="B68" s="286" t="s">
        <v>762</v>
      </c>
      <c r="C68" s="353" t="s">
        <v>761</v>
      </c>
      <c r="D68" s="209" t="s">
        <v>763</v>
      </c>
      <c r="E68" s="33">
        <v>1</v>
      </c>
      <c r="F68" s="72">
        <v>84.44</v>
      </c>
      <c r="G68" s="253">
        <f t="shared" si="4"/>
        <v>84.44</v>
      </c>
      <c r="H68" s="252">
        <f t="shared" si="3"/>
        <v>63.33</v>
      </c>
      <c r="I68" s="329"/>
      <c r="J68" s="287">
        <f t="shared" si="5"/>
        <v>0</v>
      </c>
      <c r="K68" s="251">
        <f t="shared" si="6"/>
        <v>84.44</v>
      </c>
    </row>
    <row r="69" spans="1:12" s="288" customFormat="1" ht="109" customHeight="1">
      <c r="A69" s="299" t="s">
        <v>764</v>
      </c>
      <c r="B69" s="286" t="s">
        <v>765</v>
      </c>
      <c r="C69" s="353" t="s">
        <v>764</v>
      </c>
      <c r="D69" s="209" t="s">
        <v>766</v>
      </c>
      <c r="E69" s="33">
        <v>1</v>
      </c>
      <c r="F69" s="72">
        <v>18.86</v>
      </c>
      <c r="G69" s="253">
        <f t="shared" si="4"/>
        <v>18.86</v>
      </c>
      <c r="H69" s="252">
        <f t="shared" si="3"/>
        <v>14.145</v>
      </c>
      <c r="I69" s="329"/>
      <c r="J69" s="287">
        <f t="shared" si="5"/>
        <v>0</v>
      </c>
      <c r="K69" s="251">
        <f t="shared" si="6"/>
        <v>18.86</v>
      </c>
    </row>
    <row r="70" spans="1:12" s="288" customFormat="1" ht="109" customHeight="1">
      <c r="A70" s="299" t="s">
        <v>767</v>
      </c>
      <c r="B70" s="286" t="s">
        <v>768</v>
      </c>
      <c r="C70" s="353" t="s">
        <v>767</v>
      </c>
      <c r="D70" s="209" t="s">
        <v>769</v>
      </c>
      <c r="E70" s="33">
        <v>1</v>
      </c>
      <c r="F70" s="72">
        <v>28.93</v>
      </c>
      <c r="G70" s="253">
        <f t="shared" si="4"/>
        <v>28.93</v>
      </c>
      <c r="H70" s="252">
        <f t="shared" si="3"/>
        <v>21.697499999999998</v>
      </c>
      <c r="I70" s="329"/>
      <c r="J70" s="287">
        <f t="shared" si="5"/>
        <v>0</v>
      </c>
      <c r="K70" s="251">
        <f t="shared" si="6"/>
        <v>28.93</v>
      </c>
    </row>
    <row r="71" spans="1:12" s="288" customFormat="1" ht="109" customHeight="1" collapsed="1">
      <c r="A71" s="299" t="s">
        <v>770</v>
      </c>
      <c r="B71" s="286" t="s">
        <v>771</v>
      </c>
      <c r="C71" s="353" t="s">
        <v>770</v>
      </c>
      <c r="D71" s="209" t="s">
        <v>772</v>
      </c>
      <c r="E71" s="33">
        <v>1</v>
      </c>
      <c r="F71" s="72">
        <v>7.47</v>
      </c>
      <c r="G71" s="253">
        <f t="shared" si="4"/>
        <v>7.47</v>
      </c>
      <c r="H71" s="252">
        <f t="shared" si="3"/>
        <v>5.6025</v>
      </c>
      <c r="I71" s="329"/>
      <c r="J71" s="287">
        <f t="shared" si="5"/>
        <v>0</v>
      </c>
      <c r="K71" s="251">
        <f t="shared" si="6"/>
        <v>7.47</v>
      </c>
    </row>
    <row r="72" spans="1:12" s="288" customFormat="1" ht="109" customHeight="1">
      <c r="A72" s="299" t="s">
        <v>773</v>
      </c>
      <c r="B72" s="286" t="s">
        <v>774</v>
      </c>
      <c r="C72" s="353" t="s">
        <v>773</v>
      </c>
      <c r="D72" s="209" t="s">
        <v>775</v>
      </c>
      <c r="E72" s="33">
        <v>1</v>
      </c>
      <c r="F72" s="72">
        <v>11.73</v>
      </c>
      <c r="G72" s="253">
        <f t="shared" si="4"/>
        <v>11.73</v>
      </c>
      <c r="H72" s="252">
        <f t="shared" si="3"/>
        <v>8.7974999999999994</v>
      </c>
      <c r="I72" s="329"/>
      <c r="J72" s="287">
        <f t="shared" si="5"/>
        <v>0</v>
      </c>
      <c r="K72" s="251">
        <f t="shared" si="6"/>
        <v>11.73</v>
      </c>
    </row>
    <row r="73" spans="1:12" s="288" customFormat="1" ht="109" customHeight="1">
      <c r="A73" s="299" t="s">
        <v>776</v>
      </c>
      <c r="B73" s="286" t="s">
        <v>777</v>
      </c>
      <c r="C73" s="353" t="s">
        <v>776</v>
      </c>
      <c r="D73" s="74" t="s">
        <v>778</v>
      </c>
      <c r="E73" s="33">
        <v>1</v>
      </c>
      <c r="F73" s="72">
        <v>18.86</v>
      </c>
      <c r="G73" s="253">
        <f t="shared" si="4"/>
        <v>18.86</v>
      </c>
      <c r="H73" s="252">
        <f t="shared" si="3"/>
        <v>14.145</v>
      </c>
      <c r="I73" s="329"/>
      <c r="J73" s="287">
        <f t="shared" si="5"/>
        <v>0</v>
      </c>
      <c r="K73" s="251">
        <f t="shared" si="6"/>
        <v>18.86</v>
      </c>
    </row>
    <row r="74" spans="1:12" s="288" customFormat="1" ht="109" customHeight="1">
      <c r="A74" s="299" t="s">
        <v>779</v>
      </c>
      <c r="B74" s="286" t="s">
        <v>780</v>
      </c>
      <c r="C74" s="353" t="s">
        <v>779</v>
      </c>
      <c r="D74" s="74" t="s">
        <v>781</v>
      </c>
      <c r="E74" s="33">
        <v>1</v>
      </c>
      <c r="F74" s="72">
        <v>28.93</v>
      </c>
      <c r="G74" s="253">
        <f t="shared" si="4"/>
        <v>28.93</v>
      </c>
      <c r="H74" s="252">
        <f t="shared" si="3"/>
        <v>21.697499999999998</v>
      </c>
      <c r="I74" s="329"/>
      <c r="J74" s="287">
        <f t="shared" si="5"/>
        <v>0</v>
      </c>
      <c r="K74" s="251">
        <f t="shared" si="6"/>
        <v>28.93</v>
      </c>
    </row>
    <row r="75" spans="1:12" s="288" customFormat="1" ht="109" customHeight="1">
      <c r="A75" s="299" t="s">
        <v>782</v>
      </c>
      <c r="B75" s="286" t="s">
        <v>783</v>
      </c>
      <c r="C75" s="353" t="s">
        <v>782</v>
      </c>
      <c r="D75" s="74" t="s">
        <v>784</v>
      </c>
      <c r="E75" s="33">
        <v>1</v>
      </c>
      <c r="F75" s="72">
        <v>82.43</v>
      </c>
      <c r="G75" s="253">
        <f t="shared" si="4"/>
        <v>82.43</v>
      </c>
      <c r="H75" s="252">
        <f t="shared" si="3"/>
        <v>61.822500000000005</v>
      </c>
      <c r="I75" s="329"/>
      <c r="J75" s="287">
        <f t="shared" si="5"/>
        <v>0</v>
      </c>
      <c r="K75" s="251">
        <f t="shared" si="6"/>
        <v>82.43</v>
      </c>
    </row>
    <row r="76" spans="1:12" s="288" customFormat="1" ht="109" customHeight="1">
      <c r="A76" s="299" t="s">
        <v>785</v>
      </c>
      <c r="B76" s="286" t="s">
        <v>786</v>
      </c>
      <c r="C76" s="353" t="s">
        <v>785</v>
      </c>
      <c r="D76" s="74" t="s">
        <v>787</v>
      </c>
      <c r="E76" s="33">
        <v>1</v>
      </c>
      <c r="F76" s="72">
        <v>11.73</v>
      </c>
      <c r="G76" s="253">
        <f t="shared" si="4"/>
        <v>11.73</v>
      </c>
      <c r="H76" s="252">
        <f t="shared" si="3"/>
        <v>8.7974999999999994</v>
      </c>
      <c r="I76" s="329"/>
      <c r="J76" s="287">
        <f t="shared" si="5"/>
        <v>0</v>
      </c>
      <c r="K76" s="251">
        <f t="shared" si="6"/>
        <v>11.73</v>
      </c>
    </row>
    <row r="77" spans="1:12" s="288" customFormat="1" ht="109" customHeight="1">
      <c r="A77" s="299" t="s">
        <v>788</v>
      </c>
      <c r="B77" s="286" t="s">
        <v>789</v>
      </c>
      <c r="C77" s="353" t="s">
        <v>788</v>
      </c>
      <c r="D77" s="74" t="s">
        <v>790</v>
      </c>
      <c r="E77" s="33">
        <v>1</v>
      </c>
      <c r="F77" s="72">
        <v>18.86</v>
      </c>
      <c r="G77" s="253">
        <f t="shared" si="4"/>
        <v>18.86</v>
      </c>
      <c r="H77" s="252">
        <f t="shared" si="3"/>
        <v>14.145</v>
      </c>
      <c r="I77" s="329"/>
      <c r="J77" s="287">
        <f t="shared" si="5"/>
        <v>0</v>
      </c>
      <c r="K77" s="251">
        <f t="shared" si="6"/>
        <v>18.86</v>
      </c>
    </row>
    <row r="78" spans="1:12" s="288" customFormat="1" ht="109" customHeight="1">
      <c r="A78" s="299" t="s">
        <v>791</v>
      </c>
      <c r="B78" s="286" t="s">
        <v>792</v>
      </c>
      <c r="C78" s="353" t="s">
        <v>791</v>
      </c>
      <c r="D78" s="74" t="s">
        <v>793</v>
      </c>
      <c r="E78" s="33">
        <v>1</v>
      </c>
      <c r="F78" s="72">
        <v>7.47</v>
      </c>
      <c r="G78" s="253">
        <f t="shared" si="4"/>
        <v>7.47</v>
      </c>
      <c r="H78" s="252">
        <f t="shared" si="3"/>
        <v>5.6025</v>
      </c>
      <c r="I78" s="329"/>
      <c r="J78" s="287">
        <f t="shared" si="5"/>
        <v>0</v>
      </c>
      <c r="K78" s="251">
        <f t="shared" si="6"/>
        <v>7.47</v>
      </c>
    </row>
    <row r="79" spans="1:12" s="288" customFormat="1" ht="109" customHeight="1">
      <c r="A79" s="299" t="s">
        <v>794</v>
      </c>
      <c r="B79" s="286" t="s">
        <v>795</v>
      </c>
      <c r="C79" s="353" t="s">
        <v>794</v>
      </c>
      <c r="D79" s="74" t="s">
        <v>796</v>
      </c>
      <c r="E79" s="33">
        <v>1</v>
      </c>
      <c r="F79" s="72">
        <v>11.73</v>
      </c>
      <c r="G79" s="253">
        <f t="shared" si="4"/>
        <v>11.73</v>
      </c>
      <c r="H79" s="252">
        <f t="shared" si="3"/>
        <v>8.7974999999999994</v>
      </c>
      <c r="I79" s="329"/>
      <c r="J79" s="287">
        <f t="shared" si="5"/>
        <v>0</v>
      </c>
      <c r="K79" s="251">
        <f t="shared" si="6"/>
        <v>11.73</v>
      </c>
    </row>
    <row r="80" spans="1:12" s="288" customFormat="1" ht="109" customHeight="1">
      <c r="A80" s="299" t="s">
        <v>797</v>
      </c>
      <c r="B80" s="286" t="s">
        <v>798</v>
      </c>
      <c r="C80" s="353" t="s">
        <v>797</v>
      </c>
      <c r="D80" s="209" t="s">
        <v>799</v>
      </c>
      <c r="E80" s="33">
        <v>1</v>
      </c>
      <c r="F80" s="72">
        <v>18.86</v>
      </c>
      <c r="G80" s="253">
        <f t="shared" si="4"/>
        <v>18.86</v>
      </c>
      <c r="H80" s="252">
        <f t="shared" si="3"/>
        <v>14.145</v>
      </c>
      <c r="I80" s="329"/>
      <c r="J80" s="287">
        <f t="shared" si="5"/>
        <v>0</v>
      </c>
      <c r="K80" s="251">
        <f t="shared" si="6"/>
        <v>18.86</v>
      </c>
    </row>
    <row r="81" spans="1:11" s="288" customFormat="1" ht="109" customHeight="1">
      <c r="A81" s="299" t="s">
        <v>800</v>
      </c>
      <c r="B81" s="286" t="s">
        <v>801</v>
      </c>
      <c r="C81" s="353" t="s">
        <v>800</v>
      </c>
      <c r="D81" s="209" t="s">
        <v>802</v>
      </c>
      <c r="E81" s="33">
        <v>1</v>
      </c>
      <c r="F81" s="72">
        <v>11.73</v>
      </c>
      <c r="G81" s="253">
        <f t="shared" si="4"/>
        <v>11.73</v>
      </c>
      <c r="H81" s="252">
        <f t="shared" si="3"/>
        <v>8.7974999999999994</v>
      </c>
      <c r="I81" s="329"/>
      <c r="J81" s="287">
        <f t="shared" si="5"/>
        <v>0</v>
      </c>
      <c r="K81" s="251">
        <f t="shared" si="6"/>
        <v>11.73</v>
      </c>
    </row>
    <row r="82" spans="1:11" s="288" customFormat="1" ht="109" customHeight="1">
      <c r="A82" s="299" t="s">
        <v>803</v>
      </c>
      <c r="B82" s="286" t="s">
        <v>804</v>
      </c>
      <c r="C82" s="353" t="s">
        <v>803</v>
      </c>
      <c r="D82" s="209" t="s">
        <v>805</v>
      </c>
      <c r="E82" s="33">
        <v>1</v>
      </c>
      <c r="F82" s="72">
        <v>18.86</v>
      </c>
      <c r="G82" s="253">
        <f t="shared" si="4"/>
        <v>18.86</v>
      </c>
      <c r="H82" s="252">
        <f t="shared" si="3"/>
        <v>14.145</v>
      </c>
      <c r="I82" s="329"/>
      <c r="J82" s="287">
        <f t="shared" si="5"/>
        <v>0</v>
      </c>
      <c r="K82" s="251">
        <f t="shared" si="6"/>
        <v>18.86</v>
      </c>
    </row>
    <row r="83" spans="1:11" s="288" customFormat="1" ht="109" customHeight="1">
      <c r="A83" s="299" t="s">
        <v>806</v>
      </c>
      <c r="B83" s="286" t="s">
        <v>807</v>
      </c>
      <c r="C83" s="353" t="s">
        <v>806</v>
      </c>
      <c r="D83" s="209" t="s">
        <v>808</v>
      </c>
      <c r="E83" s="33">
        <v>1</v>
      </c>
      <c r="F83" s="72">
        <v>28.93</v>
      </c>
      <c r="G83" s="253">
        <f t="shared" ref="G83:G114" si="7">F83*(1-$C$10)</f>
        <v>28.93</v>
      </c>
      <c r="H83" s="252">
        <f t="shared" si="3"/>
        <v>21.697499999999998</v>
      </c>
      <c r="I83" s="329"/>
      <c r="J83" s="287">
        <f t="shared" ref="J83:J114" si="8">I83*F83</f>
        <v>0</v>
      </c>
      <c r="K83" s="251">
        <f t="shared" ref="K83:K114" si="9">IF($I$150&gt;29,G83*(1-0.25),G83)</f>
        <v>28.93</v>
      </c>
    </row>
    <row r="84" spans="1:11" s="288" customFormat="1" ht="109" customHeight="1">
      <c r="A84" s="299" t="s">
        <v>809</v>
      </c>
      <c r="B84" s="286" t="s">
        <v>810</v>
      </c>
      <c r="C84" s="353" t="s">
        <v>809</v>
      </c>
      <c r="D84" s="209" t="s">
        <v>811</v>
      </c>
      <c r="E84" s="33">
        <v>1</v>
      </c>
      <c r="F84" s="72">
        <v>84.44</v>
      </c>
      <c r="G84" s="253">
        <f t="shared" si="7"/>
        <v>84.44</v>
      </c>
      <c r="H84" s="252">
        <f t="shared" ref="H84:H147" si="10">G84*(1-0.25)</f>
        <v>63.33</v>
      </c>
      <c r="I84" s="329"/>
      <c r="J84" s="287">
        <f t="shared" si="8"/>
        <v>0</v>
      </c>
      <c r="K84" s="251">
        <f t="shared" si="9"/>
        <v>84.44</v>
      </c>
    </row>
    <row r="85" spans="1:11" s="298" customFormat="1" ht="109" customHeight="1">
      <c r="A85" s="299" t="s">
        <v>812</v>
      </c>
      <c r="B85" s="286" t="s">
        <v>813</v>
      </c>
      <c r="C85" s="353" t="s">
        <v>812</v>
      </c>
      <c r="D85" s="74" t="s">
        <v>814</v>
      </c>
      <c r="E85" s="33">
        <v>1</v>
      </c>
      <c r="F85" s="72">
        <v>7.47</v>
      </c>
      <c r="G85" s="253">
        <f t="shared" si="7"/>
        <v>7.47</v>
      </c>
      <c r="H85" s="252">
        <f t="shared" si="10"/>
        <v>5.6025</v>
      </c>
      <c r="I85" s="329"/>
      <c r="J85" s="287">
        <f t="shared" si="8"/>
        <v>0</v>
      </c>
      <c r="K85" s="251">
        <f t="shared" si="9"/>
        <v>7.47</v>
      </c>
    </row>
    <row r="86" spans="1:11" s="298" customFormat="1" ht="109" customHeight="1">
      <c r="A86" s="299" t="s">
        <v>815</v>
      </c>
      <c r="B86" s="286" t="s">
        <v>816</v>
      </c>
      <c r="C86" s="353" t="s">
        <v>815</v>
      </c>
      <c r="D86" s="74" t="s">
        <v>817</v>
      </c>
      <c r="E86" s="33">
        <v>1</v>
      </c>
      <c r="F86" s="72">
        <v>11.73</v>
      </c>
      <c r="G86" s="253">
        <f t="shared" si="7"/>
        <v>11.73</v>
      </c>
      <c r="H86" s="252">
        <f t="shared" si="10"/>
        <v>8.7974999999999994</v>
      </c>
      <c r="I86" s="329"/>
      <c r="J86" s="287">
        <f t="shared" si="8"/>
        <v>0</v>
      </c>
      <c r="K86" s="251">
        <f t="shared" si="9"/>
        <v>11.73</v>
      </c>
    </row>
    <row r="87" spans="1:11" s="298" customFormat="1" ht="109" customHeight="1">
      <c r="A87" s="299" t="s">
        <v>818</v>
      </c>
      <c r="B87" s="286" t="s">
        <v>819</v>
      </c>
      <c r="C87" s="353" t="s">
        <v>818</v>
      </c>
      <c r="D87" s="74" t="s">
        <v>820</v>
      </c>
      <c r="E87" s="33">
        <v>1</v>
      </c>
      <c r="F87" s="72">
        <v>18.86</v>
      </c>
      <c r="G87" s="253">
        <f t="shared" si="7"/>
        <v>18.86</v>
      </c>
      <c r="H87" s="252">
        <f t="shared" si="10"/>
        <v>14.145</v>
      </c>
      <c r="I87" s="329"/>
      <c r="J87" s="287">
        <f t="shared" si="8"/>
        <v>0</v>
      </c>
      <c r="K87" s="251">
        <f t="shared" si="9"/>
        <v>18.86</v>
      </c>
    </row>
    <row r="88" spans="1:11" s="300" customFormat="1" ht="109" customHeight="1">
      <c r="A88" s="299" t="s">
        <v>821</v>
      </c>
      <c r="B88" s="286" t="s">
        <v>822</v>
      </c>
      <c r="C88" s="353" t="s">
        <v>821</v>
      </c>
      <c r="D88" s="74" t="s">
        <v>823</v>
      </c>
      <c r="E88" s="33">
        <v>1</v>
      </c>
      <c r="F88" s="72">
        <v>7.14</v>
      </c>
      <c r="G88" s="253">
        <f t="shared" si="7"/>
        <v>7.14</v>
      </c>
      <c r="H88" s="252">
        <f t="shared" si="10"/>
        <v>5.3549999999999995</v>
      </c>
      <c r="I88" s="329"/>
      <c r="J88" s="287">
        <f t="shared" si="8"/>
        <v>0</v>
      </c>
      <c r="K88" s="251">
        <f t="shared" si="9"/>
        <v>7.14</v>
      </c>
    </row>
    <row r="89" spans="1:11" s="300" customFormat="1" ht="109" customHeight="1">
      <c r="A89" s="299" t="s">
        <v>824</v>
      </c>
      <c r="B89" s="286" t="s">
        <v>825</v>
      </c>
      <c r="C89" s="353" t="s">
        <v>824</v>
      </c>
      <c r="D89" s="74" t="s">
        <v>826</v>
      </c>
      <c r="E89" s="33">
        <v>1</v>
      </c>
      <c r="F89" s="72">
        <v>10.25</v>
      </c>
      <c r="G89" s="253">
        <f t="shared" si="7"/>
        <v>10.25</v>
      </c>
      <c r="H89" s="252">
        <f t="shared" si="10"/>
        <v>7.6875</v>
      </c>
      <c r="I89" s="329"/>
      <c r="J89" s="287">
        <f t="shared" si="8"/>
        <v>0</v>
      </c>
      <c r="K89" s="251">
        <f t="shared" si="9"/>
        <v>10.25</v>
      </c>
    </row>
    <row r="90" spans="1:11" s="300" customFormat="1" ht="109" customHeight="1">
      <c r="A90" s="299" t="s">
        <v>827</v>
      </c>
      <c r="B90" s="286" t="s">
        <v>828</v>
      </c>
      <c r="C90" s="353" t="s">
        <v>827</v>
      </c>
      <c r="D90" s="74" t="s">
        <v>829</v>
      </c>
      <c r="E90" s="33">
        <v>1</v>
      </c>
      <c r="F90" s="72">
        <v>14.9</v>
      </c>
      <c r="G90" s="253">
        <f t="shared" si="7"/>
        <v>14.9</v>
      </c>
      <c r="H90" s="252">
        <f t="shared" si="10"/>
        <v>11.175000000000001</v>
      </c>
      <c r="I90" s="329"/>
      <c r="J90" s="287">
        <f t="shared" si="8"/>
        <v>0</v>
      </c>
      <c r="K90" s="251">
        <f t="shared" si="9"/>
        <v>14.9</v>
      </c>
    </row>
    <row r="91" spans="1:11" s="300" customFormat="1" ht="109" customHeight="1">
      <c r="A91" s="299" t="s">
        <v>830</v>
      </c>
      <c r="B91" s="286" t="s">
        <v>831</v>
      </c>
      <c r="C91" s="353" t="s">
        <v>830</v>
      </c>
      <c r="D91" s="74" t="s">
        <v>832</v>
      </c>
      <c r="E91" s="33">
        <v>1</v>
      </c>
      <c r="F91" s="72">
        <v>23.69</v>
      </c>
      <c r="G91" s="253">
        <f t="shared" si="7"/>
        <v>23.69</v>
      </c>
      <c r="H91" s="252">
        <f t="shared" si="10"/>
        <v>17.767500000000002</v>
      </c>
      <c r="I91" s="329"/>
      <c r="J91" s="287">
        <f t="shared" si="8"/>
        <v>0</v>
      </c>
      <c r="K91" s="251">
        <f t="shared" si="9"/>
        <v>23.69</v>
      </c>
    </row>
    <row r="92" spans="1:11" s="300" customFormat="1" ht="109" customHeight="1">
      <c r="A92" s="299" t="s">
        <v>833</v>
      </c>
      <c r="B92" s="286" t="s">
        <v>834</v>
      </c>
      <c r="C92" s="353" t="s">
        <v>833</v>
      </c>
      <c r="D92" s="209" t="s">
        <v>835</v>
      </c>
      <c r="E92" s="33">
        <v>1</v>
      </c>
      <c r="F92" s="72">
        <v>74.62</v>
      </c>
      <c r="G92" s="253">
        <f t="shared" si="7"/>
        <v>74.62</v>
      </c>
      <c r="H92" s="252">
        <f t="shared" si="10"/>
        <v>55.965000000000003</v>
      </c>
      <c r="I92" s="329"/>
      <c r="J92" s="287">
        <f t="shared" si="8"/>
        <v>0</v>
      </c>
      <c r="K92" s="251">
        <f t="shared" si="9"/>
        <v>74.62</v>
      </c>
    </row>
    <row r="93" spans="1:11" s="300" customFormat="1" ht="109" customHeight="1">
      <c r="A93" s="299" t="s">
        <v>836</v>
      </c>
      <c r="B93" s="286" t="s">
        <v>837</v>
      </c>
      <c r="C93" s="353" t="s">
        <v>836</v>
      </c>
      <c r="D93" s="209" t="s">
        <v>838</v>
      </c>
      <c r="E93" s="33">
        <v>1</v>
      </c>
      <c r="F93" s="72">
        <v>10.25</v>
      </c>
      <c r="G93" s="253">
        <f t="shared" si="7"/>
        <v>10.25</v>
      </c>
      <c r="H93" s="252">
        <f t="shared" si="10"/>
        <v>7.6875</v>
      </c>
      <c r="I93" s="329"/>
      <c r="J93" s="287">
        <f t="shared" si="8"/>
        <v>0</v>
      </c>
      <c r="K93" s="251">
        <f t="shared" si="9"/>
        <v>10.25</v>
      </c>
    </row>
    <row r="94" spans="1:11" s="300" customFormat="1" ht="109" customHeight="1">
      <c r="A94" s="299" t="s">
        <v>839</v>
      </c>
      <c r="B94" s="286" t="s">
        <v>840</v>
      </c>
      <c r="C94" s="353" t="s">
        <v>839</v>
      </c>
      <c r="D94" s="209" t="s">
        <v>841</v>
      </c>
      <c r="E94" s="33">
        <v>1</v>
      </c>
      <c r="F94" s="72">
        <v>22.38</v>
      </c>
      <c r="G94" s="253">
        <f t="shared" si="7"/>
        <v>22.38</v>
      </c>
      <c r="H94" s="252">
        <f t="shared" si="10"/>
        <v>16.785</v>
      </c>
      <c r="I94" s="329"/>
      <c r="J94" s="287">
        <f t="shared" si="8"/>
        <v>0</v>
      </c>
      <c r="K94" s="251">
        <f t="shared" si="9"/>
        <v>22.38</v>
      </c>
    </row>
    <row r="95" spans="1:11" s="300" customFormat="1" ht="109" customHeight="1">
      <c r="A95" s="299" t="s">
        <v>842</v>
      </c>
      <c r="B95" s="286" t="s">
        <v>843</v>
      </c>
      <c r="C95" s="353" t="s">
        <v>842</v>
      </c>
      <c r="D95" s="209" t="s">
        <v>844</v>
      </c>
      <c r="E95" s="33">
        <v>1</v>
      </c>
      <c r="F95" s="72">
        <v>61.38</v>
      </c>
      <c r="G95" s="253">
        <f t="shared" si="7"/>
        <v>61.38</v>
      </c>
      <c r="H95" s="252">
        <f t="shared" si="10"/>
        <v>46.035000000000004</v>
      </c>
      <c r="I95" s="329"/>
      <c r="J95" s="287">
        <f t="shared" si="8"/>
        <v>0</v>
      </c>
      <c r="K95" s="251">
        <f t="shared" si="9"/>
        <v>61.38</v>
      </c>
    </row>
    <row r="96" spans="1:11" s="300" customFormat="1" ht="109" customHeight="1">
      <c r="A96" s="299" t="s">
        <v>845</v>
      </c>
      <c r="B96" s="286" t="s">
        <v>846</v>
      </c>
      <c r="C96" s="353" t="s">
        <v>845</v>
      </c>
      <c r="D96" s="209" t="s">
        <v>847</v>
      </c>
      <c r="E96" s="33">
        <v>1</v>
      </c>
      <c r="F96" s="72">
        <v>28.93</v>
      </c>
      <c r="G96" s="253">
        <f t="shared" si="7"/>
        <v>28.93</v>
      </c>
      <c r="H96" s="252">
        <f t="shared" si="10"/>
        <v>21.697499999999998</v>
      </c>
      <c r="I96" s="329"/>
      <c r="J96" s="287">
        <f t="shared" si="8"/>
        <v>0</v>
      </c>
      <c r="K96" s="251">
        <f t="shared" si="9"/>
        <v>28.93</v>
      </c>
    </row>
    <row r="97" spans="1:12" s="300" customFormat="1" ht="109" customHeight="1">
      <c r="A97" s="299" t="s">
        <v>848</v>
      </c>
      <c r="B97" s="286" t="s">
        <v>849</v>
      </c>
      <c r="C97" s="353" t="s">
        <v>848</v>
      </c>
      <c r="D97" s="74" t="s">
        <v>850</v>
      </c>
      <c r="E97" s="33">
        <v>1</v>
      </c>
      <c r="F97" s="72">
        <v>84.44</v>
      </c>
      <c r="G97" s="253">
        <f t="shared" si="7"/>
        <v>84.44</v>
      </c>
      <c r="H97" s="252">
        <f t="shared" si="10"/>
        <v>63.33</v>
      </c>
      <c r="I97" s="329"/>
      <c r="J97" s="287">
        <f t="shared" si="8"/>
        <v>0</v>
      </c>
      <c r="K97" s="251">
        <f t="shared" si="9"/>
        <v>84.44</v>
      </c>
    </row>
    <row r="98" spans="1:12" s="288" customFormat="1" ht="109" customHeight="1">
      <c r="A98" s="299" t="s">
        <v>851</v>
      </c>
      <c r="B98" s="286" t="s">
        <v>852</v>
      </c>
      <c r="C98" s="353" t="s">
        <v>851</v>
      </c>
      <c r="D98" s="74" t="s">
        <v>853</v>
      </c>
      <c r="E98" s="33">
        <v>1</v>
      </c>
      <c r="F98" s="72">
        <v>16.64</v>
      </c>
      <c r="G98" s="253">
        <f t="shared" si="7"/>
        <v>16.64</v>
      </c>
      <c r="H98" s="252">
        <f t="shared" si="10"/>
        <v>12.48</v>
      </c>
      <c r="I98" s="329"/>
      <c r="J98" s="287">
        <f t="shared" si="8"/>
        <v>0</v>
      </c>
      <c r="K98" s="251">
        <f t="shared" si="9"/>
        <v>16.64</v>
      </c>
      <c r="L98" s="297"/>
    </row>
    <row r="99" spans="1:12" s="288" customFormat="1" ht="109" customHeight="1">
      <c r="A99" s="299" t="s">
        <v>854</v>
      </c>
      <c r="B99" s="286" t="s">
        <v>855</v>
      </c>
      <c r="C99" s="353" t="s">
        <v>854</v>
      </c>
      <c r="D99" s="74" t="s">
        <v>856</v>
      </c>
      <c r="E99" s="33">
        <v>1</v>
      </c>
      <c r="F99" s="72">
        <v>11.73</v>
      </c>
      <c r="G99" s="253">
        <f t="shared" si="7"/>
        <v>11.73</v>
      </c>
      <c r="H99" s="252">
        <f t="shared" si="10"/>
        <v>8.7974999999999994</v>
      </c>
      <c r="I99" s="329"/>
      <c r="J99" s="287">
        <f t="shared" si="8"/>
        <v>0</v>
      </c>
      <c r="K99" s="251">
        <f t="shared" si="9"/>
        <v>11.73</v>
      </c>
    </row>
    <row r="100" spans="1:12" s="288" customFormat="1" ht="109" customHeight="1">
      <c r="A100" s="299" t="s">
        <v>857</v>
      </c>
      <c r="B100" s="286" t="s">
        <v>858</v>
      </c>
      <c r="C100" s="353" t="s">
        <v>857</v>
      </c>
      <c r="D100" s="74" t="s">
        <v>859</v>
      </c>
      <c r="E100" s="33">
        <v>1</v>
      </c>
      <c r="F100" s="72">
        <v>28.93</v>
      </c>
      <c r="G100" s="253">
        <f t="shared" si="7"/>
        <v>28.93</v>
      </c>
      <c r="H100" s="252">
        <f t="shared" si="10"/>
        <v>21.697499999999998</v>
      </c>
      <c r="I100" s="329"/>
      <c r="J100" s="287">
        <f t="shared" si="8"/>
        <v>0</v>
      </c>
      <c r="K100" s="251">
        <f t="shared" si="9"/>
        <v>28.93</v>
      </c>
    </row>
    <row r="101" spans="1:12" s="288" customFormat="1" ht="109" customHeight="1">
      <c r="A101" s="299" t="s">
        <v>860</v>
      </c>
      <c r="B101" s="286" t="s">
        <v>861</v>
      </c>
      <c r="C101" s="353" t="s">
        <v>860</v>
      </c>
      <c r="D101" s="74" t="s">
        <v>862</v>
      </c>
      <c r="E101" s="33">
        <v>1</v>
      </c>
      <c r="F101" s="72">
        <v>11.73</v>
      </c>
      <c r="G101" s="253">
        <f t="shared" si="7"/>
        <v>11.73</v>
      </c>
      <c r="H101" s="252">
        <f t="shared" si="10"/>
        <v>8.7974999999999994</v>
      </c>
      <c r="I101" s="329"/>
      <c r="J101" s="287">
        <f t="shared" si="8"/>
        <v>0</v>
      </c>
      <c r="K101" s="251">
        <f t="shared" si="9"/>
        <v>11.73</v>
      </c>
    </row>
    <row r="102" spans="1:12" s="288" customFormat="1" ht="109" customHeight="1">
      <c r="A102" s="299" t="s">
        <v>863</v>
      </c>
      <c r="B102" s="286" t="s">
        <v>864</v>
      </c>
      <c r="C102" s="353" t="s">
        <v>863</v>
      </c>
      <c r="D102" s="74" t="s">
        <v>865</v>
      </c>
      <c r="E102" s="33">
        <v>1</v>
      </c>
      <c r="F102" s="72">
        <v>28.93</v>
      </c>
      <c r="G102" s="253">
        <f t="shared" si="7"/>
        <v>28.93</v>
      </c>
      <c r="H102" s="252">
        <f t="shared" si="10"/>
        <v>21.697499999999998</v>
      </c>
      <c r="I102" s="329"/>
      <c r="J102" s="287">
        <f t="shared" si="8"/>
        <v>0</v>
      </c>
      <c r="K102" s="251">
        <f t="shared" si="9"/>
        <v>28.93</v>
      </c>
    </row>
    <row r="103" spans="1:12" s="288" customFormat="1" ht="109" customHeight="1">
      <c r="A103" s="299" t="s">
        <v>866</v>
      </c>
      <c r="B103" s="286" t="s">
        <v>867</v>
      </c>
      <c r="C103" s="353" t="s">
        <v>866</v>
      </c>
      <c r="D103" s="74" t="s">
        <v>868</v>
      </c>
      <c r="E103" s="33">
        <v>1</v>
      </c>
      <c r="F103" s="72">
        <v>22.38</v>
      </c>
      <c r="G103" s="253">
        <f t="shared" si="7"/>
        <v>22.38</v>
      </c>
      <c r="H103" s="252">
        <f t="shared" si="10"/>
        <v>16.785</v>
      </c>
      <c r="I103" s="329"/>
      <c r="J103" s="287">
        <f t="shared" si="8"/>
        <v>0</v>
      </c>
      <c r="K103" s="251">
        <f t="shared" si="9"/>
        <v>22.38</v>
      </c>
    </row>
    <row r="104" spans="1:12" s="288" customFormat="1" ht="109" customHeight="1" collapsed="1">
      <c r="A104" s="299" t="s">
        <v>869</v>
      </c>
      <c r="B104" s="286" t="s">
        <v>870</v>
      </c>
      <c r="C104" s="353" t="s">
        <v>869</v>
      </c>
      <c r="D104" s="209" t="s">
        <v>871</v>
      </c>
      <c r="E104" s="33">
        <v>1</v>
      </c>
      <c r="F104" s="72">
        <v>61.38</v>
      </c>
      <c r="G104" s="253">
        <f t="shared" si="7"/>
        <v>61.38</v>
      </c>
      <c r="H104" s="252">
        <f t="shared" si="10"/>
        <v>46.035000000000004</v>
      </c>
      <c r="I104" s="329"/>
      <c r="J104" s="287">
        <f t="shared" si="8"/>
        <v>0</v>
      </c>
      <c r="K104" s="251">
        <f t="shared" si="9"/>
        <v>61.38</v>
      </c>
    </row>
    <row r="105" spans="1:12" s="288" customFormat="1" ht="109" customHeight="1">
      <c r="A105" s="299" t="s">
        <v>872</v>
      </c>
      <c r="B105" s="286" t="s">
        <v>873</v>
      </c>
      <c r="C105" s="353" t="s">
        <v>872</v>
      </c>
      <c r="D105" s="209" t="s">
        <v>874</v>
      </c>
      <c r="E105" s="33">
        <v>1</v>
      </c>
      <c r="F105" s="72">
        <v>11.73</v>
      </c>
      <c r="G105" s="253">
        <f t="shared" si="7"/>
        <v>11.73</v>
      </c>
      <c r="H105" s="252">
        <f t="shared" si="10"/>
        <v>8.7974999999999994</v>
      </c>
      <c r="I105" s="329"/>
      <c r="J105" s="287">
        <f t="shared" si="8"/>
        <v>0</v>
      </c>
      <c r="K105" s="251">
        <f t="shared" si="9"/>
        <v>11.73</v>
      </c>
    </row>
    <row r="106" spans="1:12" s="288" customFormat="1" ht="109" customHeight="1">
      <c r="A106" s="299" t="s">
        <v>875</v>
      </c>
      <c r="B106" s="286" t="s">
        <v>876</v>
      </c>
      <c r="C106" s="353" t="s">
        <v>875</v>
      </c>
      <c r="D106" s="209" t="s">
        <v>877</v>
      </c>
      <c r="E106" s="33">
        <v>1</v>
      </c>
      <c r="F106" s="72">
        <v>11.73</v>
      </c>
      <c r="G106" s="253">
        <f t="shared" si="7"/>
        <v>11.73</v>
      </c>
      <c r="H106" s="252">
        <f t="shared" si="10"/>
        <v>8.7974999999999994</v>
      </c>
      <c r="I106" s="329"/>
      <c r="J106" s="287">
        <f t="shared" si="8"/>
        <v>0</v>
      </c>
      <c r="K106" s="251">
        <f t="shared" si="9"/>
        <v>11.73</v>
      </c>
    </row>
    <row r="107" spans="1:12" s="288" customFormat="1" ht="109" customHeight="1">
      <c r="A107" s="299" t="s">
        <v>878</v>
      </c>
      <c r="B107" s="286" t="s">
        <v>879</v>
      </c>
      <c r="C107" s="353" t="s">
        <v>878</v>
      </c>
      <c r="D107" s="209" t="s">
        <v>880</v>
      </c>
      <c r="E107" s="33">
        <v>1</v>
      </c>
      <c r="F107" s="72">
        <v>18.86</v>
      </c>
      <c r="G107" s="253">
        <f t="shared" si="7"/>
        <v>18.86</v>
      </c>
      <c r="H107" s="252">
        <f t="shared" si="10"/>
        <v>14.145</v>
      </c>
      <c r="I107" s="329"/>
      <c r="J107" s="287">
        <f t="shared" si="8"/>
        <v>0</v>
      </c>
      <c r="K107" s="251">
        <f t="shared" si="9"/>
        <v>18.86</v>
      </c>
    </row>
    <row r="108" spans="1:12" s="288" customFormat="1" ht="109" customHeight="1">
      <c r="A108" s="299" t="s">
        <v>881</v>
      </c>
      <c r="B108" s="286" t="s">
        <v>882</v>
      </c>
      <c r="C108" s="353" t="s">
        <v>881</v>
      </c>
      <c r="D108" s="209" t="s">
        <v>883</v>
      </c>
      <c r="E108" s="33">
        <v>1</v>
      </c>
      <c r="F108" s="72">
        <v>28.93</v>
      </c>
      <c r="G108" s="253">
        <f t="shared" si="7"/>
        <v>28.93</v>
      </c>
      <c r="H108" s="252">
        <f t="shared" si="10"/>
        <v>21.697499999999998</v>
      </c>
      <c r="I108" s="329"/>
      <c r="J108" s="287">
        <f t="shared" si="8"/>
        <v>0</v>
      </c>
      <c r="K108" s="251">
        <f t="shared" si="9"/>
        <v>28.93</v>
      </c>
    </row>
    <row r="109" spans="1:12" s="288" customFormat="1" ht="109" customHeight="1">
      <c r="A109" s="299" t="s">
        <v>884</v>
      </c>
      <c r="B109" s="286" t="s">
        <v>885</v>
      </c>
      <c r="C109" s="353" t="s">
        <v>884</v>
      </c>
      <c r="D109" s="74" t="s">
        <v>886</v>
      </c>
      <c r="E109" s="33">
        <v>1</v>
      </c>
      <c r="F109" s="72">
        <v>9.27</v>
      </c>
      <c r="G109" s="253">
        <f t="shared" si="7"/>
        <v>9.27</v>
      </c>
      <c r="H109" s="252">
        <f t="shared" si="10"/>
        <v>6.9524999999999997</v>
      </c>
      <c r="I109" s="329"/>
      <c r="J109" s="287">
        <f t="shared" si="8"/>
        <v>0</v>
      </c>
      <c r="K109" s="251">
        <f t="shared" si="9"/>
        <v>9.27</v>
      </c>
    </row>
    <row r="110" spans="1:12" s="288" customFormat="1" ht="109" customHeight="1">
      <c r="A110" s="299" t="s">
        <v>887</v>
      </c>
      <c r="B110" s="286" t="s">
        <v>888</v>
      </c>
      <c r="C110" s="353" t="s">
        <v>887</v>
      </c>
      <c r="D110" s="74" t="s">
        <v>889</v>
      </c>
      <c r="E110" s="33">
        <v>1</v>
      </c>
      <c r="F110" s="72">
        <v>15.37</v>
      </c>
      <c r="G110" s="253">
        <f t="shared" si="7"/>
        <v>15.37</v>
      </c>
      <c r="H110" s="252">
        <f t="shared" si="10"/>
        <v>11.5275</v>
      </c>
      <c r="I110" s="329"/>
      <c r="J110" s="287">
        <f t="shared" si="8"/>
        <v>0</v>
      </c>
      <c r="K110" s="251">
        <f t="shared" si="9"/>
        <v>15.37</v>
      </c>
    </row>
    <row r="111" spans="1:12" s="288" customFormat="1" ht="109" customHeight="1">
      <c r="A111" s="299" t="s">
        <v>890</v>
      </c>
      <c r="B111" s="286" t="s">
        <v>891</v>
      </c>
      <c r="C111" s="353" t="s">
        <v>890</v>
      </c>
      <c r="D111" s="74" t="s">
        <v>892</v>
      </c>
      <c r="E111" s="33">
        <v>1</v>
      </c>
      <c r="F111" s="72">
        <v>23.69</v>
      </c>
      <c r="G111" s="253">
        <f t="shared" si="7"/>
        <v>23.69</v>
      </c>
      <c r="H111" s="252">
        <f t="shared" si="10"/>
        <v>17.767500000000002</v>
      </c>
      <c r="I111" s="329"/>
      <c r="J111" s="287">
        <f t="shared" si="8"/>
        <v>0</v>
      </c>
      <c r="K111" s="251">
        <f t="shared" si="9"/>
        <v>23.69</v>
      </c>
    </row>
    <row r="112" spans="1:12" s="288" customFormat="1" ht="109" customHeight="1">
      <c r="A112" s="299" t="s">
        <v>893</v>
      </c>
      <c r="B112" s="286" t="s">
        <v>894</v>
      </c>
      <c r="C112" s="353" t="s">
        <v>893</v>
      </c>
      <c r="D112" s="74" t="s">
        <v>895</v>
      </c>
      <c r="E112" s="33">
        <v>1</v>
      </c>
      <c r="F112" s="72">
        <v>11.73</v>
      </c>
      <c r="G112" s="253">
        <f t="shared" si="7"/>
        <v>11.73</v>
      </c>
      <c r="H112" s="252">
        <f t="shared" si="10"/>
        <v>8.7974999999999994</v>
      </c>
      <c r="I112" s="329"/>
      <c r="J112" s="287">
        <f t="shared" si="8"/>
        <v>0</v>
      </c>
      <c r="K112" s="251">
        <f t="shared" si="9"/>
        <v>11.73</v>
      </c>
    </row>
    <row r="113" spans="1:12" s="288" customFormat="1" ht="109" customHeight="1">
      <c r="A113" s="299" t="s">
        <v>896</v>
      </c>
      <c r="B113" s="286" t="s">
        <v>897</v>
      </c>
      <c r="C113" s="353" t="s">
        <v>896</v>
      </c>
      <c r="D113" s="74" t="s">
        <v>898</v>
      </c>
      <c r="E113" s="33">
        <v>1</v>
      </c>
      <c r="F113" s="72">
        <v>11.73</v>
      </c>
      <c r="G113" s="253">
        <f t="shared" si="7"/>
        <v>11.73</v>
      </c>
      <c r="H113" s="252">
        <f t="shared" si="10"/>
        <v>8.7974999999999994</v>
      </c>
      <c r="I113" s="329"/>
      <c r="J113" s="287">
        <f t="shared" si="8"/>
        <v>0</v>
      </c>
      <c r="K113" s="251">
        <f t="shared" si="9"/>
        <v>11.73</v>
      </c>
    </row>
    <row r="114" spans="1:12" s="288" customFormat="1" ht="109" customHeight="1">
      <c r="A114" s="299" t="s">
        <v>899</v>
      </c>
      <c r="B114" s="197">
        <v>7708</v>
      </c>
      <c r="C114" s="353" t="s">
        <v>899</v>
      </c>
      <c r="D114" s="209" t="s">
        <v>900</v>
      </c>
      <c r="E114" s="33">
        <v>1</v>
      </c>
      <c r="F114" s="72">
        <v>11.73</v>
      </c>
      <c r="G114" s="253">
        <f t="shared" si="7"/>
        <v>11.73</v>
      </c>
      <c r="H114" s="252">
        <f t="shared" si="10"/>
        <v>8.7974999999999994</v>
      </c>
      <c r="I114" s="329"/>
      <c r="J114" s="287">
        <f t="shared" si="8"/>
        <v>0</v>
      </c>
      <c r="K114" s="251">
        <f t="shared" si="9"/>
        <v>11.73</v>
      </c>
    </row>
    <row r="115" spans="1:12" s="298" customFormat="1" ht="109" customHeight="1">
      <c r="A115" s="299" t="s">
        <v>901</v>
      </c>
      <c r="B115" s="286" t="s">
        <v>902</v>
      </c>
      <c r="C115" s="353" t="s">
        <v>901</v>
      </c>
      <c r="D115" s="209" t="s">
        <v>903</v>
      </c>
      <c r="E115" s="33">
        <v>1</v>
      </c>
      <c r="F115" s="72">
        <v>7.47</v>
      </c>
      <c r="G115" s="253">
        <f t="shared" ref="G115:G146" si="11">F115*(1-$C$10)</f>
        <v>7.47</v>
      </c>
      <c r="H115" s="252">
        <f t="shared" si="10"/>
        <v>5.6025</v>
      </c>
      <c r="I115" s="329"/>
      <c r="J115" s="287">
        <f t="shared" ref="J115:J146" si="12">I115*F115</f>
        <v>0</v>
      </c>
      <c r="K115" s="251">
        <f t="shared" ref="K115:K144" si="13">IF($I$150&gt;29,G115*(1-0.25),G115)</f>
        <v>7.47</v>
      </c>
    </row>
    <row r="116" spans="1:12" s="298" customFormat="1" ht="109" customHeight="1">
      <c r="A116" s="299" t="s">
        <v>904</v>
      </c>
      <c r="B116" s="286" t="s">
        <v>905</v>
      </c>
      <c r="C116" s="353" t="s">
        <v>904</v>
      </c>
      <c r="D116" s="209" t="s">
        <v>906</v>
      </c>
      <c r="E116" s="33">
        <v>1</v>
      </c>
      <c r="F116" s="72">
        <v>11.73</v>
      </c>
      <c r="G116" s="253">
        <f t="shared" si="11"/>
        <v>11.73</v>
      </c>
      <c r="H116" s="252">
        <f t="shared" si="10"/>
        <v>8.7974999999999994</v>
      </c>
      <c r="I116" s="329"/>
      <c r="J116" s="287">
        <f t="shared" si="12"/>
        <v>0</v>
      </c>
      <c r="K116" s="251">
        <f t="shared" si="13"/>
        <v>11.73</v>
      </c>
    </row>
    <row r="117" spans="1:12" s="298" customFormat="1" ht="109" customHeight="1">
      <c r="A117" s="299" t="s">
        <v>907</v>
      </c>
      <c r="B117" s="286" t="s">
        <v>908</v>
      </c>
      <c r="C117" s="353" t="s">
        <v>907</v>
      </c>
      <c r="D117" s="209" t="s">
        <v>909</v>
      </c>
      <c r="E117" s="33">
        <v>1</v>
      </c>
      <c r="F117" s="72">
        <v>11.73</v>
      </c>
      <c r="G117" s="253">
        <f t="shared" si="11"/>
        <v>11.73</v>
      </c>
      <c r="H117" s="252">
        <f t="shared" si="10"/>
        <v>8.7974999999999994</v>
      </c>
      <c r="I117" s="329"/>
      <c r="J117" s="287">
        <f t="shared" si="12"/>
        <v>0</v>
      </c>
      <c r="K117" s="251">
        <f t="shared" si="13"/>
        <v>11.73</v>
      </c>
    </row>
    <row r="118" spans="1:12" s="300" customFormat="1" ht="109" customHeight="1">
      <c r="A118" s="299" t="s">
        <v>910</v>
      </c>
      <c r="B118" s="286" t="s">
        <v>911</v>
      </c>
      <c r="C118" s="353" t="s">
        <v>910</v>
      </c>
      <c r="D118" s="74" t="s">
        <v>912</v>
      </c>
      <c r="E118" s="33">
        <v>1</v>
      </c>
      <c r="F118" s="72">
        <v>11.73</v>
      </c>
      <c r="G118" s="253">
        <f t="shared" si="11"/>
        <v>11.73</v>
      </c>
      <c r="H118" s="252">
        <f t="shared" si="10"/>
        <v>8.7974999999999994</v>
      </c>
      <c r="I118" s="329"/>
      <c r="J118" s="287">
        <f t="shared" si="12"/>
        <v>0</v>
      </c>
      <c r="K118" s="251">
        <f t="shared" si="13"/>
        <v>11.73</v>
      </c>
    </row>
    <row r="119" spans="1:12" s="300" customFormat="1" ht="109" customHeight="1">
      <c r="A119" s="299" t="s">
        <v>913</v>
      </c>
      <c r="B119" s="286" t="s">
        <v>914</v>
      </c>
      <c r="C119" s="353" t="s">
        <v>913</v>
      </c>
      <c r="D119" s="74" t="s">
        <v>915</v>
      </c>
      <c r="E119" s="33">
        <v>1</v>
      </c>
      <c r="F119" s="72">
        <v>11.73</v>
      </c>
      <c r="G119" s="253">
        <f t="shared" si="11"/>
        <v>11.73</v>
      </c>
      <c r="H119" s="252">
        <f t="shared" si="10"/>
        <v>8.7974999999999994</v>
      </c>
      <c r="I119" s="329"/>
      <c r="J119" s="287">
        <f t="shared" si="12"/>
        <v>0</v>
      </c>
      <c r="K119" s="251">
        <f t="shared" si="13"/>
        <v>11.73</v>
      </c>
    </row>
    <row r="120" spans="1:12" s="300" customFormat="1" ht="109" customHeight="1">
      <c r="A120" s="299" t="s">
        <v>916</v>
      </c>
      <c r="B120" s="286" t="s">
        <v>917</v>
      </c>
      <c r="C120" s="353" t="s">
        <v>916</v>
      </c>
      <c r="D120" s="74" t="s">
        <v>918</v>
      </c>
      <c r="E120" s="33">
        <v>1</v>
      </c>
      <c r="F120" s="72">
        <v>11.73</v>
      </c>
      <c r="G120" s="253">
        <f t="shared" si="11"/>
        <v>11.73</v>
      </c>
      <c r="H120" s="252">
        <f t="shared" si="10"/>
        <v>8.7974999999999994</v>
      </c>
      <c r="I120" s="329"/>
      <c r="J120" s="287">
        <f t="shared" si="12"/>
        <v>0</v>
      </c>
      <c r="K120" s="251">
        <f t="shared" si="13"/>
        <v>11.73</v>
      </c>
    </row>
    <row r="121" spans="1:12" s="300" customFormat="1" ht="109" customHeight="1">
      <c r="A121" s="299" t="s">
        <v>919</v>
      </c>
      <c r="B121" s="286" t="s">
        <v>920</v>
      </c>
      <c r="C121" s="353" t="s">
        <v>919</v>
      </c>
      <c r="D121" s="74" t="s">
        <v>921</v>
      </c>
      <c r="E121" s="33">
        <v>1</v>
      </c>
      <c r="F121" s="72">
        <v>82.43</v>
      </c>
      <c r="G121" s="253">
        <f t="shared" si="11"/>
        <v>82.43</v>
      </c>
      <c r="H121" s="252">
        <f t="shared" si="10"/>
        <v>61.822500000000005</v>
      </c>
      <c r="I121" s="329"/>
      <c r="J121" s="287">
        <f t="shared" si="12"/>
        <v>0</v>
      </c>
      <c r="K121" s="251">
        <f t="shared" si="13"/>
        <v>82.43</v>
      </c>
    </row>
    <row r="122" spans="1:12" s="300" customFormat="1" ht="109" customHeight="1">
      <c r="A122" s="299" t="s">
        <v>922</v>
      </c>
      <c r="B122" s="286" t="s">
        <v>923</v>
      </c>
      <c r="C122" s="353" t="s">
        <v>922</v>
      </c>
      <c r="D122" s="74" t="s">
        <v>924</v>
      </c>
      <c r="E122" s="33">
        <v>1</v>
      </c>
      <c r="F122" s="72">
        <v>82.43</v>
      </c>
      <c r="G122" s="253">
        <f t="shared" si="11"/>
        <v>82.43</v>
      </c>
      <c r="H122" s="252">
        <f t="shared" si="10"/>
        <v>61.822500000000005</v>
      </c>
      <c r="I122" s="329"/>
      <c r="J122" s="287">
        <f t="shared" si="12"/>
        <v>0</v>
      </c>
      <c r="K122" s="251">
        <f t="shared" si="13"/>
        <v>82.43</v>
      </c>
    </row>
    <row r="123" spans="1:12" s="300" customFormat="1" ht="109" customHeight="1">
      <c r="A123" s="299" t="s">
        <v>925</v>
      </c>
      <c r="B123" s="286" t="s">
        <v>926</v>
      </c>
      <c r="C123" s="353" t="s">
        <v>925</v>
      </c>
      <c r="D123" s="74" t="s">
        <v>927</v>
      </c>
      <c r="E123" s="33">
        <v>1</v>
      </c>
      <c r="F123" s="72">
        <v>11.73</v>
      </c>
      <c r="G123" s="253">
        <f t="shared" si="11"/>
        <v>11.73</v>
      </c>
      <c r="H123" s="252">
        <f t="shared" si="10"/>
        <v>8.7974999999999994</v>
      </c>
      <c r="I123" s="329"/>
      <c r="J123" s="287">
        <f t="shared" si="12"/>
        <v>0</v>
      </c>
      <c r="K123" s="251">
        <f t="shared" si="13"/>
        <v>11.73</v>
      </c>
    </row>
    <row r="124" spans="1:12" s="300" customFormat="1" ht="109" customHeight="1">
      <c r="A124" s="299" t="s">
        <v>928</v>
      </c>
      <c r="B124" s="286" t="s">
        <v>929</v>
      </c>
      <c r="C124" s="353" t="s">
        <v>928</v>
      </c>
      <c r="D124" s="74" t="s">
        <v>930</v>
      </c>
      <c r="E124" s="33">
        <v>1</v>
      </c>
      <c r="F124" s="72">
        <v>28.93</v>
      </c>
      <c r="G124" s="253">
        <f t="shared" si="11"/>
        <v>28.93</v>
      </c>
      <c r="H124" s="252">
        <f t="shared" si="10"/>
        <v>21.697499999999998</v>
      </c>
      <c r="I124" s="329"/>
      <c r="J124" s="287">
        <f t="shared" si="12"/>
        <v>0</v>
      </c>
      <c r="K124" s="251">
        <f t="shared" si="13"/>
        <v>28.93</v>
      </c>
    </row>
    <row r="125" spans="1:12" s="300" customFormat="1" ht="109" customHeight="1">
      <c r="A125" s="299" t="s">
        <v>931</v>
      </c>
      <c r="B125" s="286" t="s">
        <v>932</v>
      </c>
      <c r="C125" s="353" t="s">
        <v>931</v>
      </c>
      <c r="D125" s="209" t="s">
        <v>933</v>
      </c>
      <c r="E125" s="33">
        <v>1</v>
      </c>
      <c r="F125" s="72">
        <v>82.43</v>
      </c>
      <c r="G125" s="253">
        <f t="shared" si="11"/>
        <v>82.43</v>
      </c>
      <c r="H125" s="252">
        <f t="shared" si="10"/>
        <v>61.822500000000005</v>
      </c>
      <c r="I125" s="329"/>
      <c r="J125" s="287">
        <f t="shared" si="12"/>
        <v>0</v>
      </c>
      <c r="K125" s="251">
        <f t="shared" si="13"/>
        <v>82.43</v>
      </c>
    </row>
    <row r="126" spans="1:12" s="300" customFormat="1" ht="109" customHeight="1">
      <c r="A126" s="299" t="s">
        <v>934</v>
      </c>
      <c r="B126" s="286" t="s">
        <v>935</v>
      </c>
      <c r="C126" s="353" t="s">
        <v>934</v>
      </c>
      <c r="D126" s="209" t="s">
        <v>936</v>
      </c>
      <c r="E126" s="33">
        <v>1</v>
      </c>
      <c r="F126" s="72">
        <v>11.73</v>
      </c>
      <c r="G126" s="253">
        <f t="shared" si="11"/>
        <v>11.73</v>
      </c>
      <c r="H126" s="252">
        <f t="shared" si="10"/>
        <v>8.7974999999999994</v>
      </c>
      <c r="I126" s="329"/>
      <c r="J126" s="287">
        <f t="shared" si="12"/>
        <v>0</v>
      </c>
      <c r="K126" s="251">
        <f t="shared" si="13"/>
        <v>11.73</v>
      </c>
    </row>
    <row r="127" spans="1:12" s="300" customFormat="1" ht="109" customHeight="1">
      <c r="A127" s="299" t="s">
        <v>937</v>
      </c>
      <c r="B127" s="286" t="s">
        <v>938</v>
      </c>
      <c r="C127" s="353" t="s">
        <v>937</v>
      </c>
      <c r="D127" s="209" t="s">
        <v>939</v>
      </c>
      <c r="E127" s="33">
        <v>1</v>
      </c>
      <c r="F127" s="72">
        <v>18.86</v>
      </c>
      <c r="G127" s="253">
        <f t="shared" si="11"/>
        <v>18.86</v>
      </c>
      <c r="H127" s="252">
        <f t="shared" si="10"/>
        <v>14.145</v>
      </c>
      <c r="I127" s="329"/>
      <c r="J127" s="287">
        <f t="shared" si="12"/>
        <v>0</v>
      </c>
      <c r="K127" s="251">
        <f t="shared" si="13"/>
        <v>18.86</v>
      </c>
    </row>
    <row r="128" spans="1:12" s="288" customFormat="1" ht="109" customHeight="1">
      <c r="A128" s="299" t="s">
        <v>940</v>
      </c>
      <c r="B128" s="286" t="s">
        <v>941</v>
      </c>
      <c r="C128" s="353" t="s">
        <v>940</v>
      </c>
      <c r="D128" s="209" t="s">
        <v>942</v>
      </c>
      <c r="E128" s="33">
        <v>1</v>
      </c>
      <c r="F128" s="72">
        <v>18.86</v>
      </c>
      <c r="G128" s="253">
        <f t="shared" si="11"/>
        <v>18.86</v>
      </c>
      <c r="H128" s="252">
        <f t="shared" si="10"/>
        <v>14.145</v>
      </c>
      <c r="I128" s="329"/>
      <c r="J128" s="287">
        <f t="shared" si="12"/>
        <v>0</v>
      </c>
      <c r="K128" s="251">
        <f t="shared" si="13"/>
        <v>18.86</v>
      </c>
      <c r="L128" s="297"/>
    </row>
    <row r="129" spans="1:11" s="288" customFormat="1" ht="109" customHeight="1">
      <c r="A129" s="299" t="s">
        <v>943</v>
      </c>
      <c r="B129" s="286" t="s">
        <v>944</v>
      </c>
      <c r="C129" s="353" t="s">
        <v>943</v>
      </c>
      <c r="D129" s="209" t="s">
        <v>945</v>
      </c>
      <c r="E129" s="33">
        <v>1</v>
      </c>
      <c r="F129" s="72">
        <v>18.86</v>
      </c>
      <c r="G129" s="253">
        <f t="shared" si="11"/>
        <v>18.86</v>
      </c>
      <c r="H129" s="252">
        <f t="shared" si="10"/>
        <v>14.145</v>
      </c>
      <c r="I129" s="329"/>
      <c r="J129" s="287">
        <f t="shared" si="12"/>
        <v>0</v>
      </c>
      <c r="K129" s="251">
        <f t="shared" si="13"/>
        <v>18.86</v>
      </c>
    </row>
    <row r="130" spans="1:11" s="288" customFormat="1" ht="109" customHeight="1">
      <c r="A130" s="299" t="s">
        <v>946</v>
      </c>
      <c r="B130" s="286" t="s">
        <v>947</v>
      </c>
      <c r="C130" s="353" t="s">
        <v>946</v>
      </c>
      <c r="D130" s="74" t="s">
        <v>948</v>
      </c>
      <c r="E130" s="33">
        <v>1</v>
      </c>
      <c r="F130" s="72">
        <v>11.73</v>
      </c>
      <c r="G130" s="253">
        <f t="shared" si="11"/>
        <v>11.73</v>
      </c>
      <c r="H130" s="252">
        <f t="shared" si="10"/>
        <v>8.7974999999999994</v>
      </c>
      <c r="I130" s="329"/>
      <c r="J130" s="287">
        <f t="shared" si="12"/>
        <v>0</v>
      </c>
      <c r="K130" s="251">
        <f t="shared" si="13"/>
        <v>11.73</v>
      </c>
    </row>
    <row r="131" spans="1:11" s="288" customFormat="1" ht="109" customHeight="1">
      <c r="A131" s="299" t="s">
        <v>949</v>
      </c>
      <c r="B131" s="286" t="s">
        <v>950</v>
      </c>
      <c r="C131" s="353" t="s">
        <v>949</v>
      </c>
      <c r="D131" s="74" t="s">
        <v>951</v>
      </c>
      <c r="E131" s="33">
        <v>1</v>
      </c>
      <c r="F131" s="72">
        <v>21.32</v>
      </c>
      <c r="G131" s="253">
        <f t="shared" si="11"/>
        <v>21.32</v>
      </c>
      <c r="H131" s="252">
        <f t="shared" si="10"/>
        <v>15.99</v>
      </c>
      <c r="I131" s="329"/>
      <c r="J131" s="287">
        <f t="shared" si="12"/>
        <v>0</v>
      </c>
      <c r="K131" s="251">
        <f t="shared" si="13"/>
        <v>21.32</v>
      </c>
    </row>
    <row r="132" spans="1:11" s="288" customFormat="1" ht="109" customHeight="1">
      <c r="A132" s="299" t="s">
        <v>952</v>
      </c>
      <c r="B132" s="286" t="s">
        <v>953</v>
      </c>
      <c r="C132" s="353" t="s">
        <v>952</v>
      </c>
      <c r="D132" s="74" t="s">
        <v>954</v>
      </c>
      <c r="E132" s="33">
        <v>1</v>
      </c>
      <c r="F132" s="72">
        <v>18.86</v>
      </c>
      <c r="G132" s="253">
        <f t="shared" si="11"/>
        <v>18.86</v>
      </c>
      <c r="H132" s="252">
        <f t="shared" si="10"/>
        <v>14.145</v>
      </c>
      <c r="I132" s="329"/>
      <c r="J132" s="287">
        <f t="shared" si="12"/>
        <v>0</v>
      </c>
      <c r="K132" s="251">
        <f t="shared" si="13"/>
        <v>18.86</v>
      </c>
    </row>
    <row r="133" spans="1:11" s="288" customFormat="1" ht="109" customHeight="1">
      <c r="A133" s="299" t="s">
        <v>955</v>
      </c>
      <c r="B133" s="286" t="s">
        <v>956</v>
      </c>
      <c r="C133" s="353" t="s">
        <v>955</v>
      </c>
      <c r="D133" s="74" t="s">
        <v>957</v>
      </c>
      <c r="E133" s="33">
        <v>1</v>
      </c>
      <c r="F133" s="72">
        <v>30.87</v>
      </c>
      <c r="G133" s="253">
        <f t="shared" si="11"/>
        <v>30.87</v>
      </c>
      <c r="H133" s="252">
        <f t="shared" si="10"/>
        <v>23.1525</v>
      </c>
      <c r="I133" s="329"/>
      <c r="J133" s="287">
        <f t="shared" si="12"/>
        <v>0</v>
      </c>
      <c r="K133" s="251">
        <f t="shared" si="13"/>
        <v>30.87</v>
      </c>
    </row>
    <row r="134" spans="1:11" s="288" customFormat="1" ht="109" customHeight="1" collapsed="1">
      <c r="A134" s="299" t="s">
        <v>958</v>
      </c>
      <c r="B134" s="286" t="s">
        <v>959</v>
      </c>
      <c r="C134" s="353" t="s">
        <v>958</v>
      </c>
      <c r="D134" s="74" t="s">
        <v>960</v>
      </c>
      <c r="E134" s="33">
        <v>1</v>
      </c>
      <c r="F134" s="72">
        <v>34.69</v>
      </c>
      <c r="G134" s="253">
        <f t="shared" si="11"/>
        <v>34.69</v>
      </c>
      <c r="H134" s="252">
        <f t="shared" si="10"/>
        <v>26.017499999999998</v>
      </c>
      <c r="I134" s="329"/>
      <c r="J134" s="287">
        <f t="shared" si="12"/>
        <v>0</v>
      </c>
      <c r="K134" s="251">
        <f t="shared" si="13"/>
        <v>34.69</v>
      </c>
    </row>
    <row r="135" spans="1:11" s="288" customFormat="1" ht="109" customHeight="1">
      <c r="A135" s="299" t="s">
        <v>961</v>
      </c>
      <c r="B135" s="286" t="s">
        <v>962</v>
      </c>
      <c r="C135" s="353" t="s">
        <v>961</v>
      </c>
      <c r="D135" s="74" t="s">
        <v>963</v>
      </c>
      <c r="E135" s="33">
        <v>1</v>
      </c>
      <c r="F135" s="72">
        <v>37.75</v>
      </c>
      <c r="G135" s="253">
        <f t="shared" si="11"/>
        <v>37.75</v>
      </c>
      <c r="H135" s="252">
        <f t="shared" si="10"/>
        <v>28.3125</v>
      </c>
      <c r="I135" s="329"/>
      <c r="J135" s="287">
        <f t="shared" si="12"/>
        <v>0</v>
      </c>
      <c r="K135" s="251">
        <f t="shared" si="13"/>
        <v>37.75</v>
      </c>
    </row>
    <row r="136" spans="1:11" s="288" customFormat="1" ht="109" customHeight="1">
      <c r="A136" s="299" t="s">
        <v>964</v>
      </c>
      <c r="B136" s="286" t="s">
        <v>965</v>
      </c>
      <c r="C136" s="353" t="s">
        <v>964</v>
      </c>
      <c r="D136" s="74" t="s">
        <v>966</v>
      </c>
      <c r="E136" s="33">
        <v>1</v>
      </c>
      <c r="F136" s="72">
        <v>49.11</v>
      </c>
      <c r="G136" s="253">
        <f t="shared" si="11"/>
        <v>49.11</v>
      </c>
      <c r="H136" s="252">
        <f t="shared" si="10"/>
        <v>36.832499999999996</v>
      </c>
      <c r="I136" s="329"/>
      <c r="J136" s="287">
        <f t="shared" si="12"/>
        <v>0</v>
      </c>
      <c r="K136" s="251">
        <f t="shared" si="13"/>
        <v>49.11</v>
      </c>
    </row>
    <row r="137" spans="1:11" s="288" customFormat="1" ht="109" customHeight="1">
      <c r="A137" s="299" t="s">
        <v>967</v>
      </c>
      <c r="B137" s="286" t="s">
        <v>968</v>
      </c>
      <c r="C137" s="353" t="s">
        <v>967</v>
      </c>
      <c r="D137" s="74" t="s">
        <v>969</v>
      </c>
      <c r="E137" s="33">
        <v>1</v>
      </c>
      <c r="F137" s="72">
        <v>49.11</v>
      </c>
      <c r="G137" s="253">
        <f t="shared" si="11"/>
        <v>49.11</v>
      </c>
      <c r="H137" s="252">
        <f t="shared" si="10"/>
        <v>36.832499999999996</v>
      </c>
      <c r="I137" s="329"/>
      <c r="J137" s="287">
        <f t="shared" si="12"/>
        <v>0</v>
      </c>
      <c r="K137" s="251">
        <f t="shared" si="13"/>
        <v>49.11</v>
      </c>
    </row>
    <row r="138" spans="1:11" s="288" customFormat="1" ht="109" customHeight="1">
      <c r="A138" s="299" t="s">
        <v>970</v>
      </c>
      <c r="B138" s="286" t="s">
        <v>971</v>
      </c>
      <c r="C138" s="353" t="s">
        <v>970</v>
      </c>
      <c r="D138" s="74" t="s">
        <v>972</v>
      </c>
      <c r="E138" s="33">
        <v>1</v>
      </c>
      <c r="F138" s="72">
        <v>49.11</v>
      </c>
      <c r="G138" s="253">
        <f t="shared" si="11"/>
        <v>49.11</v>
      </c>
      <c r="H138" s="252">
        <f t="shared" si="10"/>
        <v>36.832499999999996</v>
      </c>
      <c r="I138" s="329"/>
      <c r="J138" s="287">
        <f t="shared" si="12"/>
        <v>0</v>
      </c>
      <c r="K138" s="251">
        <f t="shared" si="13"/>
        <v>49.11</v>
      </c>
    </row>
    <row r="139" spans="1:11" s="288" customFormat="1" ht="109" customHeight="1">
      <c r="A139" s="299" t="s">
        <v>973</v>
      </c>
      <c r="B139" s="286" t="s">
        <v>974</v>
      </c>
      <c r="C139" s="353" t="s">
        <v>973</v>
      </c>
      <c r="D139" s="74" t="s">
        <v>975</v>
      </c>
      <c r="E139" s="33">
        <v>1</v>
      </c>
      <c r="F139" s="72">
        <v>49.11</v>
      </c>
      <c r="G139" s="253">
        <f t="shared" si="11"/>
        <v>49.11</v>
      </c>
      <c r="H139" s="252">
        <f t="shared" si="10"/>
        <v>36.832499999999996</v>
      </c>
      <c r="I139" s="329"/>
      <c r="J139" s="287">
        <f t="shared" si="12"/>
        <v>0</v>
      </c>
      <c r="K139" s="251">
        <f t="shared" si="13"/>
        <v>49.11</v>
      </c>
    </row>
    <row r="140" spans="1:11" s="288" customFormat="1" ht="109" customHeight="1">
      <c r="A140" s="299" t="s">
        <v>976</v>
      </c>
      <c r="B140" s="286" t="s">
        <v>977</v>
      </c>
      <c r="C140" s="381" t="s">
        <v>976</v>
      </c>
      <c r="D140" s="74" t="s">
        <v>978</v>
      </c>
      <c r="E140" s="33">
        <v>1</v>
      </c>
      <c r="F140" s="72">
        <v>40.229999999999997</v>
      </c>
      <c r="G140" s="253">
        <f t="shared" si="11"/>
        <v>40.229999999999997</v>
      </c>
      <c r="H140" s="252">
        <f t="shared" si="10"/>
        <v>30.172499999999999</v>
      </c>
      <c r="I140" s="329"/>
      <c r="J140" s="287">
        <f t="shared" si="12"/>
        <v>0</v>
      </c>
      <c r="K140" s="251">
        <f t="shared" si="13"/>
        <v>40.229999999999997</v>
      </c>
    </row>
    <row r="141" spans="1:11" s="288" customFormat="1" ht="109" customHeight="1">
      <c r="A141" s="299" t="s">
        <v>979</v>
      </c>
      <c r="B141" s="286" t="s">
        <v>980</v>
      </c>
      <c r="C141" s="353" t="s">
        <v>979</v>
      </c>
      <c r="D141" s="209" t="s">
        <v>981</v>
      </c>
      <c r="E141" s="33">
        <v>1</v>
      </c>
      <c r="F141" s="72">
        <v>49.11</v>
      </c>
      <c r="G141" s="253">
        <f t="shared" si="11"/>
        <v>49.11</v>
      </c>
      <c r="H141" s="252">
        <f t="shared" si="10"/>
        <v>36.832499999999996</v>
      </c>
      <c r="I141" s="329"/>
      <c r="J141" s="287">
        <f t="shared" si="12"/>
        <v>0</v>
      </c>
      <c r="K141" s="251">
        <f t="shared" si="13"/>
        <v>49.11</v>
      </c>
    </row>
    <row r="142" spans="1:11" s="288" customFormat="1" ht="109" customHeight="1">
      <c r="A142" s="299" t="s">
        <v>982</v>
      </c>
      <c r="B142" s="286" t="s">
        <v>983</v>
      </c>
      <c r="C142" s="353" t="s">
        <v>982</v>
      </c>
      <c r="D142" s="209" t="s">
        <v>984</v>
      </c>
      <c r="E142" s="33">
        <v>1</v>
      </c>
      <c r="F142" s="72">
        <v>49.11</v>
      </c>
      <c r="G142" s="253">
        <f t="shared" si="11"/>
        <v>49.11</v>
      </c>
      <c r="H142" s="252">
        <f t="shared" si="10"/>
        <v>36.832499999999996</v>
      </c>
      <c r="I142" s="329"/>
      <c r="J142" s="287">
        <f t="shared" si="12"/>
        <v>0</v>
      </c>
      <c r="K142" s="251">
        <f t="shared" si="13"/>
        <v>49.11</v>
      </c>
    </row>
    <row r="143" spans="1:11" s="288" customFormat="1" ht="109" customHeight="1">
      <c r="A143" s="299" t="s">
        <v>985</v>
      </c>
      <c r="B143" s="286" t="s">
        <v>986</v>
      </c>
      <c r="C143" s="353" t="s">
        <v>985</v>
      </c>
      <c r="D143" s="209" t="s">
        <v>987</v>
      </c>
      <c r="E143" s="33">
        <v>1</v>
      </c>
      <c r="F143" s="72">
        <v>49.11</v>
      </c>
      <c r="G143" s="253">
        <f t="shared" si="11"/>
        <v>49.11</v>
      </c>
      <c r="H143" s="252">
        <f t="shared" si="10"/>
        <v>36.832499999999996</v>
      </c>
      <c r="I143" s="329"/>
      <c r="J143" s="287">
        <f t="shared" si="12"/>
        <v>0</v>
      </c>
      <c r="K143" s="251">
        <f t="shared" si="13"/>
        <v>49.11</v>
      </c>
    </row>
    <row r="144" spans="1:11" s="288" customFormat="1" ht="109" customHeight="1">
      <c r="A144" s="299" t="s">
        <v>988</v>
      </c>
      <c r="B144" s="286" t="s">
        <v>989</v>
      </c>
      <c r="C144" s="353" t="s">
        <v>988</v>
      </c>
      <c r="D144" s="209" t="s">
        <v>990</v>
      </c>
      <c r="E144" s="33">
        <v>1</v>
      </c>
      <c r="F144" s="72">
        <v>49.11</v>
      </c>
      <c r="G144" s="253">
        <f t="shared" si="11"/>
        <v>49.11</v>
      </c>
      <c r="H144" s="252">
        <f t="shared" si="10"/>
        <v>36.832499999999996</v>
      </c>
      <c r="I144" s="329"/>
      <c r="J144" s="287">
        <f t="shared" si="12"/>
        <v>0</v>
      </c>
      <c r="K144" s="251">
        <f t="shared" si="13"/>
        <v>49.11</v>
      </c>
    </row>
    <row r="145" spans="1:11" s="288" customFormat="1" ht="109" customHeight="1">
      <c r="A145" s="299" t="s">
        <v>991</v>
      </c>
      <c r="B145" s="286" t="s">
        <v>992</v>
      </c>
      <c r="C145" s="353" t="s">
        <v>991</v>
      </c>
      <c r="D145" s="209" t="s">
        <v>993</v>
      </c>
      <c r="E145" s="33">
        <v>1</v>
      </c>
      <c r="F145" s="72">
        <v>49.11</v>
      </c>
      <c r="G145" s="253">
        <f t="shared" si="11"/>
        <v>49.11</v>
      </c>
      <c r="H145" s="252">
        <f t="shared" si="10"/>
        <v>36.832499999999996</v>
      </c>
      <c r="I145" s="329"/>
      <c r="J145" s="287">
        <f t="shared" si="12"/>
        <v>0</v>
      </c>
      <c r="K145" s="251">
        <f t="shared" ref="K145:K148" si="14">IF($I$150&gt;29,G145*(1-0.25),G145)</f>
        <v>49.11</v>
      </c>
    </row>
    <row r="146" spans="1:11" s="288" customFormat="1" ht="109" customHeight="1">
      <c r="A146" s="299" t="s">
        <v>994</v>
      </c>
      <c r="B146" s="286" t="s">
        <v>995</v>
      </c>
      <c r="C146" s="353" t="s">
        <v>994</v>
      </c>
      <c r="D146" s="74" t="s">
        <v>996</v>
      </c>
      <c r="E146" s="33">
        <v>1</v>
      </c>
      <c r="F146" s="72">
        <v>8.9</v>
      </c>
      <c r="G146" s="253">
        <f t="shared" si="11"/>
        <v>8.9</v>
      </c>
      <c r="H146" s="252">
        <f t="shared" si="10"/>
        <v>6.6750000000000007</v>
      </c>
      <c r="I146" s="329"/>
      <c r="J146" s="287">
        <f t="shared" si="12"/>
        <v>0</v>
      </c>
      <c r="K146" s="251">
        <f t="shared" si="14"/>
        <v>8.9</v>
      </c>
    </row>
    <row r="147" spans="1:11" s="288" customFormat="1" ht="109" customHeight="1">
      <c r="A147" s="299" t="s">
        <v>997</v>
      </c>
      <c r="B147" s="286" t="s">
        <v>998</v>
      </c>
      <c r="C147" s="353" t="s">
        <v>997</v>
      </c>
      <c r="D147" s="74" t="s">
        <v>999</v>
      </c>
      <c r="E147" s="33">
        <v>1</v>
      </c>
      <c r="F147" s="72">
        <v>8.9</v>
      </c>
      <c r="G147" s="253">
        <f t="shared" ref="G147:G149" si="15">F147*(1-$C$10)</f>
        <v>8.9</v>
      </c>
      <c r="H147" s="252">
        <f t="shared" si="10"/>
        <v>6.6750000000000007</v>
      </c>
      <c r="I147" s="329"/>
      <c r="J147" s="287">
        <f t="shared" ref="J147:J149" si="16">I147*F147</f>
        <v>0</v>
      </c>
      <c r="K147" s="251">
        <f t="shared" si="14"/>
        <v>8.9</v>
      </c>
    </row>
    <row r="148" spans="1:11" s="298" customFormat="1" ht="109" customHeight="1">
      <c r="A148" s="299" t="s">
        <v>1000</v>
      </c>
      <c r="B148" s="286">
        <v>6825</v>
      </c>
      <c r="C148" s="353" t="s">
        <v>1000</v>
      </c>
      <c r="D148" s="74" t="s">
        <v>1001</v>
      </c>
      <c r="E148" s="33">
        <v>1</v>
      </c>
      <c r="F148" s="72">
        <v>8.9</v>
      </c>
      <c r="G148" s="253">
        <f t="shared" si="15"/>
        <v>8.9</v>
      </c>
      <c r="H148" s="252">
        <f t="shared" ref="H148:H149" si="17">G148*(1-0.25)</f>
        <v>6.6750000000000007</v>
      </c>
      <c r="I148" s="329"/>
      <c r="J148" s="287">
        <f t="shared" si="16"/>
        <v>0</v>
      </c>
      <c r="K148" s="251">
        <f t="shared" si="14"/>
        <v>8.9</v>
      </c>
    </row>
    <row r="149" spans="1:11" s="298" customFormat="1" ht="109" customHeight="1">
      <c r="A149" s="299" t="s">
        <v>1002</v>
      </c>
      <c r="B149" s="286" t="s">
        <v>1003</v>
      </c>
      <c r="C149" s="353" t="s">
        <v>1002</v>
      </c>
      <c r="D149" s="74" t="s">
        <v>1004</v>
      </c>
      <c r="E149" s="33">
        <v>1</v>
      </c>
      <c r="F149" s="72">
        <v>7.2</v>
      </c>
      <c r="G149" s="253">
        <f t="shared" si="15"/>
        <v>7.2</v>
      </c>
      <c r="H149" s="252">
        <f t="shared" si="17"/>
        <v>5.4</v>
      </c>
      <c r="I149" s="329"/>
      <c r="J149" s="287">
        <f t="shared" si="16"/>
        <v>0</v>
      </c>
      <c r="K149" s="251">
        <f>IF($I$150&gt;29,G149*(1-0.25),G149)</f>
        <v>7.2</v>
      </c>
    </row>
    <row r="150" spans="1:11" s="264" customFormat="1" ht="35.15" customHeight="1">
      <c r="A150" s="201"/>
      <c r="B150" s="277"/>
      <c r="C150" s="249"/>
      <c r="D150" s="223" t="s">
        <v>260</v>
      </c>
      <c r="E150" s="277"/>
      <c r="F150" s="222"/>
      <c r="G150" s="222"/>
      <c r="H150" s="222"/>
      <c r="I150" s="327">
        <f>SUBTOTAL(9,I19:I149)</f>
        <v>0</v>
      </c>
      <c r="J150" s="312">
        <f>SUBTOTAL(9,J19:J149)</f>
        <v>0</v>
      </c>
      <c r="K150" s="200"/>
    </row>
    <row r="151" spans="1:11" s="264" customFormat="1" ht="35.15" customHeight="1">
      <c r="A151" s="202"/>
      <c r="B151" s="222"/>
      <c r="C151" s="203"/>
      <c r="D151" s="223" t="s">
        <v>1005</v>
      </c>
      <c r="E151" s="224"/>
      <c r="F151" s="222"/>
      <c r="G151" s="222"/>
      <c r="H151" s="222"/>
      <c r="I151" s="225"/>
      <c r="J151" s="222">
        <f>IF(I150&gt;29,25%,0)</f>
        <v>0</v>
      </c>
      <c r="K151" s="200"/>
    </row>
    <row r="152" spans="1:11" s="264" customFormat="1" ht="35.15" customHeight="1">
      <c r="A152" s="201"/>
      <c r="B152" s="278"/>
      <c r="C152" s="249"/>
      <c r="D152" s="223" t="s">
        <v>26</v>
      </c>
      <c r="E152" s="279"/>
      <c r="F152" s="204"/>
      <c r="G152" s="204"/>
      <c r="H152" s="222"/>
      <c r="I152" s="205"/>
      <c r="J152" s="312">
        <f>J150-(J150*J151)</f>
        <v>0</v>
      </c>
      <c r="K152" s="200"/>
    </row>
    <row r="153" spans="1:11">
      <c r="A153" s="27"/>
      <c r="B153" s="21"/>
      <c r="C153" s="24"/>
      <c r="D153" s="22"/>
      <c r="E153" s="6"/>
      <c r="H153" s="148"/>
      <c r="I153" s="6"/>
      <c r="J153"/>
    </row>
    <row r="154" spans="1:11">
      <c r="A154" s="27"/>
      <c r="B154" s="21"/>
      <c r="C154" s="24"/>
      <c r="D154" s="22"/>
      <c r="E154" s="6"/>
      <c r="H154" s="148"/>
      <c r="I154" s="6"/>
      <c r="J154"/>
    </row>
    <row r="155" spans="1:11">
      <c r="A155" s="27"/>
      <c r="B155" s="21"/>
      <c r="C155" s="24"/>
      <c r="D155" s="22"/>
      <c r="E155" s="6"/>
      <c r="H155" s="148"/>
      <c r="I155" s="6"/>
      <c r="J155"/>
    </row>
    <row r="156" spans="1:11">
      <c r="A156" s="27"/>
      <c r="B156" s="21"/>
      <c r="C156" s="24"/>
      <c r="D156" s="22"/>
      <c r="E156" s="6"/>
      <c r="H156" s="148"/>
      <c r="I156" s="6"/>
      <c r="J156"/>
    </row>
    <row r="157" spans="1:11">
      <c r="A157" s="27"/>
      <c r="B157" s="21"/>
      <c r="C157" s="24"/>
      <c r="D157" s="22"/>
      <c r="E157" s="6"/>
      <c r="H157" s="148"/>
      <c r="I157" s="6"/>
      <c r="J157"/>
    </row>
    <row r="158" spans="1:11">
      <c r="A158" s="27"/>
      <c r="B158" s="21"/>
      <c r="C158" s="24"/>
      <c r="D158" s="22"/>
      <c r="E158" s="6"/>
      <c r="H158" s="148"/>
      <c r="I158" s="6"/>
      <c r="J158"/>
    </row>
    <row r="159" spans="1:11">
      <c r="A159" s="27"/>
      <c r="B159" s="21"/>
      <c r="C159" s="24"/>
      <c r="D159" s="22"/>
      <c r="E159" s="6"/>
      <c r="H159" s="148"/>
      <c r="I159" s="6"/>
      <c r="J159"/>
    </row>
    <row r="160" spans="1:11">
      <c r="A160" s="27"/>
      <c r="B160" s="21"/>
      <c r="C160" s="24"/>
      <c r="D160" s="22"/>
      <c r="E160" s="6"/>
      <c r="H160" s="148"/>
      <c r="I160" s="6"/>
      <c r="J160"/>
    </row>
    <row r="161" spans="1:10">
      <c r="A161" s="27"/>
      <c r="B161" s="21"/>
      <c r="C161" s="24"/>
      <c r="D161" s="22"/>
      <c r="E161" s="6"/>
      <c r="H161" s="148"/>
      <c r="I161" s="6"/>
      <c r="J161"/>
    </row>
    <row r="162" spans="1:10">
      <c r="A162" s="27"/>
      <c r="B162" s="21"/>
      <c r="C162" s="24"/>
      <c r="D162" s="22"/>
      <c r="E162" s="6"/>
      <c r="H162" s="148"/>
      <c r="I162" s="6"/>
      <c r="J162"/>
    </row>
    <row r="163" spans="1:10">
      <c r="A163" s="27"/>
      <c r="B163" s="21"/>
      <c r="C163" s="24"/>
      <c r="D163" s="22"/>
      <c r="E163" s="6"/>
      <c r="H163" s="148"/>
      <c r="I163" s="6"/>
      <c r="J163"/>
    </row>
    <row r="164" spans="1:10">
      <c r="A164" s="27"/>
      <c r="B164" s="21"/>
      <c r="C164" s="24"/>
      <c r="D164" s="22"/>
      <c r="E164" s="6"/>
      <c r="H164" s="148"/>
      <c r="I164" s="6"/>
      <c r="J164"/>
    </row>
    <row r="165" spans="1:10">
      <c r="A165" s="27"/>
      <c r="B165" s="21"/>
      <c r="C165" s="24"/>
      <c r="D165" s="22"/>
      <c r="E165" s="6"/>
      <c r="H165" s="148"/>
      <c r="I165" s="6"/>
      <c r="J165"/>
    </row>
    <row r="166" spans="1:10">
      <c r="A166" s="27"/>
      <c r="B166" s="21"/>
      <c r="C166" s="24"/>
      <c r="D166" s="22"/>
      <c r="E166" s="6"/>
      <c r="H166" s="148"/>
      <c r="I166" s="6"/>
      <c r="J166"/>
    </row>
    <row r="167" spans="1:10">
      <c r="A167" s="27"/>
      <c r="B167" s="21"/>
      <c r="C167" s="24"/>
      <c r="D167" s="22"/>
      <c r="E167" s="6"/>
      <c r="H167" s="148"/>
      <c r="I167" s="6"/>
      <c r="J167"/>
    </row>
    <row r="168" spans="1:10">
      <c r="A168" s="27"/>
      <c r="B168" s="21"/>
      <c r="C168" s="24"/>
      <c r="D168" s="22"/>
      <c r="E168" s="6"/>
      <c r="H168" s="148"/>
      <c r="I168" s="6"/>
      <c r="J168"/>
    </row>
    <row r="169" spans="1:10">
      <c r="A169" s="27"/>
      <c r="B169" s="21"/>
      <c r="C169" s="24"/>
      <c r="D169" s="22"/>
      <c r="E169" s="6"/>
      <c r="H169" s="148"/>
      <c r="I169" s="6"/>
      <c r="J169"/>
    </row>
    <row r="170" spans="1:10">
      <c r="A170" s="27"/>
      <c r="B170" s="21"/>
      <c r="C170" s="24"/>
      <c r="D170" s="22"/>
      <c r="E170" s="6"/>
      <c r="H170" s="148"/>
      <c r="I170" s="6"/>
      <c r="J170"/>
    </row>
    <row r="171" spans="1:10">
      <c r="A171" s="27"/>
      <c r="B171" s="21"/>
      <c r="C171" s="24"/>
      <c r="D171" s="22"/>
      <c r="E171" s="6"/>
      <c r="H171" s="148"/>
      <c r="I171" s="6"/>
      <c r="J171"/>
    </row>
    <row r="172" spans="1:10">
      <c r="A172" s="27"/>
      <c r="B172" s="21"/>
      <c r="C172" s="24"/>
      <c r="D172" s="22"/>
      <c r="E172" s="6"/>
      <c r="H172" s="148"/>
      <c r="I172" s="6"/>
      <c r="J172"/>
    </row>
    <row r="173" spans="1:10">
      <c r="A173" s="27"/>
      <c r="B173" s="21"/>
      <c r="C173" s="24"/>
      <c r="D173" s="22"/>
      <c r="E173" s="6"/>
      <c r="H173" s="148"/>
      <c r="I173" s="6"/>
      <c r="J173"/>
    </row>
    <row r="174" spans="1:10">
      <c r="A174" s="27"/>
      <c r="B174" s="21"/>
      <c r="C174" s="24"/>
      <c r="D174" s="22"/>
      <c r="E174" s="6"/>
      <c r="H174" s="148"/>
      <c r="I174" s="6"/>
      <c r="J174"/>
    </row>
    <row r="175" spans="1:10">
      <c r="A175" s="27"/>
      <c r="B175" s="21"/>
      <c r="C175" s="24"/>
      <c r="D175" s="22"/>
      <c r="E175" s="6"/>
      <c r="H175" s="148"/>
      <c r="I175" s="6"/>
      <c r="J175"/>
    </row>
    <row r="176" spans="1:10">
      <c r="A176" s="27"/>
      <c r="B176" s="21"/>
      <c r="C176" s="24"/>
      <c r="D176" s="22"/>
      <c r="E176" s="6"/>
      <c r="H176" s="148"/>
      <c r="I176" s="6"/>
      <c r="J176"/>
    </row>
    <row r="177" spans="1:10">
      <c r="A177" s="27"/>
      <c r="B177" s="21"/>
      <c r="C177" s="24"/>
      <c r="D177" s="22"/>
      <c r="E177" s="6"/>
      <c r="H177" s="148"/>
      <c r="I177" s="6"/>
      <c r="J177"/>
    </row>
    <row r="178" spans="1:10">
      <c r="A178" s="27"/>
      <c r="B178" s="21"/>
      <c r="C178" s="24"/>
      <c r="D178" s="22"/>
      <c r="E178" s="6"/>
      <c r="H178" s="148"/>
      <c r="I178" s="6"/>
      <c r="J178"/>
    </row>
    <row r="179" spans="1:10">
      <c r="A179" s="27"/>
      <c r="B179" s="21"/>
      <c r="C179" s="24"/>
      <c r="D179" s="22"/>
      <c r="E179" s="6"/>
      <c r="H179" s="148"/>
      <c r="I179" s="6"/>
      <c r="J179"/>
    </row>
    <row r="180" spans="1:10">
      <c r="A180" s="27"/>
      <c r="B180" s="21"/>
      <c r="C180" s="24"/>
      <c r="D180" s="22"/>
      <c r="E180" s="6"/>
      <c r="H180" s="148"/>
      <c r="I180" s="6"/>
      <c r="J180"/>
    </row>
    <row r="181" spans="1:10">
      <c r="A181" s="27"/>
      <c r="B181" s="21"/>
      <c r="C181" s="24"/>
      <c r="D181" s="22"/>
      <c r="E181" s="6"/>
      <c r="H181" s="148"/>
      <c r="I181" s="6"/>
      <c r="J181"/>
    </row>
    <row r="182" spans="1:10">
      <c r="A182" s="27"/>
      <c r="B182" s="21"/>
      <c r="C182" s="24"/>
      <c r="D182" s="22"/>
      <c r="E182" s="6"/>
      <c r="H182" s="148"/>
      <c r="I182" s="6"/>
      <c r="J182"/>
    </row>
    <row r="183" spans="1:10">
      <c r="A183" s="27"/>
      <c r="B183" s="21"/>
      <c r="C183" s="24"/>
      <c r="D183" s="22"/>
      <c r="E183" s="6"/>
      <c r="H183" s="148"/>
      <c r="I183" s="6"/>
      <c r="J183"/>
    </row>
    <row r="184" spans="1:10">
      <c r="A184" s="27"/>
      <c r="B184" s="21"/>
      <c r="C184" s="24"/>
      <c r="D184" s="22"/>
      <c r="E184" s="6"/>
      <c r="H184" s="148"/>
      <c r="I184" s="6"/>
      <c r="J184"/>
    </row>
    <row r="185" spans="1:10">
      <c r="A185" s="27"/>
      <c r="B185" s="21"/>
      <c r="C185" s="24"/>
      <c r="D185" s="22"/>
      <c r="E185" s="6"/>
      <c r="H185" s="148"/>
      <c r="I185" s="6"/>
      <c r="J185"/>
    </row>
    <row r="186" spans="1:10">
      <c r="A186" s="27"/>
      <c r="B186" s="21"/>
      <c r="C186" s="24"/>
      <c r="D186" s="22"/>
      <c r="E186" s="6"/>
      <c r="H186" s="148"/>
      <c r="I186" s="6"/>
      <c r="J186"/>
    </row>
    <row r="187" spans="1:10">
      <c r="A187" s="27"/>
      <c r="B187" s="21"/>
      <c r="C187" s="24"/>
      <c r="D187" s="22"/>
      <c r="E187" s="6"/>
      <c r="H187" s="148"/>
      <c r="I187" s="6"/>
      <c r="J187"/>
    </row>
    <row r="188" spans="1:10">
      <c r="A188" s="27"/>
      <c r="B188" s="21"/>
      <c r="C188" s="24"/>
      <c r="D188" s="22"/>
      <c r="E188" s="6"/>
      <c r="H188" s="148"/>
      <c r="I188" s="6"/>
      <c r="J188"/>
    </row>
    <row r="189" spans="1:10">
      <c r="A189" s="27"/>
      <c r="B189" s="21"/>
      <c r="C189" s="24"/>
      <c r="D189" s="22"/>
      <c r="E189" s="6"/>
      <c r="H189" s="148"/>
      <c r="I189" s="6"/>
      <c r="J189"/>
    </row>
    <row r="190" spans="1:10">
      <c r="A190" s="27"/>
      <c r="B190" s="21"/>
      <c r="C190" s="24"/>
      <c r="D190" s="22"/>
      <c r="E190" s="6"/>
      <c r="H190" s="148"/>
      <c r="I190" s="6"/>
      <c r="J190"/>
    </row>
    <row r="191" spans="1:10">
      <c r="A191" s="27"/>
      <c r="B191" s="21"/>
      <c r="C191" s="24"/>
      <c r="D191" s="22"/>
      <c r="E191" s="6"/>
      <c r="H191" s="148"/>
      <c r="I191" s="6"/>
      <c r="J191"/>
    </row>
    <row r="192" spans="1:10">
      <c r="A192" s="27"/>
      <c r="B192" s="21"/>
      <c r="C192" s="24"/>
      <c r="D192" s="22"/>
      <c r="E192" s="6"/>
      <c r="H192" s="148"/>
      <c r="I192" s="6"/>
      <c r="J192"/>
    </row>
    <row r="193" spans="1:10">
      <c r="A193" s="27"/>
      <c r="B193" s="21"/>
      <c r="C193" s="24"/>
      <c r="D193" s="22"/>
      <c r="E193" s="6"/>
      <c r="H193" s="148"/>
      <c r="I193" s="6"/>
      <c r="J193"/>
    </row>
    <row r="194" spans="1:10">
      <c r="A194" s="27"/>
      <c r="B194" s="21"/>
      <c r="C194" s="24"/>
      <c r="D194" s="22"/>
      <c r="E194" s="6"/>
      <c r="H194" s="148"/>
      <c r="I194" s="6"/>
      <c r="J194"/>
    </row>
    <row r="195" spans="1:10">
      <c r="A195" s="27"/>
      <c r="B195" s="21"/>
      <c r="C195" s="24"/>
      <c r="D195" s="22"/>
      <c r="E195" s="6"/>
      <c r="H195" s="148"/>
      <c r="I195" s="6"/>
      <c r="J195"/>
    </row>
    <row r="196" spans="1:10">
      <c r="A196" s="27"/>
      <c r="B196" s="21"/>
      <c r="C196" s="24"/>
      <c r="D196" s="22"/>
      <c r="E196" s="6"/>
      <c r="H196" s="148"/>
      <c r="I196" s="6"/>
      <c r="J196"/>
    </row>
    <row r="197" spans="1:10">
      <c r="A197" s="27"/>
      <c r="B197" s="21"/>
      <c r="C197" s="24"/>
      <c r="D197" s="22"/>
      <c r="E197" s="6"/>
      <c r="H197" s="148"/>
      <c r="I197" s="6"/>
      <c r="J197"/>
    </row>
    <row r="198" spans="1:10">
      <c r="A198" s="27"/>
      <c r="B198" s="21"/>
      <c r="C198" s="24"/>
      <c r="D198" s="22"/>
      <c r="E198" s="6"/>
      <c r="H198" s="148"/>
      <c r="I198" s="6"/>
      <c r="J198"/>
    </row>
    <row r="199" spans="1:10">
      <c r="A199" s="27"/>
      <c r="B199" s="21"/>
      <c r="C199" s="24"/>
      <c r="D199" s="22"/>
      <c r="E199" s="6"/>
      <c r="H199" s="148"/>
      <c r="I199" s="6"/>
      <c r="J199"/>
    </row>
    <row r="200" spans="1:10">
      <c r="A200" s="27"/>
      <c r="B200" s="21"/>
      <c r="C200" s="24"/>
      <c r="D200" s="22"/>
      <c r="E200" s="6"/>
      <c r="H200" s="148"/>
      <c r="I200" s="6"/>
      <c r="J200"/>
    </row>
    <row r="201" spans="1:10">
      <c r="A201" s="27"/>
      <c r="B201" s="21"/>
      <c r="C201" s="24"/>
      <c r="D201" s="22"/>
      <c r="E201" s="6"/>
      <c r="H201" s="148"/>
      <c r="I201" s="6"/>
      <c r="J201"/>
    </row>
    <row r="202" spans="1:10">
      <c r="A202" s="27"/>
      <c r="B202" s="21"/>
      <c r="C202" s="24"/>
      <c r="D202" s="22"/>
      <c r="E202" s="6"/>
      <c r="H202" s="148"/>
      <c r="I202" s="6"/>
      <c r="J202"/>
    </row>
    <row r="203" spans="1:10">
      <c r="A203" s="27"/>
      <c r="B203" s="21"/>
      <c r="C203" s="24"/>
      <c r="D203" s="22"/>
      <c r="E203" s="6"/>
      <c r="H203" s="148"/>
      <c r="I203" s="6"/>
      <c r="J203"/>
    </row>
    <row r="204" spans="1:10">
      <c r="A204" s="27"/>
      <c r="B204" s="21"/>
      <c r="C204" s="24"/>
      <c r="D204" s="22"/>
      <c r="E204" s="6"/>
      <c r="H204" s="148"/>
      <c r="I204" s="6"/>
      <c r="J204"/>
    </row>
    <row r="205" spans="1:10">
      <c r="A205" s="27"/>
      <c r="B205" s="21"/>
      <c r="C205" s="24"/>
      <c r="D205" s="22"/>
      <c r="E205" s="6"/>
      <c r="H205" s="148"/>
      <c r="I205" s="6"/>
      <c r="J205"/>
    </row>
    <row r="206" spans="1:10">
      <c r="A206" s="27"/>
      <c r="B206" s="21"/>
      <c r="C206" s="24"/>
      <c r="D206" s="22"/>
      <c r="E206" s="6"/>
      <c r="H206" s="148"/>
      <c r="I206" s="6"/>
      <c r="J206"/>
    </row>
    <row r="207" spans="1:10">
      <c r="A207" s="27"/>
      <c r="B207" s="21"/>
      <c r="C207" s="24"/>
      <c r="D207" s="22"/>
      <c r="E207" s="6"/>
      <c r="H207" s="148"/>
      <c r="I207" s="6"/>
      <c r="J207"/>
    </row>
    <row r="208" spans="1:10">
      <c r="A208" s="27"/>
      <c r="B208" s="21"/>
      <c r="C208" s="24"/>
      <c r="D208" s="22"/>
      <c r="E208" s="6"/>
      <c r="H208" s="148"/>
      <c r="I208" s="6"/>
      <c r="J208"/>
    </row>
    <row r="209" spans="1:10">
      <c r="A209" s="27"/>
      <c r="B209" s="21"/>
      <c r="C209" s="24"/>
      <c r="D209" s="22"/>
      <c r="E209" s="6"/>
      <c r="H209" s="148"/>
      <c r="I209" s="6"/>
      <c r="J209"/>
    </row>
    <row r="210" spans="1:10">
      <c r="A210" s="27"/>
      <c r="B210" s="21"/>
      <c r="C210" s="24"/>
      <c r="D210" s="22"/>
      <c r="E210" s="6"/>
      <c r="H210" s="148"/>
      <c r="I210" s="6"/>
      <c r="J210"/>
    </row>
    <row r="211" spans="1:10">
      <c r="A211" s="27"/>
      <c r="B211" s="21"/>
      <c r="C211" s="24"/>
      <c r="D211" s="22"/>
      <c r="E211" s="6"/>
      <c r="H211" s="148"/>
      <c r="I211" s="6"/>
      <c r="J211"/>
    </row>
    <row r="212" spans="1:10">
      <c r="A212" s="27"/>
      <c r="B212" s="21"/>
      <c r="C212" s="24"/>
      <c r="D212" s="22"/>
      <c r="E212" s="6"/>
      <c r="H212" s="148"/>
      <c r="I212" s="6"/>
      <c r="J212"/>
    </row>
    <row r="213" spans="1:10">
      <c r="A213" s="27"/>
      <c r="B213" s="21"/>
      <c r="C213" s="24"/>
      <c r="D213" s="22"/>
      <c r="E213" s="6"/>
      <c r="H213" s="148"/>
      <c r="I213" s="6"/>
      <c r="J213"/>
    </row>
    <row r="214" spans="1:10">
      <c r="A214" s="27"/>
      <c r="B214" s="21"/>
      <c r="C214" s="24"/>
      <c r="D214" s="22"/>
      <c r="E214" s="6"/>
      <c r="H214" s="148"/>
      <c r="I214" s="6"/>
      <c r="J214"/>
    </row>
    <row r="215" spans="1:10">
      <c r="A215" s="27"/>
      <c r="B215" s="21"/>
      <c r="C215" s="24"/>
      <c r="D215" s="22"/>
      <c r="E215" s="6"/>
      <c r="H215" s="148"/>
      <c r="I215" s="6"/>
      <c r="J215"/>
    </row>
    <row r="216" spans="1:10">
      <c r="A216" s="27"/>
      <c r="B216" s="21"/>
      <c r="C216" s="24"/>
      <c r="D216" s="22"/>
      <c r="E216" s="6"/>
      <c r="H216" s="148"/>
      <c r="I216" s="6"/>
      <c r="J216"/>
    </row>
    <row r="217" spans="1:10">
      <c r="A217" s="27"/>
      <c r="B217" s="21"/>
      <c r="C217" s="24"/>
      <c r="D217" s="22"/>
      <c r="E217" s="6"/>
      <c r="H217" s="148"/>
      <c r="I217" s="6"/>
      <c r="J217"/>
    </row>
    <row r="218" spans="1:10">
      <c r="A218" s="27"/>
      <c r="B218" s="21"/>
      <c r="C218" s="24"/>
      <c r="D218" s="22"/>
      <c r="E218" s="6"/>
      <c r="H218" s="148"/>
      <c r="I218" s="6"/>
      <c r="J218"/>
    </row>
    <row r="219" spans="1:10">
      <c r="A219" s="27"/>
      <c r="B219" s="21"/>
      <c r="C219" s="24"/>
      <c r="D219" s="22"/>
      <c r="E219" s="6"/>
      <c r="H219" s="148"/>
      <c r="I219" s="6"/>
      <c r="J219"/>
    </row>
    <row r="220" spans="1:10">
      <c r="A220" s="27"/>
      <c r="B220" s="21"/>
      <c r="C220" s="24"/>
      <c r="D220" s="22"/>
      <c r="E220" s="6"/>
      <c r="H220" s="148"/>
      <c r="I220" s="6"/>
      <c r="J220"/>
    </row>
    <row r="221" spans="1:10">
      <c r="A221" s="27"/>
      <c r="B221" s="21"/>
      <c r="C221" s="24"/>
      <c r="D221" s="22"/>
      <c r="E221" s="6"/>
      <c r="H221" s="148"/>
      <c r="I221" s="6"/>
      <c r="J221"/>
    </row>
    <row r="222" spans="1:10">
      <c r="A222" s="27"/>
      <c r="B222" s="21"/>
      <c r="C222" s="24"/>
      <c r="D222" s="22"/>
      <c r="E222" s="6"/>
      <c r="H222" s="148"/>
      <c r="I222" s="6"/>
      <c r="J222"/>
    </row>
    <row r="223" spans="1:10">
      <c r="A223" s="27"/>
      <c r="B223" s="21"/>
      <c r="C223" s="24"/>
      <c r="D223" s="22"/>
      <c r="E223" s="6"/>
      <c r="H223" s="148"/>
      <c r="I223" s="6"/>
      <c r="J223"/>
    </row>
    <row r="224" spans="1:10">
      <c r="A224" s="27"/>
      <c r="B224" s="21"/>
      <c r="C224" s="24"/>
      <c r="D224" s="22"/>
      <c r="E224" s="6"/>
      <c r="H224" s="148"/>
      <c r="I224" s="6"/>
      <c r="J224"/>
    </row>
    <row r="225" spans="1:10">
      <c r="A225" s="27"/>
      <c r="B225" s="21"/>
      <c r="C225" s="24"/>
      <c r="D225" s="22"/>
      <c r="E225" s="6"/>
      <c r="H225" s="148"/>
      <c r="I225" s="6"/>
      <c r="J225"/>
    </row>
    <row r="226" spans="1:10">
      <c r="A226" s="27"/>
      <c r="B226" s="21"/>
      <c r="C226" s="24"/>
      <c r="D226" s="22"/>
      <c r="E226" s="6"/>
      <c r="H226" s="148"/>
      <c r="I226" s="6"/>
      <c r="J226"/>
    </row>
    <row r="227" spans="1:10">
      <c r="A227" s="27"/>
      <c r="B227" s="21"/>
      <c r="C227" s="24"/>
      <c r="D227" s="22"/>
      <c r="E227" s="6"/>
      <c r="H227" s="148"/>
      <c r="I227" s="6"/>
      <c r="J227"/>
    </row>
    <row r="228" spans="1:10">
      <c r="A228" s="27"/>
      <c r="B228" s="21"/>
      <c r="C228" s="24"/>
      <c r="D228" s="22"/>
      <c r="E228" s="6"/>
      <c r="H228" s="148"/>
      <c r="I228" s="6"/>
      <c r="J228"/>
    </row>
    <row r="229" spans="1:10">
      <c r="A229" s="27"/>
      <c r="B229" s="21"/>
      <c r="C229" s="24"/>
      <c r="D229" s="22"/>
      <c r="E229" s="6"/>
      <c r="H229" s="148"/>
      <c r="I229" s="6"/>
      <c r="J229"/>
    </row>
    <row r="230" spans="1:10">
      <c r="A230" s="27"/>
      <c r="B230" s="21"/>
      <c r="C230" s="24"/>
      <c r="D230" s="22"/>
      <c r="E230" s="6"/>
      <c r="H230" s="148"/>
      <c r="I230" s="6"/>
      <c r="J230"/>
    </row>
    <row r="231" spans="1:10">
      <c r="A231" s="27"/>
      <c r="B231" s="21"/>
      <c r="C231" s="24"/>
      <c r="D231" s="22"/>
      <c r="E231" s="6"/>
      <c r="H231" s="148"/>
      <c r="I231" s="6"/>
      <c r="J231"/>
    </row>
    <row r="232" spans="1:10">
      <c r="A232" s="27"/>
      <c r="B232" s="21"/>
      <c r="C232" s="24"/>
      <c r="D232" s="22"/>
      <c r="E232" s="6"/>
      <c r="H232" s="148"/>
      <c r="I232" s="6"/>
      <c r="J232"/>
    </row>
    <row r="233" spans="1:10">
      <c r="A233" s="27"/>
      <c r="B233" s="21"/>
      <c r="C233" s="24"/>
      <c r="D233" s="22"/>
      <c r="E233" s="6"/>
      <c r="H233" s="148"/>
      <c r="I233" s="6"/>
      <c r="J233"/>
    </row>
    <row r="234" spans="1:10">
      <c r="A234" s="27"/>
      <c r="B234" s="21"/>
      <c r="C234" s="24"/>
      <c r="D234" s="22"/>
      <c r="E234" s="6"/>
      <c r="H234" s="148"/>
      <c r="I234" s="6"/>
      <c r="J234"/>
    </row>
    <row r="235" spans="1:10">
      <c r="A235" s="27"/>
      <c r="B235" s="21"/>
      <c r="C235" s="24"/>
      <c r="D235" s="22"/>
      <c r="E235" s="6"/>
      <c r="H235" s="148"/>
      <c r="I235" s="6"/>
      <c r="J235"/>
    </row>
    <row r="236" spans="1:10">
      <c r="A236" s="27"/>
      <c r="B236" s="21"/>
      <c r="C236" s="24"/>
      <c r="D236" s="22"/>
      <c r="E236" s="6"/>
      <c r="H236" s="148"/>
      <c r="I236" s="6"/>
      <c r="J236"/>
    </row>
    <row r="237" spans="1:10">
      <c r="A237" s="27"/>
      <c r="B237" s="21"/>
      <c r="C237" s="24"/>
      <c r="D237" s="22"/>
      <c r="E237" s="6"/>
      <c r="H237" s="148"/>
      <c r="I237" s="6"/>
      <c r="J237"/>
    </row>
    <row r="238" spans="1:10">
      <c r="A238" s="27"/>
      <c r="B238" s="21"/>
      <c r="C238" s="24"/>
      <c r="D238" s="22"/>
      <c r="E238" s="6"/>
      <c r="H238" s="148"/>
      <c r="I238" s="6"/>
      <c r="J238"/>
    </row>
    <row r="239" spans="1:10">
      <c r="A239" s="27"/>
      <c r="B239" s="21"/>
      <c r="C239" s="24"/>
      <c r="D239" s="22"/>
      <c r="E239" s="6"/>
      <c r="H239" s="148"/>
      <c r="I239" s="6"/>
      <c r="J239"/>
    </row>
    <row r="240" spans="1:10">
      <c r="A240" s="27"/>
      <c r="B240" s="21"/>
      <c r="C240" s="24"/>
      <c r="D240" s="22"/>
      <c r="E240" s="6"/>
      <c r="H240" s="148"/>
      <c r="I240" s="6"/>
      <c r="J240"/>
    </row>
    <row r="241" spans="1:10">
      <c r="A241" s="27"/>
      <c r="B241" s="21"/>
      <c r="C241" s="24"/>
      <c r="D241" s="22"/>
      <c r="E241" s="6"/>
      <c r="H241" s="148"/>
      <c r="I241" s="6"/>
      <c r="J241"/>
    </row>
    <row r="242" spans="1:10">
      <c r="A242" s="27"/>
      <c r="B242" s="21"/>
      <c r="C242" s="24"/>
      <c r="D242" s="22"/>
      <c r="E242" s="6"/>
      <c r="H242" s="148"/>
      <c r="I242" s="6"/>
      <c r="J242"/>
    </row>
    <row r="243" spans="1:10">
      <c r="A243" s="27"/>
      <c r="B243" s="21"/>
      <c r="C243" s="24"/>
      <c r="D243" s="22"/>
      <c r="E243" s="6"/>
      <c r="H243" s="148"/>
      <c r="I243" s="6"/>
      <c r="J243"/>
    </row>
    <row r="244" spans="1:10">
      <c r="A244" s="27"/>
      <c r="B244" s="21"/>
      <c r="C244" s="24"/>
      <c r="D244" s="22"/>
      <c r="E244" s="6"/>
      <c r="H244" s="148"/>
      <c r="I244" s="6"/>
      <c r="J244"/>
    </row>
    <row r="245" spans="1:10">
      <c r="A245" s="27"/>
      <c r="B245" s="21"/>
      <c r="C245" s="24"/>
      <c r="D245" s="22"/>
      <c r="E245" s="6"/>
      <c r="H245" s="148"/>
      <c r="I245" s="6"/>
      <c r="J245"/>
    </row>
    <row r="246" spans="1:10">
      <c r="A246" s="27"/>
      <c r="B246" s="21"/>
      <c r="C246" s="24"/>
      <c r="D246" s="22"/>
      <c r="E246" s="6"/>
      <c r="H246" s="148"/>
      <c r="I246" s="6"/>
      <c r="J246"/>
    </row>
    <row r="247" spans="1:10">
      <c r="A247" s="27"/>
      <c r="B247" s="21"/>
      <c r="C247" s="24"/>
      <c r="D247" s="22"/>
      <c r="E247" s="6"/>
      <c r="H247" s="148"/>
      <c r="I247" s="6"/>
      <c r="J247"/>
    </row>
    <row r="248" spans="1:10">
      <c r="A248" s="27"/>
      <c r="B248" s="21"/>
      <c r="C248" s="24"/>
      <c r="D248" s="22"/>
      <c r="E248" s="6"/>
      <c r="H248" s="148"/>
      <c r="I248" s="6"/>
      <c r="J248"/>
    </row>
    <row r="249" spans="1:10">
      <c r="A249" s="27"/>
      <c r="B249" s="21"/>
      <c r="C249" s="24"/>
      <c r="D249" s="22"/>
      <c r="E249" s="6"/>
      <c r="H249" s="148"/>
      <c r="I249" s="6"/>
      <c r="J249"/>
    </row>
    <row r="250" spans="1:10">
      <c r="A250" s="27"/>
      <c r="B250" s="21"/>
      <c r="C250" s="24"/>
      <c r="D250" s="22"/>
      <c r="E250" s="6"/>
      <c r="H250" s="148"/>
      <c r="I250" s="6"/>
      <c r="J250"/>
    </row>
    <row r="251" spans="1:10">
      <c r="A251" s="27"/>
      <c r="B251" s="21"/>
      <c r="C251" s="24"/>
      <c r="D251" s="22"/>
      <c r="E251" s="6"/>
      <c r="H251" s="148"/>
      <c r="I251" s="6"/>
      <c r="J251"/>
    </row>
    <row r="252" spans="1:10">
      <c r="A252" s="27"/>
      <c r="B252" s="21"/>
      <c r="C252" s="24"/>
      <c r="D252" s="22"/>
      <c r="E252" s="6"/>
      <c r="H252" s="148"/>
      <c r="I252" s="6"/>
      <c r="J252"/>
    </row>
    <row r="253" spans="1:10">
      <c r="A253" s="27"/>
      <c r="B253" s="21"/>
      <c r="C253" s="24"/>
      <c r="D253" s="22"/>
      <c r="E253" s="6"/>
      <c r="H253" s="148"/>
      <c r="I253" s="6"/>
      <c r="J253"/>
    </row>
    <row r="254" spans="1:10">
      <c r="A254" s="27"/>
      <c r="B254" s="21"/>
      <c r="C254" s="24"/>
      <c r="D254" s="22"/>
      <c r="E254" s="6"/>
      <c r="H254" s="148"/>
      <c r="I254" s="6"/>
      <c r="J254"/>
    </row>
    <row r="255" spans="1:10">
      <c r="A255" s="27"/>
      <c r="B255" s="21"/>
      <c r="C255" s="24"/>
      <c r="D255" s="22"/>
      <c r="E255" s="6"/>
      <c r="H255" s="148"/>
      <c r="I255" s="6"/>
      <c r="J255"/>
    </row>
    <row r="256" spans="1:10">
      <c r="A256" s="27"/>
      <c r="B256" s="21"/>
      <c r="C256" s="24"/>
      <c r="D256" s="22"/>
      <c r="E256" s="6"/>
      <c r="H256" s="148"/>
      <c r="I256" s="6"/>
      <c r="J256"/>
    </row>
    <row r="257" spans="1:10">
      <c r="A257" s="27"/>
      <c r="B257" s="21"/>
      <c r="C257" s="24"/>
      <c r="D257" s="22"/>
      <c r="E257" s="6"/>
      <c r="H257" s="148"/>
      <c r="I257" s="6"/>
      <c r="J257"/>
    </row>
    <row r="258" spans="1:10">
      <c r="A258" s="27"/>
      <c r="B258" s="21"/>
      <c r="C258" s="24"/>
      <c r="D258" s="22"/>
      <c r="E258" s="6"/>
      <c r="H258" s="148"/>
      <c r="I258" s="6"/>
      <c r="J258"/>
    </row>
    <row r="259" spans="1:10">
      <c r="A259" s="27"/>
      <c r="B259" s="21"/>
      <c r="C259" s="24"/>
      <c r="D259" s="22"/>
      <c r="E259" s="6"/>
      <c r="H259" s="148"/>
      <c r="I259" s="6"/>
      <c r="J259"/>
    </row>
    <row r="260" spans="1:10">
      <c r="A260" s="27"/>
      <c r="B260" s="21"/>
      <c r="C260" s="24"/>
      <c r="D260" s="22"/>
      <c r="E260" s="6"/>
      <c r="H260" s="148"/>
      <c r="I260" s="6"/>
      <c r="J260"/>
    </row>
    <row r="261" spans="1:10">
      <c r="A261" s="27"/>
      <c r="B261" s="21"/>
      <c r="C261" s="24"/>
      <c r="D261" s="22"/>
      <c r="E261" s="6"/>
      <c r="H261" s="148"/>
      <c r="I261" s="6"/>
      <c r="J261"/>
    </row>
    <row r="262" spans="1:10">
      <c r="A262" s="27"/>
      <c r="B262" s="21"/>
      <c r="C262" s="24"/>
      <c r="D262" s="22"/>
      <c r="E262" s="6"/>
      <c r="H262" s="148"/>
      <c r="I262" s="6"/>
      <c r="J262"/>
    </row>
    <row r="263" spans="1:10">
      <c r="A263" s="27"/>
      <c r="B263" s="21"/>
      <c r="C263" s="24"/>
      <c r="D263" s="22"/>
      <c r="E263" s="6"/>
      <c r="H263" s="148"/>
      <c r="I263" s="6"/>
      <c r="J263"/>
    </row>
    <row r="264" spans="1:10">
      <c r="A264" s="27"/>
      <c r="B264" s="21"/>
      <c r="C264" s="24"/>
      <c r="D264" s="22"/>
      <c r="E264" s="6"/>
      <c r="H264" s="148"/>
      <c r="I264" s="6"/>
      <c r="J264"/>
    </row>
    <row r="265" spans="1:10">
      <c r="A265" s="27"/>
      <c r="B265" s="21"/>
      <c r="C265" s="24"/>
      <c r="D265" s="22"/>
      <c r="E265" s="6"/>
      <c r="H265" s="148"/>
      <c r="I265" s="6"/>
      <c r="J265"/>
    </row>
    <row r="266" spans="1:10">
      <c r="A266" s="27"/>
      <c r="B266" s="21"/>
      <c r="C266" s="24"/>
      <c r="D266" s="22"/>
      <c r="E266" s="6"/>
      <c r="H266" s="148"/>
      <c r="I266" s="6"/>
      <c r="J266"/>
    </row>
    <row r="267" spans="1:10">
      <c r="A267" s="27"/>
      <c r="B267" s="21"/>
      <c r="C267" s="24"/>
      <c r="D267" s="22"/>
      <c r="E267" s="6"/>
      <c r="H267" s="148"/>
      <c r="I267" s="6"/>
      <c r="J267"/>
    </row>
    <row r="268" spans="1:10">
      <c r="A268" s="27"/>
      <c r="B268" s="21"/>
      <c r="C268" s="24"/>
      <c r="D268" s="22"/>
      <c r="E268" s="6"/>
      <c r="H268" s="148"/>
      <c r="I268" s="6"/>
      <c r="J268"/>
    </row>
    <row r="269" spans="1:10">
      <c r="A269" s="27"/>
      <c r="B269" s="21"/>
      <c r="C269" s="24"/>
      <c r="D269" s="22"/>
      <c r="E269" s="6"/>
      <c r="H269" s="148"/>
      <c r="I269" s="6"/>
      <c r="J269"/>
    </row>
    <row r="270" spans="1:10">
      <c r="A270" s="27"/>
      <c r="B270" s="21"/>
      <c r="C270" s="24"/>
      <c r="D270" s="22"/>
      <c r="E270" s="6"/>
      <c r="H270" s="148"/>
      <c r="I270" s="6"/>
      <c r="J270"/>
    </row>
    <row r="271" spans="1:10">
      <c r="A271" s="27"/>
      <c r="B271" s="21"/>
      <c r="C271" s="24"/>
      <c r="D271" s="22"/>
      <c r="E271" s="6"/>
      <c r="H271" s="148"/>
      <c r="I271" s="6"/>
      <c r="J271"/>
    </row>
    <row r="272" spans="1:10">
      <c r="A272" s="27"/>
      <c r="B272" s="21"/>
      <c r="C272" s="24"/>
      <c r="D272" s="22"/>
      <c r="E272" s="6"/>
      <c r="H272" s="148"/>
      <c r="I272" s="6"/>
      <c r="J272"/>
    </row>
    <row r="273" spans="1:10">
      <c r="A273" s="27"/>
      <c r="B273" s="21"/>
      <c r="C273" s="24"/>
      <c r="D273" s="22"/>
      <c r="E273" s="6"/>
      <c r="H273" s="148"/>
      <c r="I273" s="6"/>
      <c r="J273"/>
    </row>
    <row r="274" spans="1:10">
      <c r="A274" s="27"/>
      <c r="B274" s="21"/>
      <c r="C274" s="24"/>
      <c r="D274" s="22"/>
      <c r="E274" s="6"/>
      <c r="H274" s="148"/>
      <c r="I274" s="6"/>
      <c r="J274"/>
    </row>
    <row r="275" spans="1:10">
      <c r="A275" s="27"/>
      <c r="B275" s="21"/>
      <c r="C275" s="24"/>
      <c r="D275" s="22"/>
      <c r="E275" s="6"/>
      <c r="H275" s="148"/>
      <c r="I275" s="6"/>
      <c r="J275"/>
    </row>
    <row r="276" spans="1:10">
      <c r="A276" s="27"/>
      <c r="B276" s="21"/>
      <c r="C276" s="24"/>
      <c r="D276" s="22"/>
      <c r="E276" s="6"/>
      <c r="H276" s="148"/>
      <c r="I276" s="6"/>
      <c r="J276"/>
    </row>
    <row r="277" spans="1:10">
      <c r="A277" s="27"/>
      <c r="B277" s="21"/>
      <c r="C277" s="24"/>
      <c r="D277" s="22"/>
      <c r="E277" s="6"/>
      <c r="H277" s="148"/>
      <c r="I277" s="6"/>
      <c r="J277"/>
    </row>
    <row r="278" spans="1:10">
      <c r="A278" s="27"/>
      <c r="B278" s="21"/>
      <c r="C278" s="24"/>
      <c r="D278" s="22"/>
      <c r="E278" s="6"/>
      <c r="H278" s="148"/>
      <c r="I278" s="6"/>
      <c r="J278"/>
    </row>
    <row r="279" spans="1:10">
      <c r="A279" s="27"/>
      <c r="B279" s="21"/>
      <c r="C279" s="24"/>
      <c r="D279" s="22"/>
      <c r="E279" s="6"/>
      <c r="H279" s="148"/>
      <c r="I279" s="6"/>
      <c r="J279"/>
    </row>
    <row r="280" spans="1:10">
      <c r="A280" s="27"/>
      <c r="B280" s="21"/>
      <c r="C280" s="24"/>
      <c r="D280" s="22"/>
      <c r="E280" s="6"/>
      <c r="H280" s="148"/>
      <c r="I280" s="6"/>
      <c r="J280"/>
    </row>
    <row r="281" spans="1:10">
      <c r="A281" s="27"/>
      <c r="B281" s="21"/>
      <c r="C281" s="24"/>
      <c r="D281" s="22"/>
      <c r="E281" s="6"/>
      <c r="H281" s="148"/>
      <c r="I281" s="6"/>
      <c r="J281"/>
    </row>
    <row r="282" spans="1:10">
      <c r="A282" s="27"/>
      <c r="B282" s="21"/>
      <c r="C282" s="24"/>
      <c r="D282" s="22"/>
      <c r="E282" s="6"/>
      <c r="H282" s="148"/>
      <c r="I282" s="6"/>
      <c r="J282"/>
    </row>
    <row r="283" spans="1:10">
      <c r="A283" s="27"/>
      <c r="B283" s="21"/>
      <c r="C283" s="24"/>
      <c r="D283" s="22"/>
      <c r="E283" s="6"/>
      <c r="H283" s="148"/>
      <c r="I283" s="6"/>
      <c r="J283"/>
    </row>
    <row r="284" spans="1:10">
      <c r="A284" s="27"/>
      <c r="B284" s="21"/>
      <c r="C284" s="24"/>
      <c r="D284" s="22"/>
      <c r="E284" s="6"/>
      <c r="H284" s="148"/>
      <c r="I284" s="6"/>
      <c r="J284"/>
    </row>
  </sheetData>
  <autoFilter ref="A17:K152" xr:uid="{B4F3C507-A1B6-49C3-A6AF-D5D2FC4E91F2}"/>
  <conditionalFormatting sqref="A22">
    <cfRule type="duplicateValues" dxfId="11" priority="2"/>
  </conditionalFormatting>
  <conditionalFormatting sqref="C22">
    <cfRule type="duplicateValues" dxfId="10" priority="1"/>
  </conditionalFormatting>
  <conditionalFormatting sqref="I19:I149">
    <cfRule type="expression" dxfId="9" priority="7">
      <formula>$I$150&lt;30</formula>
    </cfRule>
  </conditionalFormatting>
  <hyperlinks>
    <hyperlink ref="F12" r:id="rId1" xr:uid="{A1B77434-43DE-4140-A638-84CA8C0B2AE9}"/>
  </hyperlinks>
  <pageMargins left="0.7" right="0.7" top="0.75" bottom="0.75" header="0.3" footer="0.3"/>
  <pageSetup paperSize="9"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99083-A218-4627-A38A-0273F661BD3E}">
  <dimension ref="A1:S131"/>
  <sheetViews>
    <sheetView zoomScale="55" zoomScaleNormal="55" workbookViewId="0">
      <selection activeCell="A18" sqref="A18:XFD78"/>
    </sheetView>
  </sheetViews>
  <sheetFormatPr baseColWidth="10" defaultColWidth="11.453125" defaultRowHeight="26" outlineLevelRow="1"/>
  <cols>
    <col min="1" max="1" width="27.1796875" style="21" customWidth="1"/>
    <col min="2" max="2" width="18.26953125" style="27" customWidth="1"/>
    <col min="3" max="3" width="39.453125" style="21" customWidth="1"/>
    <col min="4" max="4" width="86.81640625" style="24" customWidth="1"/>
    <col min="5" max="5" width="10" style="22" customWidth="1"/>
    <col min="6" max="6" width="15.81640625" style="6" customWidth="1"/>
    <col min="7" max="7" width="25.54296875" style="6" customWidth="1"/>
    <col min="8" max="8" width="21.81640625" style="6" customWidth="1"/>
    <col min="9" max="9" width="15.54296875" style="148" customWidth="1"/>
    <col min="10" max="10" width="21.7265625" style="6" customWidth="1"/>
    <col min="11" max="11" width="22.7265625" customWidth="1"/>
    <col min="12" max="12" width="18.1796875" customWidth="1"/>
  </cols>
  <sheetData>
    <row r="1" spans="1:19" ht="92">
      <c r="A1"/>
      <c r="B1" s="38" t="s">
        <v>0</v>
      </c>
      <c r="C1" s="295"/>
      <c r="D1" s="289"/>
      <c r="E1" s="37"/>
      <c r="F1" s="37"/>
      <c r="G1" s="37"/>
      <c r="H1" s="37"/>
      <c r="I1" s="331"/>
      <c r="J1" s="29"/>
      <c r="K1" s="29"/>
    </row>
    <row r="2" spans="1:19" ht="106" customHeight="1">
      <c r="A2"/>
      <c r="B2" s="46" t="s">
        <v>1</v>
      </c>
      <c r="C2" s="296"/>
      <c r="D2" s="290"/>
      <c r="E2" s="46"/>
      <c r="F2" s="39"/>
      <c r="G2" s="39"/>
      <c r="H2" s="39"/>
      <c r="I2" s="332"/>
      <c r="J2" s="30"/>
      <c r="K2" s="30"/>
    </row>
    <row r="3" spans="1:19" s="1" customFormat="1" outlineLevel="1">
      <c r="A3" s="78" t="s">
        <v>2</v>
      </c>
      <c r="B3" s="79"/>
      <c r="C3" s="282"/>
      <c r="D3" s="291"/>
      <c r="E3" s="82"/>
      <c r="F3" s="2"/>
      <c r="G3" s="2"/>
      <c r="H3" s="2"/>
      <c r="I3" s="333"/>
      <c r="J3" s="3"/>
      <c r="K3" s="35"/>
      <c r="M3" s="36"/>
      <c r="N3" s="3"/>
      <c r="O3" s="3"/>
      <c r="P3" s="3"/>
      <c r="Q3" s="3"/>
    </row>
    <row r="4" spans="1:19" s="1" customFormat="1" outlineLevel="1">
      <c r="A4" s="80" t="s">
        <v>3</v>
      </c>
      <c r="B4" s="81"/>
      <c r="C4" s="283"/>
      <c r="D4" s="292"/>
      <c r="E4" s="83"/>
      <c r="F4" s="2"/>
      <c r="G4" s="2"/>
      <c r="H4" s="2"/>
      <c r="I4" s="333"/>
      <c r="J4" s="3"/>
      <c r="K4" s="35"/>
      <c r="M4" s="36"/>
      <c r="N4" s="3"/>
      <c r="O4" s="3"/>
      <c r="P4" s="3"/>
      <c r="Q4" s="3"/>
    </row>
    <row r="5" spans="1:19" s="1" customFormat="1" outlineLevel="1">
      <c r="A5" s="77" t="s">
        <v>4</v>
      </c>
      <c r="B5" s="12"/>
      <c r="C5" s="284"/>
      <c r="D5" s="293"/>
      <c r="E5" s="84"/>
      <c r="F5" s="2"/>
      <c r="G5" s="2"/>
      <c r="H5" s="2"/>
      <c r="I5" s="334"/>
      <c r="J5" s="3"/>
      <c r="K5" s="35"/>
      <c r="M5" s="36"/>
      <c r="N5" s="3"/>
      <c r="O5" s="3"/>
      <c r="P5" s="3"/>
      <c r="Q5" s="3"/>
    </row>
    <row r="6" spans="1:19" s="1" customFormat="1" outlineLevel="1">
      <c r="A6" s="80" t="s">
        <v>5</v>
      </c>
      <c r="B6" s="81"/>
      <c r="C6" s="283"/>
      <c r="D6" s="292"/>
      <c r="E6" s="83"/>
      <c r="F6" s="2"/>
      <c r="G6" s="2"/>
      <c r="H6" s="2"/>
      <c r="I6" s="333"/>
      <c r="J6" s="3"/>
      <c r="K6" s="35"/>
      <c r="M6" s="36"/>
      <c r="N6" s="3"/>
      <c r="O6" s="3"/>
      <c r="P6" s="3"/>
      <c r="Q6" s="3"/>
    </row>
    <row r="7" spans="1:19" s="1" customFormat="1" outlineLevel="1">
      <c r="A7" s="80" t="s">
        <v>6</v>
      </c>
      <c r="B7" s="81"/>
      <c r="C7" s="283"/>
      <c r="D7" s="292"/>
      <c r="E7" s="83"/>
      <c r="F7" s="2"/>
      <c r="G7" s="2"/>
      <c r="H7" s="2"/>
      <c r="I7" s="333"/>
      <c r="J7" s="3"/>
      <c r="K7" s="35"/>
      <c r="M7" s="36"/>
      <c r="N7" s="3"/>
      <c r="O7" s="3"/>
      <c r="P7" s="3"/>
      <c r="Q7" s="3"/>
    </row>
    <row r="8" spans="1:19" s="1" customFormat="1" outlineLevel="1">
      <c r="A8" s="80" t="s">
        <v>7</v>
      </c>
      <c r="B8" s="81"/>
      <c r="C8" s="283"/>
      <c r="D8" s="292"/>
      <c r="E8" s="83"/>
      <c r="F8" s="2"/>
      <c r="G8" s="2"/>
      <c r="H8" s="2"/>
      <c r="I8" s="335"/>
      <c r="J8" s="3"/>
      <c r="K8" s="35"/>
      <c r="M8" s="36"/>
      <c r="N8" s="3"/>
      <c r="O8" s="3"/>
      <c r="P8" s="3"/>
      <c r="Q8" s="3"/>
    </row>
    <row r="9" spans="1:19" s="1" customFormat="1" ht="22.5" customHeight="1" outlineLevel="1">
      <c r="A9" s="7"/>
      <c r="B9" s="12"/>
      <c r="C9" s="12"/>
      <c r="D9" s="260"/>
      <c r="E9" s="2"/>
      <c r="F9" s="2"/>
      <c r="G9" s="2"/>
      <c r="H9" s="2"/>
      <c r="I9" s="335"/>
      <c r="J9" s="3"/>
      <c r="K9" s="26"/>
      <c r="L9" s="247"/>
      <c r="M9" s="52"/>
      <c r="N9" s="49"/>
      <c r="O9" s="3"/>
      <c r="P9" s="3"/>
      <c r="Q9" s="32"/>
      <c r="R9" s="59"/>
    </row>
    <row r="10" spans="1:19" s="1" customFormat="1" ht="27" customHeight="1" outlineLevel="1">
      <c r="A10" s="8" t="s">
        <v>8</v>
      </c>
      <c r="B10" s="62"/>
      <c r="C10" s="116"/>
      <c r="D10" s="62"/>
      <c r="E10" s="5"/>
      <c r="F10" s="11"/>
      <c r="G10" s="11"/>
      <c r="H10" s="11"/>
      <c r="I10" s="336"/>
      <c r="J10" s="3"/>
      <c r="K10" s="6"/>
      <c r="L10" s="6"/>
      <c r="M10" s="258"/>
      <c r="N10" s="53"/>
      <c r="O10" s="50"/>
      <c r="P10" s="259"/>
      <c r="Q10" s="247"/>
      <c r="R10"/>
      <c r="S10" s="59"/>
    </row>
    <row r="11" spans="1:19" s="1" customFormat="1" ht="35.5" customHeight="1" outlineLevel="1">
      <c r="A11" s="8"/>
      <c r="B11" s="62"/>
      <c r="C11" s="116"/>
      <c r="D11" s="62"/>
      <c r="E11" s="5"/>
      <c r="F11" s="11"/>
      <c r="G11" s="11"/>
      <c r="H11" s="11"/>
      <c r="I11" s="336"/>
      <c r="J11" s="3"/>
      <c r="K11" s="6"/>
      <c r="L11" s="6"/>
      <c r="M11" s="258"/>
      <c r="N11" s="53"/>
      <c r="O11" s="50"/>
      <c r="P11" s="259"/>
      <c r="Q11" s="247"/>
      <c r="R11"/>
      <c r="S11" s="59"/>
    </row>
    <row r="12" spans="1:19" s="1" customFormat="1" ht="33" customHeight="1" outlineLevel="1">
      <c r="A12" s="262" t="s">
        <v>9</v>
      </c>
      <c r="B12" s="263"/>
      <c r="C12" s="263"/>
      <c r="D12" s="294"/>
      <c r="E12" s="276"/>
      <c r="F12" s="285" t="s">
        <v>10</v>
      </c>
      <c r="G12" s="285"/>
      <c r="H12" s="285"/>
      <c r="I12" s="336"/>
      <c r="J12" s="3"/>
      <c r="K12" s="6"/>
      <c r="L12" s="258"/>
      <c r="M12" s="53"/>
      <c r="N12" s="50"/>
      <c r="O12" s="259"/>
      <c r="P12" s="247"/>
      <c r="Q12" s="32"/>
      <c r="R12" s="59"/>
    </row>
    <row r="13" spans="1:19" s="323" customFormat="1" ht="42" customHeight="1" outlineLevel="1">
      <c r="A13" s="313"/>
      <c r="B13" s="314"/>
      <c r="C13" s="314"/>
      <c r="D13" s="315"/>
      <c r="E13" s="316"/>
      <c r="F13" s="317"/>
      <c r="G13" s="317"/>
      <c r="H13" s="317"/>
      <c r="I13" s="337"/>
      <c r="J13" s="318"/>
      <c r="K13" s="280"/>
      <c r="L13" s="257"/>
      <c r="M13" s="256"/>
      <c r="N13" s="319"/>
      <c r="O13" s="320"/>
      <c r="P13" s="255"/>
      <c r="Q13" s="321"/>
      <c r="R13" s="322"/>
    </row>
    <row r="14" spans="1:19" ht="36" customHeight="1">
      <c r="A14" s="271"/>
      <c r="B14" s="271"/>
      <c r="C14" s="272"/>
      <c r="D14" s="272" t="s">
        <v>1006</v>
      </c>
      <c r="E14" s="271"/>
      <c r="F14" s="271"/>
      <c r="G14" s="271"/>
      <c r="H14" s="271"/>
      <c r="I14" s="325"/>
      <c r="J14" s="271"/>
    </row>
    <row r="15" spans="1:19" ht="46" customHeight="1">
      <c r="A15" s="271"/>
      <c r="B15" s="271"/>
      <c r="C15" s="272"/>
      <c r="D15" s="172" t="s">
        <v>1007</v>
      </c>
      <c r="E15" s="271"/>
      <c r="F15" s="271"/>
      <c r="G15" s="271"/>
      <c r="H15" s="271"/>
      <c r="I15" s="325"/>
      <c r="J15" s="271"/>
    </row>
    <row r="16" spans="1:19" s="1" customFormat="1" ht="29.15" customHeight="1">
      <c r="A16" s="8"/>
      <c r="B16" s="20"/>
      <c r="C16" s="20"/>
      <c r="D16" s="261"/>
      <c r="E16" s="62"/>
      <c r="F16" s="62"/>
      <c r="G16" s="62"/>
      <c r="H16" s="62"/>
      <c r="I16" s="336"/>
      <c r="J16" s="3"/>
      <c r="K16" s="6"/>
      <c r="L16" s="258"/>
      <c r="M16" s="53"/>
      <c r="N16" s="50"/>
      <c r="O16" s="259"/>
      <c r="P16" s="247"/>
      <c r="Q16" s="32"/>
      <c r="R16" s="59"/>
    </row>
    <row r="17" spans="1:12" s="23" customFormat="1" ht="85.5" customHeight="1">
      <c r="A17" s="265" t="s">
        <v>14</v>
      </c>
      <c r="B17" s="266" t="s">
        <v>16</v>
      </c>
      <c r="C17" s="281" t="s">
        <v>15</v>
      </c>
      <c r="D17" s="267" t="s">
        <v>17</v>
      </c>
      <c r="E17" s="268" t="s">
        <v>18</v>
      </c>
      <c r="F17" s="269" t="s">
        <v>19</v>
      </c>
      <c r="G17" s="117" t="s">
        <v>20</v>
      </c>
      <c r="H17" s="324" t="s">
        <v>96</v>
      </c>
      <c r="I17" s="338" t="s">
        <v>25</v>
      </c>
      <c r="J17" s="270" t="s">
        <v>26</v>
      </c>
      <c r="K17" s="117" t="s">
        <v>97</v>
      </c>
    </row>
    <row r="18" spans="1:12" s="1" customFormat="1" ht="48" customHeight="1">
      <c r="A18" s="210"/>
      <c r="B18" s="211"/>
      <c r="C18" s="211"/>
      <c r="D18" s="383" t="s">
        <v>1008</v>
      </c>
      <c r="E18" s="211"/>
      <c r="F18" s="211"/>
      <c r="G18" s="211"/>
      <c r="H18" s="211"/>
      <c r="I18" s="245"/>
      <c r="J18" s="212"/>
      <c r="K18" s="213"/>
    </row>
    <row r="19" spans="1:12" s="288" customFormat="1" ht="109" customHeight="1">
      <c r="A19" s="179" t="s">
        <v>1009</v>
      </c>
      <c r="B19" s="173">
        <v>300379</v>
      </c>
      <c r="C19" s="354" t="s">
        <v>1009</v>
      </c>
      <c r="D19" s="206" t="s">
        <v>1010</v>
      </c>
      <c r="E19" s="64">
        <v>3</v>
      </c>
      <c r="F19" s="72">
        <v>2.57</v>
      </c>
      <c r="G19" s="253">
        <f t="shared" ref="G19:G50" si="0">F19*(1-$C$10)</f>
        <v>2.57</v>
      </c>
      <c r="H19" s="252">
        <f>F19*(1-0.45)</f>
        <v>1.4135</v>
      </c>
      <c r="I19" s="329"/>
      <c r="J19" s="287">
        <f t="shared" ref="J19:J50" si="1">I19*F19</f>
        <v>0</v>
      </c>
      <c r="K19" s="251">
        <f t="shared" ref="K19:K73" si="2">IF($I$75&gt;71,G19*(1-0.45),G19)</f>
        <v>2.57</v>
      </c>
    </row>
    <row r="20" spans="1:12" s="288" customFormat="1" ht="109" customHeight="1">
      <c r="A20" s="179" t="s">
        <v>1011</v>
      </c>
      <c r="B20" s="173">
        <v>300421</v>
      </c>
      <c r="C20" s="354" t="s">
        <v>1011</v>
      </c>
      <c r="D20" s="209" t="s">
        <v>1012</v>
      </c>
      <c r="E20" s="64">
        <v>3</v>
      </c>
      <c r="F20" s="72">
        <v>2.57</v>
      </c>
      <c r="G20" s="253">
        <f t="shared" si="0"/>
        <v>2.57</v>
      </c>
      <c r="H20" s="252">
        <f t="shared" ref="H20:H74" si="3">F20*(1-0.45)</f>
        <v>1.4135</v>
      </c>
      <c r="I20" s="329"/>
      <c r="J20" s="287">
        <f t="shared" si="1"/>
        <v>0</v>
      </c>
      <c r="K20" s="251">
        <f t="shared" si="2"/>
        <v>2.57</v>
      </c>
      <c r="L20" s="297"/>
    </row>
    <row r="21" spans="1:12" s="288" customFormat="1" ht="109" customHeight="1">
      <c r="A21" s="179" t="s">
        <v>1013</v>
      </c>
      <c r="B21" s="173">
        <v>300390</v>
      </c>
      <c r="C21" s="354" t="s">
        <v>1013</v>
      </c>
      <c r="D21" s="209" t="s">
        <v>1014</v>
      </c>
      <c r="E21" s="64">
        <v>3</v>
      </c>
      <c r="F21" s="72">
        <v>2.57</v>
      </c>
      <c r="G21" s="253">
        <f t="shared" si="0"/>
        <v>2.57</v>
      </c>
      <c r="H21" s="252">
        <f t="shared" si="3"/>
        <v>1.4135</v>
      </c>
      <c r="I21" s="329"/>
      <c r="J21" s="287">
        <f t="shared" si="1"/>
        <v>0</v>
      </c>
      <c r="K21" s="251">
        <f t="shared" si="2"/>
        <v>2.57</v>
      </c>
    </row>
    <row r="22" spans="1:12" s="288" customFormat="1" ht="109" customHeight="1">
      <c r="A22" s="179" t="s">
        <v>1015</v>
      </c>
      <c r="B22" s="173">
        <v>300442</v>
      </c>
      <c r="C22" s="354" t="s">
        <v>1015</v>
      </c>
      <c r="D22" s="209" t="s">
        <v>1016</v>
      </c>
      <c r="E22" s="64">
        <v>3</v>
      </c>
      <c r="F22" s="72">
        <v>2.57</v>
      </c>
      <c r="G22" s="253">
        <f t="shared" si="0"/>
        <v>2.57</v>
      </c>
      <c r="H22" s="252">
        <f t="shared" si="3"/>
        <v>1.4135</v>
      </c>
      <c r="I22" s="329"/>
      <c r="J22" s="287">
        <f t="shared" si="1"/>
        <v>0</v>
      </c>
      <c r="K22" s="251">
        <f t="shared" si="2"/>
        <v>2.57</v>
      </c>
    </row>
    <row r="23" spans="1:12" s="288" customFormat="1" ht="109" customHeight="1">
      <c r="A23" s="179" t="s">
        <v>1017</v>
      </c>
      <c r="B23" s="173">
        <v>300373</v>
      </c>
      <c r="C23" s="354" t="s">
        <v>1017</v>
      </c>
      <c r="D23" s="209" t="s">
        <v>1018</v>
      </c>
      <c r="E23" s="64">
        <v>3</v>
      </c>
      <c r="F23" s="72">
        <v>2.57</v>
      </c>
      <c r="G23" s="253">
        <f t="shared" si="0"/>
        <v>2.57</v>
      </c>
      <c r="H23" s="252">
        <f t="shared" si="3"/>
        <v>1.4135</v>
      </c>
      <c r="I23" s="329"/>
      <c r="J23" s="287">
        <f t="shared" si="1"/>
        <v>0</v>
      </c>
      <c r="K23" s="251">
        <f t="shared" si="2"/>
        <v>2.57</v>
      </c>
    </row>
    <row r="24" spans="1:12" s="288" customFormat="1" ht="109" customHeight="1">
      <c r="A24" s="179" t="s">
        <v>1019</v>
      </c>
      <c r="B24" s="173">
        <v>300403</v>
      </c>
      <c r="C24" s="354" t="s">
        <v>1019</v>
      </c>
      <c r="D24" s="209" t="s">
        <v>1020</v>
      </c>
      <c r="E24" s="64">
        <v>3</v>
      </c>
      <c r="F24" s="72">
        <v>2.57</v>
      </c>
      <c r="G24" s="253">
        <f t="shared" si="0"/>
        <v>2.57</v>
      </c>
      <c r="H24" s="252">
        <f t="shared" si="3"/>
        <v>1.4135</v>
      </c>
      <c r="I24" s="329"/>
      <c r="J24" s="287">
        <f t="shared" si="1"/>
        <v>0</v>
      </c>
      <c r="K24" s="251">
        <f t="shared" si="2"/>
        <v>2.57</v>
      </c>
    </row>
    <row r="25" spans="1:12" s="288" customFormat="1" ht="109" customHeight="1">
      <c r="A25" s="179" t="s">
        <v>1021</v>
      </c>
      <c r="B25" s="173">
        <v>300433</v>
      </c>
      <c r="C25" s="354" t="s">
        <v>1021</v>
      </c>
      <c r="D25" s="74" t="s">
        <v>1022</v>
      </c>
      <c r="E25" s="64">
        <v>3</v>
      </c>
      <c r="F25" s="72">
        <v>2.82</v>
      </c>
      <c r="G25" s="253">
        <f t="shared" si="0"/>
        <v>2.82</v>
      </c>
      <c r="H25" s="252">
        <f t="shared" si="3"/>
        <v>1.5509999999999999</v>
      </c>
      <c r="I25" s="329"/>
      <c r="J25" s="287">
        <f t="shared" si="1"/>
        <v>0</v>
      </c>
      <c r="K25" s="251">
        <f t="shared" si="2"/>
        <v>2.82</v>
      </c>
    </row>
    <row r="26" spans="1:12" s="288" customFormat="1" ht="109" customHeight="1" collapsed="1">
      <c r="A26" s="179" t="s">
        <v>1023</v>
      </c>
      <c r="B26" s="173">
        <v>300350</v>
      </c>
      <c r="C26" s="354" t="s">
        <v>1023</v>
      </c>
      <c r="D26" s="74" t="s">
        <v>1024</v>
      </c>
      <c r="E26" s="64">
        <v>3</v>
      </c>
      <c r="F26" s="72">
        <v>2.82</v>
      </c>
      <c r="G26" s="253">
        <f t="shared" si="0"/>
        <v>2.82</v>
      </c>
      <c r="H26" s="252">
        <f t="shared" si="3"/>
        <v>1.5509999999999999</v>
      </c>
      <c r="I26" s="329"/>
      <c r="J26" s="287">
        <f t="shared" si="1"/>
        <v>0</v>
      </c>
      <c r="K26" s="251">
        <f t="shared" si="2"/>
        <v>2.82</v>
      </c>
    </row>
    <row r="27" spans="1:12" s="288" customFormat="1" ht="109" customHeight="1">
      <c r="A27" s="179" t="s">
        <v>1025</v>
      </c>
      <c r="B27" s="173">
        <v>300345</v>
      </c>
      <c r="C27" s="354" t="s">
        <v>1025</v>
      </c>
      <c r="D27" s="74" t="s">
        <v>1026</v>
      </c>
      <c r="E27" s="64">
        <v>3</v>
      </c>
      <c r="F27" s="72">
        <v>2.82</v>
      </c>
      <c r="G27" s="253">
        <f t="shared" si="0"/>
        <v>2.82</v>
      </c>
      <c r="H27" s="252">
        <f t="shared" si="3"/>
        <v>1.5509999999999999</v>
      </c>
      <c r="I27" s="329"/>
      <c r="J27" s="287">
        <f t="shared" si="1"/>
        <v>0</v>
      </c>
      <c r="K27" s="251">
        <f t="shared" si="2"/>
        <v>2.82</v>
      </c>
    </row>
    <row r="28" spans="1:12" s="288" customFormat="1" ht="109" customHeight="1">
      <c r="A28" s="179" t="s">
        <v>1027</v>
      </c>
      <c r="B28" s="173">
        <v>300359</v>
      </c>
      <c r="C28" s="354" t="s">
        <v>1027</v>
      </c>
      <c r="D28" s="74" t="s">
        <v>1028</v>
      </c>
      <c r="E28" s="64">
        <v>3</v>
      </c>
      <c r="F28" s="72">
        <v>2.57</v>
      </c>
      <c r="G28" s="253">
        <f t="shared" si="0"/>
        <v>2.57</v>
      </c>
      <c r="H28" s="252">
        <f t="shared" si="3"/>
        <v>1.4135</v>
      </c>
      <c r="I28" s="329"/>
      <c r="J28" s="287">
        <f t="shared" si="1"/>
        <v>0</v>
      </c>
      <c r="K28" s="251">
        <f t="shared" si="2"/>
        <v>2.57</v>
      </c>
    </row>
    <row r="29" spans="1:12" s="288" customFormat="1" ht="109" customHeight="1">
      <c r="A29" s="179" t="s">
        <v>1029</v>
      </c>
      <c r="B29" s="173">
        <v>300418</v>
      </c>
      <c r="C29" s="354" t="s">
        <v>1029</v>
      </c>
      <c r="D29" s="74" t="s">
        <v>1030</v>
      </c>
      <c r="E29" s="64">
        <v>3</v>
      </c>
      <c r="F29" s="72">
        <v>2.57</v>
      </c>
      <c r="G29" s="253">
        <f t="shared" si="0"/>
        <v>2.57</v>
      </c>
      <c r="H29" s="252">
        <f t="shared" si="3"/>
        <v>1.4135</v>
      </c>
      <c r="I29" s="329"/>
      <c r="J29" s="287">
        <f t="shared" si="1"/>
        <v>0</v>
      </c>
      <c r="K29" s="251">
        <f t="shared" si="2"/>
        <v>2.57</v>
      </c>
    </row>
    <row r="30" spans="1:12" s="288" customFormat="1" ht="109" customHeight="1">
      <c r="A30" s="179" t="s">
        <v>1031</v>
      </c>
      <c r="B30" s="173">
        <v>300437</v>
      </c>
      <c r="C30" s="354" t="s">
        <v>1031</v>
      </c>
      <c r="D30" s="74" t="s">
        <v>1032</v>
      </c>
      <c r="E30" s="64">
        <v>3</v>
      </c>
      <c r="F30" s="72">
        <v>2.57</v>
      </c>
      <c r="G30" s="253">
        <f t="shared" si="0"/>
        <v>2.57</v>
      </c>
      <c r="H30" s="252">
        <f t="shared" si="3"/>
        <v>1.4135</v>
      </c>
      <c r="I30" s="329"/>
      <c r="J30" s="287">
        <f t="shared" si="1"/>
        <v>0</v>
      </c>
      <c r="K30" s="251">
        <f t="shared" si="2"/>
        <v>2.57</v>
      </c>
    </row>
    <row r="31" spans="1:12" s="288" customFormat="1" ht="109" customHeight="1">
      <c r="A31" s="179" t="s">
        <v>1033</v>
      </c>
      <c r="B31" s="173">
        <v>300384</v>
      </c>
      <c r="C31" s="354" t="s">
        <v>1033</v>
      </c>
      <c r="D31" s="74" t="s">
        <v>1034</v>
      </c>
      <c r="E31" s="64">
        <v>3</v>
      </c>
      <c r="F31" s="72">
        <v>2.57</v>
      </c>
      <c r="G31" s="253">
        <f t="shared" si="0"/>
        <v>2.57</v>
      </c>
      <c r="H31" s="252">
        <f t="shared" si="3"/>
        <v>1.4135</v>
      </c>
      <c r="I31" s="329"/>
      <c r="J31" s="287">
        <f t="shared" si="1"/>
        <v>0</v>
      </c>
      <c r="K31" s="251">
        <f t="shared" si="2"/>
        <v>2.57</v>
      </c>
    </row>
    <row r="32" spans="1:12" s="288" customFormat="1" ht="109" customHeight="1">
      <c r="A32" s="179" t="s">
        <v>1035</v>
      </c>
      <c r="B32" s="173">
        <v>300365</v>
      </c>
      <c r="C32" s="354" t="s">
        <v>1035</v>
      </c>
      <c r="D32" s="209" t="s">
        <v>1036</v>
      </c>
      <c r="E32" s="64">
        <v>3</v>
      </c>
      <c r="F32" s="72">
        <v>2.57</v>
      </c>
      <c r="G32" s="253">
        <f t="shared" si="0"/>
        <v>2.57</v>
      </c>
      <c r="H32" s="252">
        <f t="shared" si="3"/>
        <v>1.4135</v>
      </c>
      <c r="I32" s="329"/>
      <c r="J32" s="287">
        <f t="shared" si="1"/>
        <v>0</v>
      </c>
      <c r="K32" s="251">
        <f t="shared" si="2"/>
        <v>2.57</v>
      </c>
    </row>
    <row r="33" spans="1:11" s="288" customFormat="1" ht="109" customHeight="1">
      <c r="A33" s="179" t="s">
        <v>1037</v>
      </c>
      <c r="B33" s="173">
        <v>300468</v>
      </c>
      <c r="C33" s="354" t="s">
        <v>1037</v>
      </c>
      <c r="D33" s="209" t="s">
        <v>1038</v>
      </c>
      <c r="E33" s="64">
        <v>3</v>
      </c>
      <c r="F33" s="72">
        <v>2.57</v>
      </c>
      <c r="G33" s="253">
        <f t="shared" si="0"/>
        <v>2.57</v>
      </c>
      <c r="H33" s="252">
        <f t="shared" si="3"/>
        <v>1.4135</v>
      </c>
      <c r="I33" s="329"/>
      <c r="J33" s="287">
        <f t="shared" si="1"/>
        <v>0</v>
      </c>
      <c r="K33" s="251">
        <f t="shared" si="2"/>
        <v>2.57</v>
      </c>
    </row>
    <row r="34" spans="1:11" s="288" customFormat="1" ht="109" customHeight="1">
      <c r="A34" s="179" t="s">
        <v>1039</v>
      </c>
      <c r="B34" s="173">
        <v>300460</v>
      </c>
      <c r="C34" s="354" t="s">
        <v>1039</v>
      </c>
      <c r="D34" s="209" t="s">
        <v>1040</v>
      </c>
      <c r="E34" s="64">
        <v>3</v>
      </c>
      <c r="F34" s="72">
        <v>2.57</v>
      </c>
      <c r="G34" s="253">
        <f t="shared" si="0"/>
        <v>2.57</v>
      </c>
      <c r="H34" s="252">
        <f t="shared" si="3"/>
        <v>1.4135</v>
      </c>
      <c r="I34" s="329"/>
      <c r="J34" s="287">
        <f t="shared" si="1"/>
        <v>0</v>
      </c>
      <c r="K34" s="251">
        <f t="shared" si="2"/>
        <v>2.57</v>
      </c>
    </row>
    <row r="35" spans="1:11" s="288" customFormat="1" ht="109" customHeight="1">
      <c r="A35" s="179" t="s">
        <v>1041</v>
      </c>
      <c r="B35" s="173">
        <v>300439</v>
      </c>
      <c r="C35" s="354" t="s">
        <v>1041</v>
      </c>
      <c r="D35" s="209" t="s">
        <v>1042</v>
      </c>
      <c r="E35" s="64">
        <v>3</v>
      </c>
      <c r="F35" s="72">
        <v>2.57</v>
      </c>
      <c r="G35" s="253">
        <f t="shared" si="0"/>
        <v>2.57</v>
      </c>
      <c r="H35" s="252">
        <f t="shared" si="3"/>
        <v>1.4135</v>
      </c>
      <c r="I35" s="329"/>
      <c r="J35" s="287">
        <f t="shared" si="1"/>
        <v>0</v>
      </c>
      <c r="K35" s="251">
        <f t="shared" si="2"/>
        <v>2.57</v>
      </c>
    </row>
    <row r="36" spans="1:11" s="288" customFormat="1" ht="109" customHeight="1">
      <c r="A36" s="179" t="s">
        <v>1043</v>
      </c>
      <c r="B36" s="173">
        <v>300363</v>
      </c>
      <c r="C36" s="354" t="s">
        <v>1043</v>
      </c>
      <c r="D36" s="209" t="s">
        <v>1044</v>
      </c>
      <c r="E36" s="64">
        <v>3</v>
      </c>
      <c r="F36" s="72">
        <v>2.57</v>
      </c>
      <c r="G36" s="253">
        <f t="shared" si="0"/>
        <v>2.57</v>
      </c>
      <c r="H36" s="252">
        <f t="shared" si="3"/>
        <v>1.4135</v>
      </c>
      <c r="I36" s="329"/>
      <c r="J36" s="287">
        <f t="shared" si="1"/>
        <v>0</v>
      </c>
      <c r="K36" s="251">
        <f t="shared" si="2"/>
        <v>2.57</v>
      </c>
    </row>
    <row r="37" spans="1:11" s="288" customFormat="1" ht="109" customHeight="1">
      <c r="A37" s="179" t="s">
        <v>1045</v>
      </c>
      <c r="B37" s="173">
        <v>300348</v>
      </c>
      <c r="C37" s="354" t="s">
        <v>1045</v>
      </c>
      <c r="D37" s="74" t="s">
        <v>1046</v>
      </c>
      <c r="E37" s="64">
        <v>3</v>
      </c>
      <c r="F37" s="72">
        <v>2.82</v>
      </c>
      <c r="G37" s="253">
        <f t="shared" si="0"/>
        <v>2.82</v>
      </c>
      <c r="H37" s="252">
        <f t="shared" si="3"/>
        <v>1.5509999999999999</v>
      </c>
      <c r="I37" s="329"/>
      <c r="J37" s="287">
        <f t="shared" si="1"/>
        <v>0</v>
      </c>
      <c r="K37" s="251">
        <f t="shared" si="2"/>
        <v>2.82</v>
      </c>
    </row>
    <row r="38" spans="1:11" s="288" customFormat="1" ht="109" customHeight="1">
      <c r="A38" s="179" t="s">
        <v>1047</v>
      </c>
      <c r="B38" s="173">
        <v>300409</v>
      </c>
      <c r="C38" s="354" t="s">
        <v>1047</v>
      </c>
      <c r="D38" s="74" t="s">
        <v>1048</v>
      </c>
      <c r="E38" s="64">
        <v>3</v>
      </c>
      <c r="F38" s="72">
        <v>2.82</v>
      </c>
      <c r="G38" s="253">
        <f t="shared" si="0"/>
        <v>2.82</v>
      </c>
      <c r="H38" s="252">
        <f t="shared" si="3"/>
        <v>1.5509999999999999</v>
      </c>
      <c r="I38" s="329"/>
      <c r="J38" s="287">
        <f t="shared" si="1"/>
        <v>0</v>
      </c>
      <c r="K38" s="251">
        <f t="shared" si="2"/>
        <v>2.82</v>
      </c>
    </row>
    <row r="39" spans="1:11" s="288" customFormat="1" ht="109" customHeight="1">
      <c r="A39" s="179" t="s">
        <v>1049</v>
      </c>
      <c r="B39" s="173">
        <v>300415</v>
      </c>
      <c r="C39" s="354" t="s">
        <v>1049</v>
      </c>
      <c r="D39" s="74" t="s">
        <v>1050</v>
      </c>
      <c r="E39" s="64">
        <v>3</v>
      </c>
      <c r="F39" s="72">
        <v>2.57</v>
      </c>
      <c r="G39" s="253">
        <f t="shared" si="0"/>
        <v>2.57</v>
      </c>
      <c r="H39" s="252">
        <f t="shared" si="3"/>
        <v>1.4135</v>
      </c>
      <c r="I39" s="329"/>
      <c r="J39" s="287">
        <f t="shared" si="1"/>
        <v>0</v>
      </c>
      <c r="K39" s="251">
        <f t="shared" si="2"/>
        <v>2.57</v>
      </c>
    </row>
    <row r="40" spans="1:11" s="298" customFormat="1" ht="109" customHeight="1">
      <c r="A40" s="179" t="s">
        <v>1051</v>
      </c>
      <c r="B40" s="173">
        <v>300361</v>
      </c>
      <c r="C40" s="354" t="s">
        <v>1051</v>
      </c>
      <c r="D40" s="74" t="s">
        <v>1052</v>
      </c>
      <c r="E40" s="64">
        <v>3</v>
      </c>
      <c r="F40" s="72">
        <v>2.57</v>
      </c>
      <c r="G40" s="253">
        <f t="shared" si="0"/>
        <v>2.57</v>
      </c>
      <c r="H40" s="252">
        <f t="shared" si="3"/>
        <v>1.4135</v>
      </c>
      <c r="I40" s="329"/>
      <c r="J40" s="287">
        <f t="shared" si="1"/>
        <v>0</v>
      </c>
      <c r="K40" s="251">
        <f t="shared" si="2"/>
        <v>2.57</v>
      </c>
    </row>
    <row r="41" spans="1:11" s="298" customFormat="1" ht="109" customHeight="1">
      <c r="A41" s="179" t="s">
        <v>1053</v>
      </c>
      <c r="B41" s="173">
        <v>300423</v>
      </c>
      <c r="C41" s="354" t="s">
        <v>1053</v>
      </c>
      <c r="D41" s="74" t="s">
        <v>1054</v>
      </c>
      <c r="E41" s="64">
        <v>3</v>
      </c>
      <c r="F41" s="72">
        <v>2.82</v>
      </c>
      <c r="G41" s="253">
        <f t="shared" si="0"/>
        <v>2.82</v>
      </c>
      <c r="H41" s="252">
        <f t="shared" si="3"/>
        <v>1.5509999999999999</v>
      </c>
      <c r="I41" s="329"/>
      <c r="J41" s="287">
        <f t="shared" si="1"/>
        <v>0</v>
      </c>
      <c r="K41" s="251">
        <f t="shared" si="2"/>
        <v>2.82</v>
      </c>
    </row>
    <row r="42" spans="1:11" s="298" customFormat="1" ht="109" customHeight="1">
      <c r="A42" s="179" t="s">
        <v>1055</v>
      </c>
      <c r="B42" s="173">
        <v>300446</v>
      </c>
      <c r="C42" s="354" t="s">
        <v>1055</v>
      </c>
      <c r="D42" s="74" t="s">
        <v>1056</v>
      </c>
      <c r="E42" s="64">
        <v>3</v>
      </c>
      <c r="F42" s="72">
        <v>2.57</v>
      </c>
      <c r="G42" s="253">
        <f t="shared" si="0"/>
        <v>2.57</v>
      </c>
      <c r="H42" s="252">
        <f t="shared" si="3"/>
        <v>1.4135</v>
      </c>
      <c r="I42" s="329"/>
      <c r="J42" s="287">
        <f t="shared" si="1"/>
        <v>0</v>
      </c>
      <c r="K42" s="251">
        <f t="shared" si="2"/>
        <v>2.57</v>
      </c>
    </row>
    <row r="43" spans="1:11" s="300" customFormat="1" ht="109" customHeight="1">
      <c r="A43" s="179" t="s">
        <v>1057</v>
      </c>
      <c r="B43" s="173">
        <v>300457</v>
      </c>
      <c r="C43" s="354" t="s">
        <v>1057</v>
      </c>
      <c r="D43" s="74" t="s">
        <v>1058</v>
      </c>
      <c r="E43" s="64">
        <v>3</v>
      </c>
      <c r="F43" s="72">
        <v>2.57</v>
      </c>
      <c r="G43" s="253">
        <f t="shared" si="0"/>
        <v>2.57</v>
      </c>
      <c r="H43" s="252">
        <f t="shared" si="3"/>
        <v>1.4135</v>
      </c>
      <c r="I43" s="329"/>
      <c r="J43" s="287">
        <f t="shared" si="1"/>
        <v>0</v>
      </c>
      <c r="K43" s="251">
        <f t="shared" si="2"/>
        <v>2.57</v>
      </c>
    </row>
    <row r="44" spans="1:11" s="300" customFormat="1" ht="109" customHeight="1">
      <c r="A44" s="179" t="s">
        <v>1059</v>
      </c>
      <c r="B44" s="173">
        <v>300466</v>
      </c>
      <c r="C44" s="354" t="s">
        <v>1059</v>
      </c>
      <c r="D44" s="209" t="s">
        <v>1060</v>
      </c>
      <c r="E44" s="64">
        <v>3</v>
      </c>
      <c r="F44" s="72">
        <v>2.57</v>
      </c>
      <c r="G44" s="253">
        <f t="shared" si="0"/>
        <v>2.57</v>
      </c>
      <c r="H44" s="252">
        <f t="shared" si="3"/>
        <v>1.4135</v>
      </c>
      <c r="I44" s="329"/>
      <c r="J44" s="287">
        <f t="shared" si="1"/>
        <v>0</v>
      </c>
      <c r="K44" s="251">
        <f t="shared" si="2"/>
        <v>2.57</v>
      </c>
    </row>
    <row r="45" spans="1:11" s="300" customFormat="1" ht="109" customHeight="1">
      <c r="A45" s="179" t="s">
        <v>1061</v>
      </c>
      <c r="B45" s="173">
        <v>300464</v>
      </c>
      <c r="C45" s="354" t="s">
        <v>1061</v>
      </c>
      <c r="D45" s="209" t="s">
        <v>1062</v>
      </c>
      <c r="E45" s="64">
        <v>3</v>
      </c>
      <c r="F45" s="72">
        <v>2.57</v>
      </c>
      <c r="G45" s="253">
        <f t="shared" si="0"/>
        <v>2.57</v>
      </c>
      <c r="H45" s="252">
        <f t="shared" si="3"/>
        <v>1.4135</v>
      </c>
      <c r="I45" s="329"/>
      <c r="J45" s="287">
        <f t="shared" si="1"/>
        <v>0</v>
      </c>
      <c r="K45" s="251">
        <f t="shared" si="2"/>
        <v>2.57</v>
      </c>
    </row>
    <row r="46" spans="1:11" s="300" customFormat="1" ht="109" customHeight="1">
      <c r="A46" s="179" t="s">
        <v>1063</v>
      </c>
      <c r="B46" s="173">
        <v>300470</v>
      </c>
      <c r="C46" s="354" t="s">
        <v>1063</v>
      </c>
      <c r="D46" s="209" t="s">
        <v>1064</v>
      </c>
      <c r="E46" s="64">
        <v>3</v>
      </c>
      <c r="F46" s="72">
        <v>2.82</v>
      </c>
      <c r="G46" s="253">
        <f t="shared" si="0"/>
        <v>2.82</v>
      </c>
      <c r="H46" s="252">
        <f t="shared" si="3"/>
        <v>1.5509999999999999</v>
      </c>
      <c r="I46" s="329"/>
      <c r="J46" s="287">
        <f t="shared" si="1"/>
        <v>0</v>
      </c>
      <c r="K46" s="251">
        <f t="shared" si="2"/>
        <v>2.82</v>
      </c>
    </row>
    <row r="47" spans="1:11" s="300" customFormat="1" ht="109" customHeight="1">
      <c r="A47" s="179" t="s">
        <v>1065</v>
      </c>
      <c r="B47" s="173">
        <v>300381</v>
      </c>
      <c r="C47" s="354" t="s">
        <v>1065</v>
      </c>
      <c r="D47" s="209" t="s">
        <v>1066</v>
      </c>
      <c r="E47" s="64">
        <v>3</v>
      </c>
      <c r="F47" s="72">
        <v>2.57</v>
      </c>
      <c r="G47" s="253">
        <f t="shared" si="0"/>
        <v>2.57</v>
      </c>
      <c r="H47" s="252">
        <f t="shared" si="3"/>
        <v>1.4135</v>
      </c>
      <c r="I47" s="329"/>
      <c r="J47" s="287">
        <f t="shared" si="1"/>
        <v>0</v>
      </c>
      <c r="K47" s="251">
        <f t="shared" si="2"/>
        <v>2.57</v>
      </c>
    </row>
    <row r="48" spans="1:11" s="300" customFormat="1" ht="109" customHeight="1">
      <c r="A48" s="179" t="s">
        <v>1067</v>
      </c>
      <c r="B48" s="173">
        <v>300392</v>
      </c>
      <c r="C48" s="354" t="s">
        <v>1067</v>
      </c>
      <c r="D48" s="209" t="s">
        <v>1068</v>
      </c>
      <c r="E48" s="64">
        <v>3</v>
      </c>
      <c r="F48" s="72">
        <v>2.57</v>
      </c>
      <c r="G48" s="253">
        <f t="shared" si="0"/>
        <v>2.57</v>
      </c>
      <c r="H48" s="252">
        <f t="shared" si="3"/>
        <v>1.4135</v>
      </c>
      <c r="I48" s="329"/>
      <c r="J48" s="287">
        <f t="shared" si="1"/>
        <v>0</v>
      </c>
      <c r="K48" s="251">
        <f t="shared" si="2"/>
        <v>2.57</v>
      </c>
    </row>
    <row r="49" spans="1:11" s="300" customFormat="1" ht="109" customHeight="1">
      <c r="A49" s="179" t="s">
        <v>1069</v>
      </c>
      <c r="B49" s="173">
        <v>300371</v>
      </c>
      <c r="C49" s="354" t="s">
        <v>1069</v>
      </c>
      <c r="D49" s="74" t="s">
        <v>1070</v>
      </c>
      <c r="E49" s="64">
        <v>3</v>
      </c>
      <c r="F49" s="72">
        <v>2.82</v>
      </c>
      <c r="G49" s="253">
        <f t="shared" si="0"/>
        <v>2.82</v>
      </c>
      <c r="H49" s="252">
        <f t="shared" si="3"/>
        <v>1.5509999999999999</v>
      </c>
      <c r="I49" s="329"/>
      <c r="J49" s="287">
        <f t="shared" si="1"/>
        <v>0</v>
      </c>
      <c r="K49" s="251">
        <f t="shared" si="2"/>
        <v>2.82</v>
      </c>
    </row>
    <row r="50" spans="1:11" s="300" customFormat="1" ht="109" customHeight="1">
      <c r="A50" s="179" t="s">
        <v>1071</v>
      </c>
      <c r="B50" s="173">
        <v>300444</v>
      </c>
      <c r="C50" s="354" t="s">
        <v>1071</v>
      </c>
      <c r="D50" s="74" t="s">
        <v>1072</v>
      </c>
      <c r="E50" s="64">
        <v>3</v>
      </c>
      <c r="F50" s="72">
        <v>2.57</v>
      </c>
      <c r="G50" s="253">
        <f t="shared" si="0"/>
        <v>2.57</v>
      </c>
      <c r="H50" s="252">
        <f t="shared" si="3"/>
        <v>1.4135</v>
      </c>
      <c r="I50" s="329"/>
      <c r="J50" s="287">
        <f t="shared" si="1"/>
        <v>0</v>
      </c>
      <c r="K50" s="251">
        <f t="shared" si="2"/>
        <v>2.57</v>
      </c>
    </row>
    <row r="51" spans="1:11" s="300" customFormat="1" ht="109" customHeight="1">
      <c r="A51" s="179" t="s">
        <v>1073</v>
      </c>
      <c r="B51" s="173">
        <v>300451</v>
      </c>
      <c r="C51" s="354" t="s">
        <v>1073</v>
      </c>
      <c r="D51" s="74" t="s">
        <v>1074</v>
      </c>
      <c r="E51" s="64">
        <v>3</v>
      </c>
      <c r="F51" s="72">
        <v>2.82</v>
      </c>
      <c r="G51" s="253">
        <f t="shared" ref="G51:G74" si="4">F51*(1-$C$10)</f>
        <v>2.82</v>
      </c>
      <c r="H51" s="252">
        <f t="shared" si="3"/>
        <v>1.5509999999999999</v>
      </c>
      <c r="I51" s="329"/>
      <c r="J51" s="287">
        <f t="shared" ref="J51:J74" si="5">I51*F51</f>
        <v>0</v>
      </c>
      <c r="K51" s="251">
        <f t="shared" si="2"/>
        <v>2.82</v>
      </c>
    </row>
    <row r="52" spans="1:11" s="300" customFormat="1" ht="109" customHeight="1">
      <c r="A52" s="179" t="s">
        <v>1075</v>
      </c>
      <c r="B52" s="173">
        <v>300400</v>
      </c>
      <c r="C52" s="354" t="s">
        <v>1075</v>
      </c>
      <c r="D52" s="74" t="s">
        <v>1076</v>
      </c>
      <c r="E52" s="64">
        <v>3</v>
      </c>
      <c r="F52" s="72">
        <v>2.82</v>
      </c>
      <c r="G52" s="253">
        <f t="shared" si="4"/>
        <v>2.82</v>
      </c>
      <c r="H52" s="252">
        <f t="shared" si="3"/>
        <v>1.5509999999999999</v>
      </c>
      <c r="I52" s="329"/>
      <c r="J52" s="287">
        <f t="shared" si="5"/>
        <v>0</v>
      </c>
      <c r="K52" s="251">
        <f t="shared" si="2"/>
        <v>2.82</v>
      </c>
    </row>
    <row r="53" spans="1:11" s="300" customFormat="1" ht="109" customHeight="1">
      <c r="A53" s="179" t="s">
        <v>1077</v>
      </c>
      <c r="B53" s="173">
        <v>300397</v>
      </c>
      <c r="C53" s="354" t="s">
        <v>1077</v>
      </c>
      <c r="D53" s="74" t="s">
        <v>1078</v>
      </c>
      <c r="E53" s="64">
        <v>3</v>
      </c>
      <c r="F53" s="72">
        <v>2.57</v>
      </c>
      <c r="G53" s="253">
        <f t="shared" si="4"/>
        <v>2.57</v>
      </c>
      <c r="H53" s="252">
        <f t="shared" si="3"/>
        <v>1.4135</v>
      </c>
      <c r="I53" s="329"/>
      <c r="J53" s="287">
        <f t="shared" si="5"/>
        <v>0</v>
      </c>
      <c r="K53" s="251">
        <f t="shared" si="2"/>
        <v>2.57</v>
      </c>
    </row>
    <row r="54" spans="1:11" s="300" customFormat="1" ht="109" customHeight="1">
      <c r="A54" s="179" t="s">
        <v>1079</v>
      </c>
      <c r="B54" s="173">
        <v>300473</v>
      </c>
      <c r="C54" s="354" t="s">
        <v>1079</v>
      </c>
      <c r="D54" s="74" t="s">
        <v>1080</v>
      </c>
      <c r="E54" s="64">
        <v>3</v>
      </c>
      <c r="F54" s="72">
        <v>2.57</v>
      </c>
      <c r="G54" s="253">
        <f t="shared" si="4"/>
        <v>2.57</v>
      </c>
      <c r="H54" s="252">
        <f t="shared" si="3"/>
        <v>1.4135</v>
      </c>
      <c r="I54" s="329"/>
      <c r="J54" s="287">
        <f t="shared" si="5"/>
        <v>0</v>
      </c>
      <c r="K54" s="251">
        <f t="shared" si="2"/>
        <v>2.57</v>
      </c>
    </row>
    <row r="55" spans="1:11" s="300" customFormat="1" ht="109" customHeight="1">
      <c r="A55" s="179" t="s">
        <v>1081</v>
      </c>
      <c r="B55" s="173">
        <v>300425</v>
      </c>
      <c r="C55" s="354" t="s">
        <v>1081</v>
      </c>
      <c r="D55" s="74" t="s">
        <v>1082</v>
      </c>
      <c r="E55" s="64">
        <v>3</v>
      </c>
      <c r="F55" s="72">
        <v>2.57</v>
      </c>
      <c r="G55" s="253">
        <f t="shared" si="4"/>
        <v>2.57</v>
      </c>
      <c r="H55" s="252">
        <f t="shared" si="3"/>
        <v>1.4135</v>
      </c>
      <c r="I55" s="329"/>
      <c r="J55" s="287">
        <f t="shared" si="5"/>
        <v>0</v>
      </c>
      <c r="K55" s="251">
        <f t="shared" si="2"/>
        <v>2.57</v>
      </c>
    </row>
    <row r="56" spans="1:11" s="300" customFormat="1" ht="109" customHeight="1">
      <c r="A56" s="179" t="s">
        <v>1083</v>
      </c>
      <c r="B56" s="173">
        <v>300412</v>
      </c>
      <c r="C56" s="354" t="s">
        <v>1083</v>
      </c>
      <c r="D56" s="209" t="s">
        <v>1084</v>
      </c>
      <c r="E56" s="64">
        <v>3</v>
      </c>
      <c r="F56" s="72">
        <v>2.57</v>
      </c>
      <c r="G56" s="253">
        <f t="shared" si="4"/>
        <v>2.57</v>
      </c>
      <c r="H56" s="252">
        <f t="shared" si="3"/>
        <v>1.4135</v>
      </c>
      <c r="I56" s="329"/>
      <c r="J56" s="287">
        <f t="shared" si="5"/>
        <v>0</v>
      </c>
      <c r="K56" s="251">
        <f t="shared" si="2"/>
        <v>2.57</v>
      </c>
    </row>
    <row r="57" spans="1:11" s="300" customFormat="1" ht="109" customHeight="1">
      <c r="A57" s="179" t="s">
        <v>1085</v>
      </c>
      <c r="B57" s="173">
        <v>300353</v>
      </c>
      <c r="C57" s="354" t="s">
        <v>1085</v>
      </c>
      <c r="D57" s="209" t="s">
        <v>1086</v>
      </c>
      <c r="E57" s="64">
        <v>3</v>
      </c>
      <c r="F57" s="72">
        <v>2.57</v>
      </c>
      <c r="G57" s="253">
        <f t="shared" si="4"/>
        <v>2.57</v>
      </c>
      <c r="H57" s="252">
        <f t="shared" si="3"/>
        <v>1.4135</v>
      </c>
      <c r="I57" s="329"/>
      <c r="J57" s="287">
        <f t="shared" si="5"/>
        <v>0</v>
      </c>
      <c r="K57" s="251">
        <f t="shared" si="2"/>
        <v>2.57</v>
      </c>
    </row>
    <row r="58" spans="1:11" s="300" customFormat="1" ht="109" customHeight="1">
      <c r="A58" s="179" t="s">
        <v>1087</v>
      </c>
      <c r="B58" s="173">
        <v>300430</v>
      </c>
      <c r="C58" s="354" t="s">
        <v>1087</v>
      </c>
      <c r="D58" s="209" t="s">
        <v>1088</v>
      </c>
      <c r="E58" s="64">
        <v>3</v>
      </c>
      <c r="F58" s="72">
        <v>2.57</v>
      </c>
      <c r="G58" s="253">
        <f t="shared" si="4"/>
        <v>2.57</v>
      </c>
      <c r="H58" s="252">
        <f t="shared" si="3"/>
        <v>1.4135</v>
      </c>
      <c r="I58" s="329"/>
      <c r="J58" s="287">
        <f t="shared" si="5"/>
        <v>0</v>
      </c>
      <c r="K58" s="251">
        <f t="shared" si="2"/>
        <v>2.57</v>
      </c>
    </row>
    <row r="59" spans="1:11" s="300" customFormat="1" ht="109" customHeight="1">
      <c r="A59" s="179" t="s">
        <v>1089</v>
      </c>
      <c r="B59" s="173">
        <v>300462</v>
      </c>
      <c r="C59" s="354" t="s">
        <v>1089</v>
      </c>
      <c r="D59" s="209" t="s">
        <v>1090</v>
      </c>
      <c r="E59" s="64">
        <v>3</v>
      </c>
      <c r="F59" s="72">
        <v>2.57</v>
      </c>
      <c r="G59" s="253">
        <f t="shared" si="4"/>
        <v>2.57</v>
      </c>
      <c r="H59" s="252">
        <f t="shared" si="3"/>
        <v>1.4135</v>
      </c>
      <c r="I59" s="329"/>
      <c r="J59" s="287">
        <f t="shared" si="5"/>
        <v>0</v>
      </c>
      <c r="K59" s="251">
        <f t="shared" si="2"/>
        <v>2.57</v>
      </c>
    </row>
    <row r="60" spans="1:11" s="300" customFormat="1" ht="109" customHeight="1">
      <c r="A60" s="179" t="s">
        <v>1091</v>
      </c>
      <c r="B60" s="173">
        <v>300356</v>
      </c>
      <c r="C60" s="354" t="s">
        <v>1091</v>
      </c>
      <c r="D60" s="209" t="s">
        <v>1092</v>
      </c>
      <c r="E60" s="64">
        <v>3</v>
      </c>
      <c r="F60" s="72">
        <v>2.57</v>
      </c>
      <c r="G60" s="253">
        <f t="shared" si="4"/>
        <v>2.57</v>
      </c>
      <c r="H60" s="252">
        <f t="shared" si="3"/>
        <v>1.4135</v>
      </c>
      <c r="I60" s="329"/>
      <c r="J60" s="287">
        <f t="shared" si="5"/>
        <v>0</v>
      </c>
      <c r="K60" s="251">
        <f t="shared" si="2"/>
        <v>2.57</v>
      </c>
    </row>
    <row r="61" spans="1:11" s="300" customFormat="1" ht="109" customHeight="1">
      <c r="A61" s="179" t="s">
        <v>1093</v>
      </c>
      <c r="B61" s="173">
        <v>300428</v>
      </c>
      <c r="C61" s="354" t="s">
        <v>1093</v>
      </c>
      <c r="D61" s="74" t="s">
        <v>1094</v>
      </c>
      <c r="E61" s="64">
        <v>3</v>
      </c>
      <c r="F61" s="72">
        <v>2.57</v>
      </c>
      <c r="G61" s="253">
        <f t="shared" si="4"/>
        <v>2.57</v>
      </c>
      <c r="H61" s="252">
        <f t="shared" si="3"/>
        <v>1.4135</v>
      </c>
      <c r="I61" s="329"/>
      <c r="J61" s="287">
        <f t="shared" si="5"/>
        <v>0</v>
      </c>
      <c r="K61" s="251">
        <f t="shared" si="2"/>
        <v>2.57</v>
      </c>
    </row>
    <row r="62" spans="1:11" s="300" customFormat="1" ht="109" customHeight="1">
      <c r="A62" s="179" t="s">
        <v>1095</v>
      </c>
      <c r="B62" s="173">
        <v>300407</v>
      </c>
      <c r="C62" s="354" t="s">
        <v>1095</v>
      </c>
      <c r="D62" s="74" t="s">
        <v>1096</v>
      </c>
      <c r="E62" s="64">
        <v>3</v>
      </c>
      <c r="F62" s="72">
        <v>2.82</v>
      </c>
      <c r="G62" s="253">
        <f t="shared" si="4"/>
        <v>2.82</v>
      </c>
      <c r="H62" s="252">
        <f t="shared" si="3"/>
        <v>1.5509999999999999</v>
      </c>
      <c r="I62" s="329"/>
      <c r="J62" s="287">
        <f t="shared" si="5"/>
        <v>0</v>
      </c>
      <c r="K62" s="251">
        <f t="shared" si="2"/>
        <v>2.82</v>
      </c>
    </row>
    <row r="63" spans="1:11" s="300" customFormat="1" ht="108.65" customHeight="1">
      <c r="A63" s="179" t="s">
        <v>1097</v>
      </c>
      <c r="B63" s="173">
        <v>300387</v>
      </c>
      <c r="C63" s="354" t="s">
        <v>1097</v>
      </c>
      <c r="D63" s="74" t="s">
        <v>1098</v>
      </c>
      <c r="E63" s="64">
        <v>3</v>
      </c>
      <c r="F63" s="72">
        <v>2.57</v>
      </c>
      <c r="G63" s="253">
        <f t="shared" si="4"/>
        <v>2.57</v>
      </c>
      <c r="H63" s="252">
        <f t="shared" si="3"/>
        <v>1.4135</v>
      </c>
      <c r="I63" s="329"/>
      <c r="J63" s="287">
        <f t="shared" si="5"/>
        <v>0</v>
      </c>
      <c r="K63" s="251">
        <f t="shared" si="2"/>
        <v>2.57</v>
      </c>
    </row>
    <row r="64" spans="1:11" s="300" customFormat="1" ht="109" customHeight="1">
      <c r="A64" s="179" t="s">
        <v>1099</v>
      </c>
      <c r="B64" s="173">
        <v>300376</v>
      </c>
      <c r="C64" s="354" t="s">
        <v>1099</v>
      </c>
      <c r="D64" s="74" t="s">
        <v>1100</v>
      </c>
      <c r="E64" s="64">
        <v>3</v>
      </c>
      <c r="F64" s="72">
        <v>2.57</v>
      </c>
      <c r="G64" s="253">
        <f t="shared" si="4"/>
        <v>2.57</v>
      </c>
      <c r="H64" s="252">
        <f t="shared" si="3"/>
        <v>1.4135</v>
      </c>
      <c r="I64" s="329"/>
      <c r="J64" s="287">
        <f t="shared" si="5"/>
        <v>0</v>
      </c>
      <c r="K64" s="251">
        <f t="shared" si="2"/>
        <v>2.57</v>
      </c>
    </row>
    <row r="65" spans="1:12" s="288" customFormat="1" ht="109" customHeight="1">
      <c r="A65" s="179" t="s">
        <v>1101</v>
      </c>
      <c r="B65" s="173">
        <v>300454</v>
      </c>
      <c r="C65" s="354" t="s">
        <v>1101</v>
      </c>
      <c r="D65" s="74" t="s">
        <v>1102</v>
      </c>
      <c r="E65" s="64">
        <v>3</v>
      </c>
      <c r="F65" s="72">
        <v>2.57</v>
      </c>
      <c r="G65" s="253">
        <f t="shared" si="4"/>
        <v>2.57</v>
      </c>
      <c r="H65" s="252">
        <f t="shared" si="3"/>
        <v>1.4135</v>
      </c>
      <c r="I65" s="329"/>
      <c r="J65" s="287">
        <f t="shared" si="5"/>
        <v>0</v>
      </c>
      <c r="K65" s="251">
        <f t="shared" si="2"/>
        <v>2.57</v>
      </c>
      <c r="L65" s="297"/>
    </row>
    <row r="66" spans="1:12" s="288" customFormat="1" ht="109" customHeight="1">
      <c r="A66" s="179" t="s">
        <v>1103</v>
      </c>
      <c r="B66" s="173">
        <v>300395</v>
      </c>
      <c r="C66" s="354" t="s">
        <v>1103</v>
      </c>
      <c r="D66" s="74" t="s">
        <v>1104</v>
      </c>
      <c r="E66" s="64">
        <v>3</v>
      </c>
      <c r="F66" s="72">
        <v>2.57</v>
      </c>
      <c r="G66" s="253">
        <f t="shared" si="4"/>
        <v>2.57</v>
      </c>
      <c r="H66" s="252">
        <f t="shared" si="3"/>
        <v>1.4135</v>
      </c>
      <c r="I66" s="329"/>
      <c r="J66" s="287">
        <f t="shared" si="5"/>
        <v>0</v>
      </c>
      <c r="K66" s="251">
        <f t="shared" si="2"/>
        <v>2.57</v>
      </c>
    </row>
    <row r="67" spans="1:12" s="288" customFormat="1" ht="109" customHeight="1">
      <c r="A67" s="179" t="s">
        <v>1105</v>
      </c>
      <c r="B67" s="173">
        <v>300449</v>
      </c>
      <c r="C67" s="354" t="s">
        <v>1105</v>
      </c>
      <c r="D67" s="74" t="s">
        <v>1106</v>
      </c>
      <c r="E67" s="64">
        <v>3</v>
      </c>
      <c r="F67" s="72">
        <v>2.82</v>
      </c>
      <c r="G67" s="253">
        <f t="shared" si="4"/>
        <v>2.82</v>
      </c>
      <c r="H67" s="252">
        <f t="shared" si="3"/>
        <v>1.5509999999999999</v>
      </c>
      <c r="I67" s="329"/>
      <c r="J67" s="287">
        <f t="shared" si="5"/>
        <v>0</v>
      </c>
      <c r="K67" s="251">
        <f t="shared" si="2"/>
        <v>2.82</v>
      </c>
    </row>
    <row r="68" spans="1:12" s="288" customFormat="1" ht="109" customHeight="1">
      <c r="A68" s="180" t="s">
        <v>1107</v>
      </c>
      <c r="B68" s="181">
        <v>300368</v>
      </c>
      <c r="C68" s="350" t="s">
        <v>1107</v>
      </c>
      <c r="D68" s="209" t="s">
        <v>1108</v>
      </c>
      <c r="E68" s="64">
        <v>3</v>
      </c>
      <c r="F68" s="72">
        <v>2.82</v>
      </c>
      <c r="G68" s="253">
        <f t="shared" si="4"/>
        <v>2.82</v>
      </c>
      <c r="H68" s="252">
        <f t="shared" si="3"/>
        <v>1.5509999999999999</v>
      </c>
      <c r="I68" s="329"/>
      <c r="J68" s="287">
        <f t="shared" si="5"/>
        <v>0</v>
      </c>
      <c r="K68" s="251">
        <f t="shared" si="2"/>
        <v>2.82</v>
      </c>
    </row>
    <row r="69" spans="1:12" s="288" customFormat="1" ht="109" customHeight="1">
      <c r="A69" s="179" t="s">
        <v>1109</v>
      </c>
      <c r="B69" s="199">
        <v>302123</v>
      </c>
      <c r="C69" s="354" t="s">
        <v>1110</v>
      </c>
      <c r="D69" s="209" t="s">
        <v>1111</v>
      </c>
      <c r="E69" s="64">
        <v>3</v>
      </c>
      <c r="F69" s="72">
        <v>2.82</v>
      </c>
      <c r="G69" s="253">
        <f t="shared" si="4"/>
        <v>2.82</v>
      </c>
      <c r="H69" s="252">
        <f t="shared" si="3"/>
        <v>1.5509999999999999</v>
      </c>
      <c r="I69" s="329"/>
      <c r="J69" s="287">
        <f t="shared" si="5"/>
        <v>0</v>
      </c>
      <c r="K69" s="251">
        <f t="shared" si="2"/>
        <v>2.82</v>
      </c>
      <c r="L69" s="382" t="s">
        <v>1112</v>
      </c>
    </row>
    <row r="70" spans="1:12" s="288" customFormat="1" ht="109" customHeight="1">
      <c r="A70" s="179" t="s">
        <v>1113</v>
      </c>
      <c r="B70" s="199">
        <v>302124</v>
      </c>
      <c r="C70" s="354" t="s">
        <v>1113</v>
      </c>
      <c r="D70" s="209" t="s">
        <v>1114</v>
      </c>
      <c r="E70" s="64">
        <v>3</v>
      </c>
      <c r="F70" s="72">
        <v>2.82</v>
      </c>
      <c r="G70" s="253">
        <f t="shared" si="4"/>
        <v>2.82</v>
      </c>
      <c r="H70" s="252">
        <f t="shared" si="3"/>
        <v>1.5509999999999999</v>
      </c>
      <c r="I70" s="329"/>
      <c r="J70" s="287">
        <f t="shared" si="5"/>
        <v>0</v>
      </c>
      <c r="K70" s="251">
        <f t="shared" si="2"/>
        <v>2.82</v>
      </c>
      <c r="L70" s="382" t="s">
        <v>1112</v>
      </c>
    </row>
    <row r="71" spans="1:12" s="288" customFormat="1" ht="109" customHeight="1" collapsed="1">
      <c r="A71" s="179" t="s">
        <v>1115</v>
      </c>
      <c r="B71" s="199">
        <v>302125</v>
      </c>
      <c r="C71" s="354" t="s">
        <v>1116</v>
      </c>
      <c r="D71" s="209" t="s">
        <v>1117</v>
      </c>
      <c r="E71" s="64">
        <v>3</v>
      </c>
      <c r="F71" s="72">
        <v>2.82</v>
      </c>
      <c r="G71" s="253">
        <f t="shared" si="4"/>
        <v>2.82</v>
      </c>
      <c r="H71" s="252">
        <f t="shared" si="3"/>
        <v>1.5509999999999999</v>
      </c>
      <c r="I71" s="329"/>
      <c r="J71" s="287">
        <f t="shared" si="5"/>
        <v>0</v>
      </c>
      <c r="K71" s="251">
        <f t="shared" si="2"/>
        <v>2.82</v>
      </c>
      <c r="L71" s="382" t="s">
        <v>1112</v>
      </c>
    </row>
    <row r="72" spans="1:12" s="288" customFormat="1" ht="109" customHeight="1">
      <c r="A72" s="198" t="s">
        <v>1118</v>
      </c>
      <c r="B72" s="199">
        <v>302126</v>
      </c>
      <c r="C72" s="354" t="s">
        <v>1119</v>
      </c>
      <c r="D72" s="209" t="s">
        <v>1120</v>
      </c>
      <c r="E72" s="64">
        <v>3</v>
      </c>
      <c r="F72" s="72">
        <v>2.82</v>
      </c>
      <c r="G72" s="253">
        <f t="shared" si="4"/>
        <v>2.82</v>
      </c>
      <c r="H72" s="252">
        <f t="shared" si="3"/>
        <v>1.5509999999999999</v>
      </c>
      <c r="I72" s="329"/>
      <c r="J72" s="287">
        <f t="shared" si="5"/>
        <v>0</v>
      </c>
      <c r="K72" s="251">
        <f t="shared" si="2"/>
        <v>2.82</v>
      </c>
      <c r="L72" s="382" t="s">
        <v>1112</v>
      </c>
    </row>
    <row r="73" spans="1:12" s="288" customFormat="1" ht="109" customHeight="1">
      <c r="A73" s="198" t="s">
        <v>1121</v>
      </c>
      <c r="B73" s="199">
        <v>302127</v>
      </c>
      <c r="C73" s="354" t="s">
        <v>1122</v>
      </c>
      <c r="D73" s="74" t="s">
        <v>1123</v>
      </c>
      <c r="E73" s="64">
        <v>3</v>
      </c>
      <c r="F73" s="72">
        <v>2.82</v>
      </c>
      <c r="G73" s="253">
        <f t="shared" si="4"/>
        <v>2.82</v>
      </c>
      <c r="H73" s="252">
        <f t="shared" si="3"/>
        <v>1.5509999999999999</v>
      </c>
      <c r="I73" s="329"/>
      <c r="J73" s="287">
        <f t="shared" si="5"/>
        <v>0</v>
      </c>
      <c r="K73" s="251">
        <f t="shared" si="2"/>
        <v>2.82</v>
      </c>
      <c r="L73" s="382" t="s">
        <v>1112</v>
      </c>
    </row>
    <row r="74" spans="1:12" s="288" customFormat="1" ht="109" customHeight="1">
      <c r="A74" s="179" t="s">
        <v>1124</v>
      </c>
      <c r="B74" s="199">
        <v>302128</v>
      </c>
      <c r="C74" s="354" t="s">
        <v>1125</v>
      </c>
      <c r="D74" s="74" t="s">
        <v>1126</v>
      </c>
      <c r="E74" s="64">
        <v>3</v>
      </c>
      <c r="F74" s="72">
        <v>2.82</v>
      </c>
      <c r="G74" s="253">
        <f t="shared" si="4"/>
        <v>2.82</v>
      </c>
      <c r="H74" s="252">
        <f t="shared" si="3"/>
        <v>1.5509999999999999</v>
      </c>
      <c r="I74" s="329"/>
      <c r="J74" s="287">
        <f t="shared" si="5"/>
        <v>0</v>
      </c>
      <c r="K74" s="251">
        <f>IF($I$75&gt;71,G74*(1-0.45),G74)</f>
        <v>2.82</v>
      </c>
      <c r="L74" s="382" t="s">
        <v>1112</v>
      </c>
    </row>
    <row r="75" spans="1:12" s="264" customFormat="1" ht="35.15" customHeight="1">
      <c r="A75" s="201"/>
      <c r="B75" s="277"/>
      <c r="C75" s="355"/>
      <c r="D75" s="223" t="s">
        <v>260</v>
      </c>
      <c r="E75" s="277"/>
      <c r="F75" s="222"/>
      <c r="G75" s="222"/>
      <c r="H75" s="222"/>
      <c r="I75" s="327">
        <f>SUBTOTAL(9,I19:I74)</f>
        <v>0</v>
      </c>
      <c r="J75" s="312">
        <f>SUBTOTAL(9,J19:J74)</f>
        <v>0</v>
      </c>
      <c r="K75" s="200"/>
    </row>
    <row r="76" spans="1:12" s="264" customFormat="1" ht="35.15" customHeight="1">
      <c r="A76" s="202"/>
      <c r="B76" s="222"/>
      <c r="C76" s="356"/>
      <c r="D76" s="223" t="s">
        <v>1127</v>
      </c>
      <c r="E76" s="224"/>
      <c r="F76" s="222"/>
      <c r="G76" s="222"/>
      <c r="H76" s="222"/>
      <c r="I76" s="225"/>
      <c r="J76" s="222">
        <f>IF(I75&gt;71,45%,0)</f>
        <v>0</v>
      </c>
      <c r="K76" s="200"/>
    </row>
    <row r="77" spans="1:12" s="264" customFormat="1" ht="35.15" customHeight="1">
      <c r="A77" s="201"/>
      <c r="B77" s="278"/>
      <c r="C77" s="355"/>
      <c r="D77" s="223" t="s">
        <v>26</v>
      </c>
      <c r="E77" s="279"/>
      <c r="F77" s="204"/>
      <c r="G77" s="204"/>
      <c r="H77" s="222"/>
      <c r="I77" s="205"/>
      <c r="J77" s="312">
        <f>J75-(J75*J76)</f>
        <v>0</v>
      </c>
      <c r="K77" s="200"/>
    </row>
    <row r="78" spans="1:12" s="1" customFormat="1" ht="48" customHeight="1">
      <c r="A78" s="210"/>
      <c r="B78" s="211"/>
      <c r="C78" s="357"/>
      <c r="D78" s="383" t="s">
        <v>1128</v>
      </c>
      <c r="E78" s="211"/>
      <c r="F78" s="211"/>
      <c r="G78" s="211"/>
      <c r="H78" s="211"/>
      <c r="I78" s="245"/>
      <c r="J78" s="212"/>
      <c r="K78" s="213"/>
    </row>
    <row r="79" spans="1:12" s="288" customFormat="1" ht="109" customHeight="1">
      <c r="A79" s="182" t="s">
        <v>1129</v>
      </c>
      <c r="B79" s="182" t="s">
        <v>1130</v>
      </c>
      <c r="C79" s="348" t="s">
        <v>1129</v>
      </c>
      <c r="D79" s="209" t="s">
        <v>1131</v>
      </c>
      <c r="E79" s="33">
        <v>3</v>
      </c>
      <c r="F79" s="184">
        <v>5.14</v>
      </c>
      <c r="G79" s="253">
        <f t="shared" ref="G79:G110" si="6">F79*(1-$C$10)</f>
        <v>5.14</v>
      </c>
      <c r="H79" s="252">
        <f>F79*(1-0.45)</f>
        <v>2.827</v>
      </c>
      <c r="I79" s="329"/>
      <c r="J79" s="287">
        <f t="shared" ref="J79:J110" si="7">I79*F79</f>
        <v>0</v>
      </c>
      <c r="K79" s="251">
        <f t="shared" ref="K79:K126" si="8">IF($I$129&gt;35,G79*(1-0.45),G79)</f>
        <v>5.14</v>
      </c>
    </row>
    <row r="80" spans="1:12" s="288" customFormat="1" ht="109" customHeight="1">
      <c r="A80" s="182" t="s">
        <v>1132</v>
      </c>
      <c r="B80" s="182" t="s">
        <v>1133</v>
      </c>
      <c r="C80" s="348" t="s">
        <v>1132</v>
      </c>
      <c r="D80" s="209" t="s">
        <v>1134</v>
      </c>
      <c r="E80" s="33">
        <v>3</v>
      </c>
      <c r="F80" s="184">
        <v>5.14</v>
      </c>
      <c r="G80" s="253">
        <f t="shared" si="6"/>
        <v>5.14</v>
      </c>
      <c r="H80" s="252">
        <f t="shared" ref="H80:H128" si="9">F80*(1-0.45)</f>
        <v>2.827</v>
      </c>
      <c r="I80" s="329"/>
      <c r="J80" s="287">
        <f t="shared" si="7"/>
        <v>0</v>
      </c>
      <c r="K80" s="251">
        <f t="shared" si="8"/>
        <v>5.14</v>
      </c>
    </row>
    <row r="81" spans="1:11" s="288" customFormat="1" ht="109" customHeight="1">
      <c r="A81" s="182" t="s">
        <v>1135</v>
      </c>
      <c r="B81" s="182" t="s">
        <v>1136</v>
      </c>
      <c r="C81" s="348" t="s">
        <v>1135</v>
      </c>
      <c r="D81" s="209" t="s">
        <v>1137</v>
      </c>
      <c r="E81" s="33">
        <v>3</v>
      </c>
      <c r="F81" s="184">
        <v>5.14</v>
      </c>
      <c r="G81" s="253">
        <f t="shared" si="6"/>
        <v>5.14</v>
      </c>
      <c r="H81" s="252">
        <f t="shared" si="9"/>
        <v>2.827</v>
      </c>
      <c r="I81" s="329"/>
      <c r="J81" s="287">
        <f t="shared" si="7"/>
        <v>0</v>
      </c>
      <c r="K81" s="251">
        <f t="shared" si="8"/>
        <v>5.14</v>
      </c>
    </row>
    <row r="82" spans="1:11" s="288" customFormat="1" ht="109" customHeight="1">
      <c r="A82" s="182" t="s">
        <v>1138</v>
      </c>
      <c r="B82" s="182" t="s">
        <v>1139</v>
      </c>
      <c r="C82" s="348" t="s">
        <v>1138</v>
      </c>
      <c r="D82" s="209" t="s">
        <v>1140</v>
      </c>
      <c r="E82" s="33">
        <v>3</v>
      </c>
      <c r="F82" s="184">
        <v>5.14</v>
      </c>
      <c r="G82" s="253">
        <f t="shared" si="6"/>
        <v>5.14</v>
      </c>
      <c r="H82" s="252">
        <f t="shared" si="9"/>
        <v>2.827</v>
      </c>
      <c r="I82" s="329"/>
      <c r="J82" s="287">
        <f t="shared" si="7"/>
        <v>0</v>
      </c>
      <c r="K82" s="251">
        <f t="shared" si="8"/>
        <v>5.14</v>
      </c>
    </row>
    <row r="83" spans="1:11" s="288" customFormat="1" ht="109" customHeight="1">
      <c r="A83" s="182" t="s">
        <v>1141</v>
      </c>
      <c r="B83" s="182" t="s">
        <v>1142</v>
      </c>
      <c r="C83" s="348" t="s">
        <v>1141</v>
      </c>
      <c r="D83" s="209" t="s">
        <v>1143</v>
      </c>
      <c r="E83" s="33">
        <v>3</v>
      </c>
      <c r="F83" s="184">
        <v>5.14</v>
      </c>
      <c r="G83" s="253">
        <f t="shared" si="6"/>
        <v>5.14</v>
      </c>
      <c r="H83" s="252">
        <f t="shared" si="9"/>
        <v>2.827</v>
      </c>
      <c r="I83" s="329"/>
      <c r="J83" s="287">
        <f t="shared" si="7"/>
        <v>0</v>
      </c>
      <c r="K83" s="251">
        <f t="shared" si="8"/>
        <v>5.14</v>
      </c>
    </row>
    <row r="84" spans="1:11" s="288" customFormat="1" ht="109" customHeight="1">
      <c r="A84" s="182" t="s">
        <v>1144</v>
      </c>
      <c r="B84" s="182" t="s">
        <v>1145</v>
      </c>
      <c r="C84" s="348" t="s">
        <v>1144</v>
      </c>
      <c r="D84" s="209" t="s">
        <v>1146</v>
      </c>
      <c r="E84" s="33">
        <v>3</v>
      </c>
      <c r="F84" s="184">
        <v>5.14</v>
      </c>
      <c r="G84" s="253">
        <f t="shared" si="6"/>
        <v>5.14</v>
      </c>
      <c r="H84" s="252">
        <f t="shared" si="9"/>
        <v>2.827</v>
      </c>
      <c r="I84" s="329"/>
      <c r="J84" s="287">
        <f t="shared" si="7"/>
        <v>0</v>
      </c>
      <c r="K84" s="251">
        <f t="shared" si="8"/>
        <v>5.14</v>
      </c>
    </row>
    <row r="85" spans="1:11" s="298" customFormat="1" ht="109" customHeight="1">
      <c r="A85" s="182" t="s">
        <v>1147</v>
      </c>
      <c r="B85" s="182" t="s">
        <v>1148</v>
      </c>
      <c r="C85" s="348" t="s">
        <v>1147</v>
      </c>
      <c r="D85" s="209" t="s">
        <v>1149</v>
      </c>
      <c r="E85" s="33">
        <v>3</v>
      </c>
      <c r="F85" s="184">
        <v>5.57</v>
      </c>
      <c r="G85" s="253">
        <f t="shared" si="6"/>
        <v>5.57</v>
      </c>
      <c r="H85" s="252">
        <f t="shared" si="9"/>
        <v>3.0635000000000003</v>
      </c>
      <c r="I85" s="329"/>
      <c r="J85" s="287">
        <f t="shared" si="7"/>
        <v>0</v>
      </c>
      <c r="K85" s="251">
        <f t="shared" si="8"/>
        <v>5.57</v>
      </c>
    </row>
    <row r="86" spans="1:11" s="298" customFormat="1" ht="109" customHeight="1">
      <c r="A86" s="182" t="s">
        <v>1150</v>
      </c>
      <c r="B86" s="182" t="s">
        <v>1151</v>
      </c>
      <c r="C86" s="348" t="s">
        <v>1150</v>
      </c>
      <c r="D86" s="209" t="s">
        <v>1152</v>
      </c>
      <c r="E86" s="33">
        <v>3</v>
      </c>
      <c r="F86" s="184">
        <v>5.57</v>
      </c>
      <c r="G86" s="253">
        <f t="shared" si="6"/>
        <v>5.57</v>
      </c>
      <c r="H86" s="252">
        <f t="shared" si="9"/>
        <v>3.0635000000000003</v>
      </c>
      <c r="I86" s="329"/>
      <c r="J86" s="287">
        <f t="shared" si="7"/>
        <v>0</v>
      </c>
      <c r="K86" s="251">
        <f t="shared" si="8"/>
        <v>5.57</v>
      </c>
    </row>
    <row r="87" spans="1:11" s="298" customFormat="1" ht="109" customHeight="1">
      <c r="A87" s="182" t="s">
        <v>1153</v>
      </c>
      <c r="B87" s="182" t="s">
        <v>1154</v>
      </c>
      <c r="C87" s="348" t="s">
        <v>1153</v>
      </c>
      <c r="D87" s="209" t="s">
        <v>1155</v>
      </c>
      <c r="E87" s="33">
        <v>3</v>
      </c>
      <c r="F87" s="184">
        <v>5.57</v>
      </c>
      <c r="G87" s="253">
        <f t="shared" si="6"/>
        <v>5.57</v>
      </c>
      <c r="H87" s="252">
        <f t="shared" si="9"/>
        <v>3.0635000000000003</v>
      </c>
      <c r="I87" s="329"/>
      <c r="J87" s="287">
        <f t="shared" si="7"/>
        <v>0</v>
      </c>
      <c r="K87" s="251">
        <f t="shared" si="8"/>
        <v>5.57</v>
      </c>
    </row>
    <row r="88" spans="1:11" s="300" customFormat="1" ht="109" customHeight="1">
      <c r="A88" s="182" t="s">
        <v>1156</v>
      </c>
      <c r="B88" s="182" t="s">
        <v>1157</v>
      </c>
      <c r="C88" s="348" t="s">
        <v>1156</v>
      </c>
      <c r="D88" s="209" t="s">
        <v>1158</v>
      </c>
      <c r="E88" s="33">
        <v>3</v>
      </c>
      <c r="F88" s="184">
        <v>5.14</v>
      </c>
      <c r="G88" s="253">
        <f t="shared" si="6"/>
        <v>5.14</v>
      </c>
      <c r="H88" s="252">
        <f t="shared" si="9"/>
        <v>2.827</v>
      </c>
      <c r="I88" s="329"/>
      <c r="J88" s="287">
        <f t="shared" si="7"/>
        <v>0</v>
      </c>
      <c r="K88" s="251">
        <f t="shared" si="8"/>
        <v>5.14</v>
      </c>
    </row>
    <row r="89" spans="1:11" s="300" customFormat="1" ht="109" customHeight="1">
      <c r="A89" s="182" t="s">
        <v>1159</v>
      </c>
      <c r="B89" s="182" t="s">
        <v>1160</v>
      </c>
      <c r="C89" s="348" t="s">
        <v>1159</v>
      </c>
      <c r="D89" s="209" t="s">
        <v>1161</v>
      </c>
      <c r="E89" s="33">
        <v>3</v>
      </c>
      <c r="F89" s="184">
        <v>5.14</v>
      </c>
      <c r="G89" s="253">
        <f t="shared" si="6"/>
        <v>5.14</v>
      </c>
      <c r="H89" s="252">
        <f t="shared" si="9"/>
        <v>2.827</v>
      </c>
      <c r="I89" s="329"/>
      <c r="J89" s="287">
        <f t="shared" si="7"/>
        <v>0</v>
      </c>
      <c r="K89" s="251">
        <f t="shared" si="8"/>
        <v>5.14</v>
      </c>
    </row>
    <row r="90" spans="1:11" s="300" customFormat="1" ht="109" customHeight="1">
      <c r="A90" s="182" t="s">
        <v>1162</v>
      </c>
      <c r="B90" s="182" t="s">
        <v>1163</v>
      </c>
      <c r="C90" s="348" t="s">
        <v>1162</v>
      </c>
      <c r="D90" s="209" t="s">
        <v>1164</v>
      </c>
      <c r="E90" s="33">
        <v>3</v>
      </c>
      <c r="F90" s="184">
        <v>5.14</v>
      </c>
      <c r="G90" s="253">
        <f t="shared" si="6"/>
        <v>5.14</v>
      </c>
      <c r="H90" s="252">
        <f t="shared" si="9"/>
        <v>2.827</v>
      </c>
      <c r="I90" s="329"/>
      <c r="J90" s="287">
        <f t="shared" si="7"/>
        <v>0</v>
      </c>
      <c r="K90" s="251">
        <f t="shared" si="8"/>
        <v>5.14</v>
      </c>
    </row>
    <row r="91" spans="1:11" s="300" customFormat="1" ht="109" customHeight="1">
      <c r="A91" s="182" t="s">
        <v>1165</v>
      </c>
      <c r="B91" s="182" t="s">
        <v>1166</v>
      </c>
      <c r="C91" s="348" t="s">
        <v>1165</v>
      </c>
      <c r="D91" s="209" t="s">
        <v>1167</v>
      </c>
      <c r="E91" s="33">
        <v>3</v>
      </c>
      <c r="F91" s="184">
        <v>5.14</v>
      </c>
      <c r="G91" s="253">
        <f t="shared" si="6"/>
        <v>5.14</v>
      </c>
      <c r="H91" s="252">
        <f t="shared" si="9"/>
        <v>2.827</v>
      </c>
      <c r="I91" s="329"/>
      <c r="J91" s="287">
        <f t="shared" si="7"/>
        <v>0</v>
      </c>
      <c r="K91" s="251">
        <f t="shared" si="8"/>
        <v>5.14</v>
      </c>
    </row>
    <row r="92" spans="1:11" s="300" customFormat="1" ht="109" customHeight="1">
      <c r="A92" s="182" t="s">
        <v>1168</v>
      </c>
      <c r="B92" s="182" t="s">
        <v>1169</v>
      </c>
      <c r="C92" s="348" t="s">
        <v>1168</v>
      </c>
      <c r="D92" s="209" t="s">
        <v>1170</v>
      </c>
      <c r="E92" s="33">
        <v>3</v>
      </c>
      <c r="F92" s="184">
        <v>5.14</v>
      </c>
      <c r="G92" s="253">
        <f t="shared" si="6"/>
        <v>5.14</v>
      </c>
      <c r="H92" s="252">
        <f t="shared" si="9"/>
        <v>2.827</v>
      </c>
      <c r="I92" s="329"/>
      <c r="J92" s="287">
        <f t="shared" si="7"/>
        <v>0</v>
      </c>
      <c r="K92" s="251">
        <f t="shared" si="8"/>
        <v>5.14</v>
      </c>
    </row>
    <row r="93" spans="1:11" s="300" customFormat="1" ht="109" customHeight="1">
      <c r="A93" s="182" t="s">
        <v>1171</v>
      </c>
      <c r="B93" s="182" t="s">
        <v>1172</v>
      </c>
      <c r="C93" s="348" t="s">
        <v>1171</v>
      </c>
      <c r="D93" s="209" t="s">
        <v>1173</v>
      </c>
      <c r="E93" s="33">
        <v>3</v>
      </c>
      <c r="F93" s="184">
        <v>5.14</v>
      </c>
      <c r="G93" s="253">
        <f t="shared" si="6"/>
        <v>5.14</v>
      </c>
      <c r="H93" s="252">
        <f t="shared" si="9"/>
        <v>2.827</v>
      </c>
      <c r="I93" s="329"/>
      <c r="J93" s="287">
        <f t="shared" si="7"/>
        <v>0</v>
      </c>
      <c r="K93" s="251">
        <f t="shared" si="8"/>
        <v>5.14</v>
      </c>
    </row>
    <row r="94" spans="1:11" s="300" customFormat="1" ht="109" customHeight="1">
      <c r="A94" s="182" t="s">
        <v>1174</v>
      </c>
      <c r="B94" s="182" t="s">
        <v>1175</v>
      </c>
      <c r="C94" s="348" t="s">
        <v>1174</v>
      </c>
      <c r="D94" s="209" t="s">
        <v>1176</v>
      </c>
      <c r="E94" s="33">
        <v>3</v>
      </c>
      <c r="F94" s="184">
        <v>5.14</v>
      </c>
      <c r="G94" s="253">
        <f t="shared" si="6"/>
        <v>5.14</v>
      </c>
      <c r="H94" s="252">
        <f t="shared" si="9"/>
        <v>2.827</v>
      </c>
      <c r="I94" s="329"/>
      <c r="J94" s="287">
        <f t="shared" si="7"/>
        <v>0</v>
      </c>
      <c r="K94" s="251">
        <f t="shared" si="8"/>
        <v>5.14</v>
      </c>
    </row>
    <row r="95" spans="1:11" s="300" customFormat="1" ht="109" customHeight="1">
      <c r="A95" s="182" t="s">
        <v>1177</v>
      </c>
      <c r="B95" s="182" t="s">
        <v>1178</v>
      </c>
      <c r="C95" s="348" t="s">
        <v>1177</v>
      </c>
      <c r="D95" s="209" t="s">
        <v>1179</v>
      </c>
      <c r="E95" s="33">
        <v>3</v>
      </c>
      <c r="F95" s="184">
        <v>5.14</v>
      </c>
      <c r="G95" s="253">
        <f t="shared" si="6"/>
        <v>5.14</v>
      </c>
      <c r="H95" s="252">
        <f t="shared" si="9"/>
        <v>2.827</v>
      </c>
      <c r="I95" s="329"/>
      <c r="J95" s="287">
        <f t="shared" si="7"/>
        <v>0</v>
      </c>
      <c r="K95" s="251">
        <f t="shared" si="8"/>
        <v>5.14</v>
      </c>
    </row>
    <row r="96" spans="1:11" s="300" customFormat="1" ht="109" customHeight="1">
      <c r="A96" s="182" t="s">
        <v>1180</v>
      </c>
      <c r="B96" s="182" t="s">
        <v>1181</v>
      </c>
      <c r="C96" s="348" t="s">
        <v>1180</v>
      </c>
      <c r="D96" s="209" t="s">
        <v>1182</v>
      </c>
      <c r="E96" s="33">
        <v>3</v>
      </c>
      <c r="F96" s="184">
        <v>5.14</v>
      </c>
      <c r="G96" s="253">
        <f t="shared" si="6"/>
        <v>5.14</v>
      </c>
      <c r="H96" s="252">
        <f t="shared" si="9"/>
        <v>2.827</v>
      </c>
      <c r="I96" s="329"/>
      <c r="J96" s="287">
        <f t="shared" si="7"/>
        <v>0</v>
      </c>
      <c r="K96" s="251">
        <f t="shared" si="8"/>
        <v>5.14</v>
      </c>
    </row>
    <row r="97" spans="1:12" s="300" customFormat="1" ht="109" customHeight="1">
      <c r="A97" s="182" t="s">
        <v>1183</v>
      </c>
      <c r="B97" s="182" t="s">
        <v>1184</v>
      </c>
      <c r="C97" s="348" t="s">
        <v>1183</v>
      </c>
      <c r="D97" s="209" t="s">
        <v>1185</v>
      </c>
      <c r="E97" s="33">
        <v>3</v>
      </c>
      <c r="F97" s="184">
        <v>5.57</v>
      </c>
      <c r="G97" s="253">
        <f t="shared" si="6"/>
        <v>5.57</v>
      </c>
      <c r="H97" s="252">
        <f t="shared" si="9"/>
        <v>3.0635000000000003</v>
      </c>
      <c r="I97" s="329"/>
      <c r="J97" s="287">
        <f t="shared" si="7"/>
        <v>0</v>
      </c>
      <c r="K97" s="251">
        <f t="shared" si="8"/>
        <v>5.57</v>
      </c>
    </row>
    <row r="98" spans="1:12" s="288" customFormat="1" ht="109" customHeight="1">
      <c r="A98" s="182" t="s">
        <v>1186</v>
      </c>
      <c r="B98" s="182" t="s">
        <v>1187</v>
      </c>
      <c r="C98" s="348" t="s">
        <v>1186</v>
      </c>
      <c r="D98" s="209" t="s">
        <v>1188</v>
      </c>
      <c r="E98" s="33">
        <v>3</v>
      </c>
      <c r="F98" s="184">
        <v>5.57</v>
      </c>
      <c r="G98" s="253">
        <f t="shared" si="6"/>
        <v>5.57</v>
      </c>
      <c r="H98" s="252">
        <f t="shared" si="9"/>
        <v>3.0635000000000003</v>
      </c>
      <c r="I98" s="329"/>
      <c r="J98" s="287">
        <f t="shared" si="7"/>
        <v>0</v>
      </c>
      <c r="K98" s="251">
        <f t="shared" si="8"/>
        <v>5.57</v>
      </c>
      <c r="L98" s="297"/>
    </row>
    <row r="99" spans="1:12" s="288" customFormat="1" ht="109" customHeight="1">
      <c r="A99" s="182" t="s">
        <v>1189</v>
      </c>
      <c r="B99" s="182" t="s">
        <v>1190</v>
      </c>
      <c r="C99" s="348" t="s">
        <v>1189</v>
      </c>
      <c r="D99" s="209" t="s">
        <v>1191</v>
      </c>
      <c r="E99" s="33">
        <v>3</v>
      </c>
      <c r="F99" s="184">
        <v>5.14</v>
      </c>
      <c r="G99" s="253">
        <f t="shared" si="6"/>
        <v>5.14</v>
      </c>
      <c r="H99" s="252">
        <f t="shared" si="9"/>
        <v>2.827</v>
      </c>
      <c r="I99" s="329"/>
      <c r="J99" s="287">
        <f t="shared" si="7"/>
        <v>0</v>
      </c>
      <c r="K99" s="251">
        <f t="shared" si="8"/>
        <v>5.14</v>
      </c>
    </row>
    <row r="100" spans="1:12" s="288" customFormat="1" ht="109" customHeight="1">
      <c r="A100" s="182" t="s">
        <v>1192</v>
      </c>
      <c r="B100" s="182" t="s">
        <v>1193</v>
      </c>
      <c r="C100" s="348" t="s">
        <v>1192</v>
      </c>
      <c r="D100" s="209" t="s">
        <v>1194</v>
      </c>
      <c r="E100" s="33">
        <v>3</v>
      </c>
      <c r="F100" s="184">
        <v>5.14</v>
      </c>
      <c r="G100" s="253">
        <f t="shared" si="6"/>
        <v>5.14</v>
      </c>
      <c r="H100" s="252">
        <f t="shared" si="9"/>
        <v>2.827</v>
      </c>
      <c r="I100" s="329"/>
      <c r="J100" s="287">
        <f t="shared" si="7"/>
        <v>0</v>
      </c>
      <c r="K100" s="251">
        <f t="shared" si="8"/>
        <v>5.14</v>
      </c>
    </row>
    <row r="101" spans="1:12" s="288" customFormat="1" ht="109" customHeight="1">
      <c r="A101" s="182" t="s">
        <v>1195</v>
      </c>
      <c r="B101" s="182" t="s">
        <v>1196</v>
      </c>
      <c r="C101" s="348" t="s">
        <v>1195</v>
      </c>
      <c r="D101" s="209" t="s">
        <v>1197</v>
      </c>
      <c r="E101" s="33">
        <v>3</v>
      </c>
      <c r="F101" s="184">
        <v>5.57</v>
      </c>
      <c r="G101" s="253">
        <f t="shared" si="6"/>
        <v>5.57</v>
      </c>
      <c r="H101" s="252">
        <f t="shared" si="9"/>
        <v>3.0635000000000003</v>
      </c>
      <c r="I101" s="329"/>
      <c r="J101" s="287">
        <f t="shared" si="7"/>
        <v>0</v>
      </c>
      <c r="K101" s="251">
        <f t="shared" si="8"/>
        <v>5.57</v>
      </c>
    </row>
    <row r="102" spans="1:12" s="288" customFormat="1" ht="109" customHeight="1">
      <c r="A102" s="182" t="s">
        <v>1198</v>
      </c>
      <c r="B102" s="182" t="s">
        <v>1199</v>
      </c>
      <c r="C102" s="348" t="s">
        <v>1198</v>
      </c>
      <c r="D102" s="209" t="s">
        <v>1200</v>
      </c>
      <c r="E102" s="33">
        <v>3</v>
      </c>
      <c r="F102" s="184">
        <v>5.14</v>
      </c>
      <c r="G102" s="253">
        <f t="shared" si="6"/>
        <v>5.14</v>
      </c>
      <c r="H102" s="252">
        <f t="shared" si="9"/>
        <v>2.827</v>
      </c>
      <c r="I102" s="329"/>
      <c r="J102" s="287">
        <f t="shared" si="7"/>
        <v>0</v>
      </c>
      <c r="K102" s="251">
        <f t="shared" si="8"/>
        <v>5.14</v>
      </c>
    </row>
    <row r="103" spans="1:12" s="288" customFormat="1" ht="109" customHeight="1">
      <c r="A103" s="182" t="s">
        <v>1201</v>
      </c>
      <c r="B103" s="182" t="s">
        <v>1202</v>
      </c>
      <c r="C103" s="348" t="s">
        <v>1201</v>
      </c>
      <c r="D103" s="209" t="s">
        <v>1203</v>
      </c>
      <c r="E103" s="33">
        <v>3</v>
      </c>
      <c r="F103" s="184">
        <v>5.14</v>
      </c>
      <c r="G103" s="253">
        <f t="shared" si="6"/>
        <v>5.14</v>
      </c>
      <c r="H103" s="252">
        <f t="shared" si="9"/>
        <v>2.827</v>
      </c>
      <c r="I103" s="329"/>
      <c r="J103" s="287">
        <f t="shared" si="7"/>
        <v>0</v>
      </c>
      <c r="K103" s="251">
        <f t="shared" si="8"/>
        <v>5.14</v>
      </c>
    </row>
    <row r="104" spans="1:12" s="288" customFormat="1" ht="109" customHeight="1" collapsed="1">
      <c r="A104" s="182" t="s">
        <v>1204</v>
      </c>
      <c r="B104" s="182" t="s">
        <v>1205</v>
      </c>
      <c r="C104" s="348" t="s">
        <v>1204</v>
      </c>
      <c r="D104" s="209" t="s">
        <v>1206</v>
      </c>
      <c r="E104" s="33">
        <v>3</v>
      </c>
      <c r="F104" s="184">
        <v>5.14</v>
      </c>
      <c r="G104" s="253">
        <f t="shared" si="6"/>
        <v>5.14</v>
      </c>
      <c r="H104" s="252">
        <f t="shared" si="9"/>
        <v>2.827</v>
      </c>
      <c r="I104" s="329"/>
      <c r="J104" s="287">
        <f t="shared" si="7"/>
        <v>0</v>
      </c>
      <c r="K104" s="251">
        <f t="shared" si="8"/>
        <v>5.14</v>
      </c>
    </row>
    <row r="105" spans="1:12" s="288" customFormat="1" ht="109" customHeight="1">
      <c r="A105" s="182" t="s">
        <v>1207</v>
      </c>
      <c r="B105" s="182" t="s">
        <v>1208</v>
      </c>
      <c r="C105" s="348" t="s">
        <v>1207</v>
      </c>
      <c r="D105" s="209" t="s">
        <v>1209</v>
      </c>
      <c r="E105" s="33">
        <v>3</v>
      </c>
      <c r="F105" s="184">
        <v>5.14</v>
      </c>
      <c r="G105" s="253">
        <f t="shared" si="6"/>
        <v>5.14</v>
      </c>
      <c r="H105" s="252">
        <f t="shared" si="9"/>
        <v>2.827</v>
      </c>
      <c r="I105" s="329"/>
      <c r="J105" s="287">
        <f t="shared" si="7"/>
        <v>0</v>
      </c>
      <c r="K105" s="251">
        <f t="shared" si="8"/>
        <v>5.14</v>
      </c>
    </row>
    <row r="106" spans="1:12" s="288" customFormat="1" ht="109" customHeight="1">
      <c r="A106" s="182" t="s">
        <v>1210</v>
      </c>
      <c r="B106" s="182" t="s">
        <v>1211</v>
      </c>
      <c r="C106" s="348" t="s">
        <v>1210</v>
      </c>
      <c r="D106" s="209" t="s">
        <v>1212</v>
      </c>
      <c r="E106" s="33">
        <v>3</v>
      </c>
      <c r="F106" s="184">
        <v>5.57</v>
      </c>
      <c r="G106" s="253">
        <f t="shared" si="6"/>
        <v>5.57</v>
      </c>
      <c r="H106" s="252">
        <f t="shared" si="9"/>
        <v>3.0635000000000003</v>
      </c>
      <c r="I106" s="329"/>
      <c r="J106" s="287">
        <f t="shared" si="7"/>
        <v>0</v>
      </c>
      <c r="K106" s="251">
        <f t="shared" si="8"/>
        <v>5.57</v>
      </c>
    </row>
    <row r="107" spans="1:12" s="288" customFormat="1" ht="109" customHeight="1">
      <c r="A107" s="182" t="s">
        <v>1213</v>
      </c>
      <c r="B107" s="182" t="s">
        <v>1214</v>
      </c>
      <c r="C107" s="348" t="s">
        <v>1213</v>
      </c>
      <c r="D107" s="209" t="s">
        <v>1215</v>
      </c>
      <c r="E107" s="33">
        <v>3</v>
      </c>
      <c r="F107" s="184">
        <v>5.14</v>
      </c>
      <c r="G107" s="253">
        <f t="shared" si="6"/>
        <v>5.14</v>
      </c>
      <c r="H107" s="252">
        <f t="shared" si="9"/>
        <v>2.827</v>
      </c>
      <c r="I107" s="329"/>
      <c r="J107" s="287">
        <f t="shared" si="7"/>
        <v>0</v>
      </c>
      <c r="K107" s="251">
        <f t="shared" si="8"/>
        <v>5.14</v>
      </c>
    </row>
    <row r="108" spans="1:12" s="288" customFormat="1" ht="109" customHeight="1">
      <c r="A108" s="182" t="s">
        <v>1216</v>
      </c>
      <c r="B108" s="182" t="s">
        <v>1217</v>
      </c>
      <c r="C108" s="348" t="s">
        <v>1216</v>
      </c>
      <c r="D108" s="209" t="s">
        <v>1218</v>
      </c>
      <c r="E108" s="33">
        <v>3</v>
      </c>
      <c r="F108" s="184">
        <v>5.14</v>
      </c>
      <c r="G108" s="253">
        <f t="shared" si="6"/>
        <v>5.14</v>
      </c>
      <c r="H108" s="252">
        <f t="shared" si="9"/>
        <v>2.827</v>
      </c>
      <c r="I108" s="329"/>
      <c r="J108" s="287">
        <f t="shared" si="7"/>
        <v>0</v>
      </c>
      <c r="K108" s="251">
        <f t="shared" si="8"/>
        <v>5.14</v>
      </c>
    </row>
    <row r="109" spans="1:12" s="288" customFormat="1" ht="109" customHeight="1">
      <c r="A109" s="182" t="s">
        <v>1219</v>
      </c>
      <c r="B109" s="182" t="s">
        <v>1220</v>
      </c>
      <c r="C109" s="348" t="s">
        <v>1219</v>
      </c>
      <c r="D109" s="209" t="s">
        <v>1221</v>
      </c>
      <c r="E109" s="33">
        <v>3</v>
      </c>
      <c r="F109" s="184">
        <v>5.57</v>
      </c>
      <c r="G109" s="253">
        <f t="shared" si="6"/>
        <v>5.57</v>
      </c>
      <c r="H109" s="252">
        <f t="shared" si="9"/>
        <v>3.0635000000000003</v>
      </c>
      <c r="I109" s="329"/>
      <c r="J109" s="287">
        <f t="shared" si="7"/>
        <v>0</v>
      </c>
      <c r="K109" s="251">
        <f t="shared" si="8"/>
        <v>5.57</v>
      </c>
    </row>
    <row r="110" spans="1:12" s="288" customFormat="1" ht="109" customHeight="1">
      <c r="A110" s="182" t="s">
        <v>1222</v>
      </c>
      <c r="B110" s="182" t="s">
        <v>1223</v>
      </c>
      <c r="C110" s="348" t="s">
        <v>1222</v>
      </c>
      <c r="D110" s="209" t="s">
        <v>1224</v>
      </c>
      <c r="E110" s="33">
        <v>3</v>
      </c>
      <c r="F110" s="184">
        <v>5.14</v>
      </c>
      <c r="G110" s="253">
        <f t="shared" si="6"/>
        <v>5.14</v>
      </c>
      <c r="H110" s="252">
        <f t="shared" si="9"/>
        <v>2.827</v>
      </c>
      <c r="I110" s="329"/>
      <c r="J110" s="287">
        <f t="shared" si="7"/>
        <v>0</v>
      </c>
      <c r="K110" s="251">
        <f t="shared" si="8"/>
        <v>5.14</v>
      </c>
    </row>
    <row r="111" spans="1:12" s="288" customFormat="1" ht="109" customHeight="1">
      <c r="A111" s="182" t="s">
        <v>1225</v>
      </c>
      <c r="B111" s="182" t="s">
        <v>1226</v>
      </c>
      <c r="C111" s="348" t="s">
        <v>1225</v>
      </c>
      <c r="D111" s="209" t="s">
        <v>1227</v>
      </c>
      <c r="E111" s="33">
        <v>3</v>
      </c>
      <c r="F111" s="184">
        <v>5.57</v>
      </c>
      <c r="G111" s="253">
        <f t="shared" ref="G111:G128" si="10">F111*(1-$C$10)</f>
        <v>5.57</v>
      </c>
      <c r="H111" s="252">
        <f t="shared" si="9"/>
        <v>3.0635000000000003</v>
      </c>
      <c r="I111" s="329"/>
      <c r="J111" s="287">
        <f t="shared" ref="J111:J128" si="11">I111*F111</f>
        <v>0</v>
      </c>
      <c r="K111" s="251">
        <f t="shared" si="8"/>
        <v>5.57</v>
      </c>
    </row>
    <row r="112" spans="1:12" s="288" customFormat="1" ht="109" customHeight="1">
      <c r="A112" s="182" t="s">
        <v>1228</v>
      </c>
      <c r="B112" s="182" t="s">
        <v>1229</v>
      </c>
      <c r="C112" s="348" t="s">
        <v>1228</v>
      </c>
      <c r="D112" s="209" t="s">
        <v>1230</v>
      </c>
      <c r="E112" s="33">
        <v>3</v>
      </c>
      <c r="F112" s="184">
        <v>5.57</v>
      </c>
      <c r="G112" s="253">
        <f t="shared" si="10"/>
        <v>5.57</v>
      </c>
      <c r="H112" s="252">
        <f t="shared" si="9"/>
        <v>3.0635000000000003</v>
      </c>
      <c r="I112" s="329"/>
      <c r="J112" s="287">
        <f t="shared" si="11"/>
        <v>0</v>
      </c>
      <c r="K112" s="251">
        <f t="shared" si="8"/>
        <v>5.57</v>
      </c>
    </row>
    <row r="113" spans="1:11" s="288" customFormat="1" ht="109" customHeight="1">
      <c r="A113" s="182" t="s">
        <v>1231</v>
      </c>
      <c r="B113" s="182" t="s">
        <v>1232</v>
      </c>
      <c r="C113" s="348" t="s">
        <v>1231</v>
      </c>
      <c r="D113" s="209" t="s">
        <v>1233</v>
      </c>
      <c r="E113" s="33">
        <v>3</v>
      </c>
      <c r="F113" s="184">
        <v>5.14</v>
      </c>
      <c r="G113" s="253">
        <f t="shared" si="10"/>
        <v>5.14</v>
      </c>
      <c r="H113" s="252">
        <f t="shared" si="9"/>
        <v>2.827</v>
      </c>
      <c r="I113" s="329"/>
      <c r="J113" s="287">
        <f t="shared" si="11"/>
        <v>0</v>
      </c>
      <c r="K113" s="251">
        <f t="shared" si="8"/>
        <v>5.14</v>
      </c>
    </row>
    <row r="114" spans="1:11" s="288" customFormat="1" ht="109" customHeight="1">
      <c r="A114" s="182" t="s">
        <v>1234</v>
      </c>
      <c r="B114" s="182" t="s">
        <v>1235</v>
      </c>
      <c r="C114" s="348" t="s">
        <v>1234</v>
      </c>
      <c r="D114" s="209" t="s">
        <v>1236</v>
      </c>
      <c r="E114" s="33">
        <v>3</v>
      </c>
      <c r="F114" s="184">
        <v>5.14</v>
      </c>
      <c r="G114" s="253">
        <f t="shared" si="10"/>
        <v>5.14</v>
      </c>
      <c r="H114" s="252">
        <f t="shared" si="9"/>
        <v>2.827</v>
      </c>
      <c r="I114" s="329"/>
      <c r="J114" s="287">
        <f t="shared" si="11"/>
        <v>0</v>
      </c>
      <c r="K114" s="251">
        <f t="shared" si="8"/>
        <v>5.14</v>
      </c>
    </row>
    <row r="115" spans="1:11" s="288" customFormat="1" ht="109" customHeight="1">
      <c r="A115" s="182" t="s">
        <v>1237</v>
      </c>
      <c r="B115" s="182" t="s">
        <v>1238</v>
      </c>
      <c r="C115" s="348" t="s">
        <v>1237</v>
      </c>
      <c r="D115" s="209" t="s">
        <v>1239</v>
      </c>
      <c r="E115" s="33">
        <v>3</v>
      </c>
      <c r="F115" s="184">
        <v>5.14</v>
      </c>
      <c r="G115" s="253">
        <f t="shared" si="10"/>
        <v>5.14</v>
      </c>
      <c r="H115" s="252">
        <f t="shared" si="9"/>
        <v>2.827</v>
      </c>
      <c r="I115" s="329"/>
      <c r="J115" s="287">
        <f t="shared" si="11"/>
        <v>0</v>
      </c>
      <c r="K115" s="251">
        <f t="shared" si="8"/>
        <v>5.14</v>
      </c>
    </row>
    <row r="116" spans="1:11" s="288" customFormat="1" ht="109" customHeight="1">
      <c r="A116" s="182" t="s">
        <v>1240</v>
      </c>
      <c r="B116" s="182" t="s">
        <v>1241</v>
      </c>
      <c r="C116" s="348" t="s">
        <v>1240</v>
      </c>
      <c r="D116" s="209" t="s">
        <v>1242</v>
      </c>
      <c r="E116" s="33">
        <v>3</v>
      </c>
      <c r="F116" s="184">
        <v>5.14</v>
      </c>
      <c r="G116" s="253">
        <f t="shared" si="10"/>
        <v>5.14</v>
      </c>
      <c r="H116" s="252">
        <f t="shared" si="9"/>
        <v>2.827</v>
      </c>
      <c r="I116" s="329"/>
      <c r="J116" s="287">
        <f t="shared" si="11"/>
        <v>0</v>
      </c>
      <c r="K116" s="251">
        <f t="shared" si="8"/>
        <v>5.14</v>
      </c>
    </row>
    <row r="117" spans="1:11" s="288" customFormat="1" ht="109" customHeight="1">
      <c r="A117" s="182" t="s">
        <v>1243</v>
      </c>
      <c r="B117" s="182" t="s">
        <v>1244</v>
      </c>
      <c r="C117" s="348" t="s">
        <v>1243</v>
      </c>
      <c r="D117" s="209" t="s">
        <v>1245</v>
      </c>
      <c r="E117" s="33">
        <v>3</v>
      </c>
      <c r="F117" s="184">
        <v>5.14</v>
      </c>
      <c r="G117" s="253">
        <f t="shared" si="10"/>
        <v>5.14</v>
      </c>
      <c r="H117" s="252">
        <f t="shared" si="9"/>
        <v>2.827</v>
      </c>
      <c r="I117" s="329"/>
      <c r="J117" s="287">
        <f t="shared" si="11"/>
        <v>0</v>
      </c>
      <c r="K117" s="251">
        <f t="shared" si="8"/>
        <v>5.14</v>
      </c>
    </row>
    <row r="118" spans="1:11" s="298" customFormat="1" ht="109" customHeight="1">
      <c r="A118" s="182" t="s">
        <v>1246</v>
      </c>
      <c r="B118" s="182" t="s">
        <v>1247</v>
      </c>
      <c r="C118" s="348" t="s">
        <v>1246</v>
      </c>
      <c r="D118" s="209" t="s">
        <v>1248</v>
      </c>
      <c r="E118" s="33">
        <v>3</v>
      </c>
      <c r="F118" s="184">
        <v>5.14</v>
      </c>
      <c r="G118" s="253">
        <f t="shared" si="10"/>
        <v>5.14</v>
      </c>
      <c r="H118" s="252">
        <f t="shared" si="9"/>
        <v>2.827</v>
      </c>
      <c r="I118" s="329"/>
      <c r="J118" s="287">
        <f t="shared" si="11"/>
        <v>0</v>
      </c>
      <c r="K118" s="251">
        <f t="shared" si="8"/>
        <v>5.14</v>
      </c>
    </row>
    <row r="119" spans="1:11" s="298" customFormat="1" ht="109" customHeight="1">
      <c r="A119" s="182" t="s">
        <v>1249</v>
      </c>
      <c r="B119" s="182" t="s">
        <v>1250</v>
      </c>
      <c r="C119" s="348" t="s">
        <v>1249</v>
      </c>
      <c r="D119" s="209" t="s">
        <v>1251</v>
      </c>
      <c r="E119" s="33">
        <v>3</v>
      </c>
      <c r="F119" s="184">
        <v>5.14</v>
      </c>
      <c r="G119" s="253">
        <f t="shared" si="10"/>
        <v>5.14</v>
      </c>
      <c r="H119" s="252">
        <f t="shared" si="9"/>
        <v>2.827</v>
      </c>
      <c r="I119" s="329"/>
      <c r="J119" s="287">
        <f t="shared" si="11"/>
        <v>0</v>
      </c>
      <c r="K119" s="251">
        <f t="shared" si="8"/>
        <v>5.14</v>
      </c>
    </row>
    <row r="120" spans="1:11" s="298" customFormat="1" ht="109" customHeight="1">
      <c r="A120" s="182" t="s">
        <v>1252</v>
      </c>
      <c r="B120" s="182" t="s">
        <v>1253</v>
      </c>
      <c r="C120" s="348" t="s">
        <v>1252</v>
      </c>
      <c r="D120" s="209" t="s">
        <v>1254</v>
      </c>
      <c r="E120" s="33">
        <v>3</v>
      </c>
      <c r="F120" s="184">
        <v>5.14</v>
      </c>
      <c r="G120" s="253">
        <f t="shared" si="10"/>
        <v>5.14</v>
      </c>
      <c r="H120" s="252">
        <f t="shared" si="9"/>
        <v>2.827</v>
      </c>
      <c r="I120" s="329"/>
      <c r="J120" s="287">
        <f t="shared" si="11"/>
        <v>0</v>
      </c>
      <c r="K120" s="251">
        <f t="shared" si="8"/>
        <v>5.14</v>
      </c>
    </row>
    <row r="121" spans="1:11" s="300" customFormat="1" ht="109" customHeight="1">
      <c r="A121" s="182" t="s">
        <v>1255</v>
      </c>
      <c r="B121" s="182" t="s">
        <v>1256</v>
      </c>
      <c r="C121" s="348" t="s">
        <v>1255</v>
      </c>
      <c r="D121" s="209" t="s">
        <v>1257</v>
      </c>
      <c r="E121" s="33">
        <v>3</v>
      </c>
      <c r="F121" s="184">
        <v>5.14</v>
      </c>
      <c r="G121" s="253">
        <f t="shared" si="10"/>
        <v>5.14</v>
      </c>
      <c r="H121" s="252">
        <f t="shared" si="9"/>
        <v>2.827</v>
      </c>
      <c r="I121" s="329"/>
      <c r="J121" s="287">
        <f t="shared" si="11"/>
        <v>0</v>
      </c>
      <c r="K121" s="251">
        <f t="shared" si="8"/>
        <v>5.14</v>
      </c>
    </row>
    <row r="122" spans="1:11" s="300" customFormat="1" ht="109" customHeight="1">
      <c r="A122" s="182" t="s">
        <v>1258</v>
      </c>
      <c r="B122" s="182" t="s">
        <v>1259</v>
      </c>
      <c r="C122" s="348" t="s">
        <v>1258</v>
      </c>
      <c r="D122" s="209" t="s">
        <v>1260</v>
      </c>
      <c r="E122" s="33">
        <v>3</v>
      </c>
      <c r="F122" s="184">
        <v>5.57</v>
      </c>
      <c r="G122" s="253">
        <f t="shared" si="10"/>
        <v>5.57</v>
      </c>
      <c r="H122" s="252">
        <f t="shared" si="9"/>
        <v>3.0635000000000003</v>
      </c>
      <c r="I122" s="329"/>
      <c r="J122" s="287">
        <f t="shared" si="11"/>
        <v>0</v>
      </c>
      <c r="K122" s="251">
        <f t="shared" si="8"/>
        <v>5.57</v>
      </c>
    </row>
    <row r="123" spans="1:11" s="300" customFormat="1" ht="109" customHeight="1">
      <c r="A123" s="182" t="s">
        <v>1261</v>
      </c>
      <c r="B123" s="182" t="s">
        <v>1262</v>
      </c>
      <c r="C123" s="348" t="s">
        <v>1261</v>
      </c>
      <c r="D123" s="209" t="s">
        <v>1263</v>
      </c>
      <c r="E123" s="33">
        <v>3</v>
      </c>
      <c r="F123" s="184">
        <v>5.14</v>
      </c>
      <c r="G123" s="253">
        <f t="shared" si="10"/>
        <v>5.14</v>
      </c>
      <c r="H123" s="252">
        <f t="shared" si="9"/>
        <v>2.827</v>
      </c>
      <c r="I123" s="329"/>
      <c r="J123" s="287">
        <f t="shared" si="11"/>
        <v>0</v>
      </c>
      <c r="K123" s="251">
        <f t="shared" si="8"/>
        <v>5.14</v>
      </c>
    </row>
    <row r="124" spans="1:11" s="300" customFormat="1" ht="109" customHeight="1">
      <c r="A124" s="182" t="s">
        <v>1264</v>
      </c>
      <c r="B124" s="182" t="s">
        <v>1265</v>
      </c>
      <c r="C124" s="348" t="s">
        <v>1264</v>
      </c>
      <c r="D124" s="209" t="s">
        <v>1266</v>
      </c>
      <c r="E124" s="33">
        <v>3</v>
      </c>
      <c r="F124" s="184">
        <v>5.14</v>
      </c>
      <c r="G124" s="253">
        <f t="shared" si="10"/>
        <v>5.14</v>
      </c>
      <c r="H124" s="252">
        <f t="shared" si="9"/>
        <v>2.827</v>
      </c>
      <c r="I124" s="329"/>
      <c r="J124" s="287">
        <f t="shared" si="11"/>
        <v>0</v>
      </c>
      <c r="K124" s="251">
        <f t="shared" si="8"/>
        <v>5.14</v>
      </c>
    </row>
    <row r="125" spans="1:11" s="300" customFormat="1" ht="109" customHeight="1">
      <c r="A125" s="182" t="s">
        <v>1267</v>
      </c>
      <c r="B125" s="182" t="s">
        <v>1268</v>
      </c>
      <c r="C125" s="348" t="s">
        <v>1267</v>
      </c>
      <c r="D125" s="209" t="s">
        <v>1269</v>
      </c>
      <c r="E125" s="33">
        <v>3</v>
      </c>
      <c r="F125" s="184">
        <v>5.14</v>
      </c>
      <c r="G125" s="253">
        <f t="shared" si="10"/>
        <v>5.14</v>
      </c>
      <c r="H125" s="252">
        <f t="shared" si="9"/>
        <v>2.827</v>
      </c>
      <c r="I125" s="329"/>
      <c r="J125" s="287">
        <f t="shared" si="11"/>
        <v>0</v>
      </c>
      <c r="K125" s="251">
        <f t="shared" si="8"/>
        <v>5.14</v>
      </c>
    </row>
    <row r="126" spans="1:11" s="300" customFormat="1" ht="109" customHeight="1">
      <c r="A126" s="182" t="s">
        <v>1270</v>
      </c>
      <c r="B126" s="182" t="s">
        <v>1271</v>
      </c>
      <c r="C126" s="348" t="s">
        <v>1270</v>
      </c>
      <c r="D126" s="209" t="s">
        <v>1272</v>
      </c>
      <c r="E126" s="33">
        <v>3</v>
      </c>
      <c r="F126" s="184">
        <v>5.14</v>
      </c>
      <c r="G126" s="253">
        <f t="shared" si="10"/>
        <v>5.14</v>
      </c>
      <c r="H126" s="252">
        <f t="shared" si="9"/>
        <v>2.827</v>
      </c>
      <c r="I126" s="329"/>
      <c r="J126" s="287">
        <f t="shared" si="11"/>
        <v>0</v>
      </c>
      <c r="K126" s="251">
        <f t="shared" si="8"/>
        <v>5.14</v>
      </c>
    </row>
    <row r="127" spans="1:11" s="300" customFormat="1" ht="109" customHeight="1">
      <c r="A127" s="182" t="s">
        <v>1273</v>
      </c>
      <c r="B127" s="182" t="s">
        <v>1274</v>
      </c>
      <c r="C127" s="348" t="s">
        <v>1273</v>
      </c>
      <c r="D127" s="209" t="s">
        <v>1275</v>
      </c>
      <c r="E127" s="33">
        <v>3</v>
      </c>
      <c r="F127" s="184">
        <v>5.57</v>
      </c>
      <c r="G127" s="253">
        <f t="shared" si="10"/>
        <v>5.57</v>
      </c>
      <c r="H127" s="252">
        <f t="shared" si="9"/>
        <v>3.0635000000000003</v>
      </c>
      <c r="I127" s="329"/>
      <c r="J127" s="287">
        <f t="shared" si="11"/>
        <v>0</v>
      </c>
      <c r="K127" s="251">
        <f>IF($I$129&gt;35,G127*(1-0.45),G127)</f>
        <v>5.57</v>
      </c>
    </row>
    <row r="128" spans="1:11" s="300" customFormat="1" ht="109" customHeight="1">
      <c r="A128" s="182" t="s">
        <v>1276</v>
      </c>
      <c r="B128" s="182" t="s">
        <v>1277</v>
      </c>
      <c r="C128" s="348" t="s">
        <v>1276</v>
      </c>
      <c r="D128" s="209" t="s">
        <v>1278</v>
      </c>
      <c r="E128" s="33">
        <v>3</v>
      </c>
      <c r="F128" s="184">
        <v>5.57</v>
      </c>
      <c r="G128" s="253">
        <f t="shared" si="10"/>
        <v>5.57</v>
      </c>
      <c r="H128" s="252">
        <f t="shared" si="9"/>
        <v>3.0635000000000003</v>
      </c>
      <c r="I128" s="329"/>
      <c r="J128" s="287">
        <f t="shared" si="11"/>
        <v>0</v>
      </c>
      <c r="K128" s="251">
        <f>IF($I$129&gt;35,G128*(1-0.45),G128)</f>
        <v>5.57</v>
      </c>
    </row>
    <row r="129" spans="1:11" s="264" customFormat="1" ht="35.15" customHeight="1">
      <c r="A129" s="201"/>
      <c r="B129" s="277"/>
      <c r="C129" s="249"/>
      <c r="D129" s="223" t="s">
        <v>260</v>
      </c>
      <c r="E129" s="277"/>
      <c r="F129" s="222"/>
      <c r="G129" s="222"/>
      <c r="H129" s="222"/>
      <c r="I129" s="327">
        <f>SUBTOTAL(9,I79:I128)</f>
        <v>0</v>
      </c>
      <c r="J129" s="312">
        <f>SUBTOTAL(9,J79:J128)</f>
        <v>0</v>
      </c>
      <c r="K129" s="200"/>
    </row>
    <row r="130" spans="1:11" s="264" customFormat="1" ht="35.15" customHeight="1">
      <c r="A130" s="202"/>
      <c r="B130" s="222"/>
      <c r="C130" s="203"/>
      <c r="D130" s="223" t="s">
        <v>1279</v>
      </c>
      <c r="E130" s="224"/>
      <c r="F130" s="222"/>
      <c r="G130" s="222"/>
      <c r="H130" s="222"/>
      <c r="I130" s="225"/>
      <c r="J130" s="222">
        <f>IF(I129&gt;35,45%,0)</f>
        <v>0</v>
      </c>
      <c r="K130" s="200"/>
    </row>
    <row r="131" spans="1:11" s="264" customFormat="1" ht="35.15" customHeight="1">
      <c r="A131" s="201"/>
      <c r="B131" s="278"/>
      <c r="C131" s="249"/>
      <c r="D131" s="223" t="s">
        <v>26</v>
      </c>
      <c r="E131" s="279"/>
      <c r="F131" s="204"/>
      <c r="G131" s="204"/>
      <c r="H131" s="222"/>
      <c r="I131" s="205"/>
      <c r="J131" s="312">
        <f>J129-(J129*J130)</f>
        <v>0</v>
      </c>
      <c r="K131" s="200"/>
    </row>
  </sheetData>
  <autoFilter ref="A17:L131" xr:uid="{E8499083-A218-4627-A38A-0273F661BD3E}"/>
  <conditionalFormatting sqref="I19:I74">
    <cfRule type="expression" dxfId="8" priority="2">
      <formula>$I$75&lt;72</formula>
    </cfRule>
  </conditionalFormatting>
  <conditionalFormatting sqref="I79:I128">
    <cfRule type="expression" dxfId="7" priority="5">
      <formula>$I$129&lt;36</formula>
    </cfRule>
  </conditionalFormatting>
  <hyperlinks>
    <hyperlink ref="F12" r:id="rId1" xr:uid="{B2B0FDCF-2E64-499D-AEE0-F5FFCD70A6A5}"/>
  </hyperlinks>
  <pageMargins left="0.7" right="0.7" top="0.75" bottom="0.75" header="0.3" footer="0.3"/>
  <pageSetup paperSize="9"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CB71-AEB1-46BD-A869-6501E1160500}">
  <dimension ref="A1:S69"/>
  <sheetViews>
    <sheetView topLeftCell="A9" zoomScale="55" zoomScaleNormal="55" workbookViewId="0">
      <selection activeCell="H19" sqref="H19"/>
    </sheetView>
  </sheetViews>
  <sheetFormatPr baseColWidth="10" defaultColWidth="11.453125" defaultRowHeight="26" outlineLevelRow="1"/>
  <cols>
    <col min="1" max="1" width="25.81640625" style="21" customWidth="1"/>
    <col min="2" max="2" width="21.81640625" style="27" customWidth="1"/>
    <col min="3" max="3" width="38.1796875" style="21" customWidth="1"/>
    <col min="4" max="4" width="91.453125" style="24" customWidth="1"/>
    <col min="5" max="5" width="10.1796875" style="22" customWidth="1"/>
    <col min="6" max="6" width="15.54296875" style="6" customWidth="1"/>
    <col min="7" max="7" width="23.26953125" style="6" customWidth="1"/>
    <col min="8" max="8" width="20.1796875" style="6" customWidth="1"/>
    <col min="9" max="9" width="12.54296875" style="148" customWidth="1"/>
    <col min="10" max="10" width="20.26953125" style="6" customWidth="1"/>
    <col min="11" max="11" width="22.7265625" customWidth="1"/>
    <col min="12" max="12" width="134.1796875" bestFit="1" customWidth="1"/>
  </cols>
  <sheetData>
    <row r="1" spans="1:19" ht="92">
      <c r="A1"/>
      <c r="B1" s="38" t="s">
        <v>0</v>
      </c>
      <c r="C1" s="295"/>
      <c r="D1" s="289"/>
      <c r="E1" s="37"/>
      <c r="F1" s="37"/>
      <c r="G1" s="37"/>
      <c r="H1" s="37"/>
      <c r="I1" s="331"/>
      <c r="J1" s="29"/>
      <c r="K1" s="29"/>
    </row>
    <row r="2" spans="1:19" ht="67.5" customHeight="1">
      <c r="A2"/>
      <c r="B2" s="46" t="s">
        <v>1</v>
      </c>
      <c r="C2" s="296"/>
      <c r="D2" s="290"/>
      <c r="E2" s="46"/>
      <c r="F2" s="39"/>
      <c r="G2" s="39"/>
      <c r="H2" s="39"/>
      <c r="I2" s="332"/>
      <c r="J2" s="30"/>
      <c r="K2" s="30"/>
    </row>
    <row r="3" spans="1:19" s="1" customFormat="1" outlineLevel="1">
      <c r="A3" s="78" t="s">
        <v>2</v>
      </c>
      <c r="B3" s="79"/>
      <c r="C3" s="282"/>
      <c r="D3" s="291"/>
      <c r="E3" s="82"/>
      <c r="F3" s="2"/>
      <c r="G3" s="2"/>
      <c r="H3" s="2"/>
      <c r="I3" s="333"/>
      <c r="J3" s="3"/>
      <c r="K3" s="35"/>
      <c r="M3" s="36"/>
      <c r="N3" s="3"/>
      <c r="O3" s="3"/>
      <c r="P3" s="3"/>
      <c r="Q3" s="3"/>
    </row>
    <row r="4" spans="1:19" s="1" customFormat="1" outlineLevel="1">
      <c r="A4" s="80" t="s">
        <v>3</v>
      </c>
      <c r="B4" s="81"/>
      <c r="C4" s="283"/>
      <c r="D4" s="292"/>
      <c r="E4" s="83"/>
      <c r="F4" s="2"/>
      <c r="G4" s="2"/>
      <c r="H4" s="2"/>
      <c r="I4" s="333"/>
      <c r="J4" s="3"/>
      <c r="K4" s="35"/>
      <c r="M4" s="36"/>
      <c r="N4" s="3"/>
      <c r="O4" s="3"/>
      <c r="P4" s="3"/>
      <c r="Q4" s="3"/>
    </row>
    <row r="5" spans="1:19" s="1" customFormat="1" outlineLevel="1">
      <c r="A5" s="77" t="s">
        <v>4</v>
      </c>
      <c r="B5" s="12"/>
      <c r="C5" s="284"/>
      <c r="D5" s="293"/>
      <c r="E5" s="84"/>
      <c r="F5" s="2"/>
      <c r="G5" s="2"/>
      <c r="H5" s="2"/>
      <c r="I5" s="334"/>
      <c r="J5" s="3"/>
      <c r="K5" s="35"/>
      <c r="M5" s="36"/>
      <c r="N5" s="3"/>
      <c r="O5" s="3"/>
      <c r="P5" s="3"/>
      <c r="Q5" s="3"/>
    </row>
    <row r="6" spans="1:19" s="1" customFormat="1" outlineLevel="1">
      <c r="A6" s="80" t="s">
        <v>5</v>
      </c>
      <c r="B6" s="81"/>
      <c r="C6" s="283"/>
      <c r="D6" s="292"/>
      <c r="E6" s="83"/>
      <c r="F6" s="2"/>
      <c r="G6" s="2"/>
      <c r="H6" s="2"/>
      <c r="I6" s="333"/>
      <c r="J6" s="3"/>
      <c r="K6" s="35"/>
      <c r="M6" s="36"/>
      <c r="N6" s="3"/>
      <c r="O6" s="3"/>
      <c r="P6" s="3"/>
      <c r="Q6" s="3"/>
    </row>
    <row r="7" spans="1:19" s="1" customFormat="1" outlineLevel="1">
      <c r="A7" s="80" t="s">
        <v>6</v>
      </c>
      <c r="B7" s="81"/>
      <c r="C7" s="283"/>
      <c r="D7" s="292"/>
      <c r="E7" s="83"/>
      <c r="F7" s="2"/>
      <c r="G7" s="2"/>
      <c r="H7" s="2"/>
      <c r="I7" s="333"/>
      <c r="J7" s="3"/>
      <c r="K7" s="35"/>
      <c r="M7" s="36"/>
      <c r="N7" s="3"/>
      <c r="O7" s="3"/>
      <c r="P7" s="3"/>
      <c r="Q7" s="3"/>
    </row>
    <row r="8" spans="1:19" s="1" customFormat="1" outlineLevel="1">
      <c r="A8" s="80" t="s">
        <v>7</v>
      </c>
      <c r="B8" s="81"/>
      <c r="C8" s="283"/>
      <c r="D8" s="292"/>
      <c r="E8" s="83"/>
      <c r="F8" s="2"/>
      <c r="G8" s="2"/>
      <c r="H8" s="2"/>
      <c r="I8" s="335"/>
      <c r="J8" s="3"/>
      <c r="K8" s="35"/>
      <c r="M8" s="36"/>
      <c r="N8" s="3"/>
      <c r="O8" s="3"/>
      <c r="P8" s="3"/>
      <c r="Q8" s="3"/>
    </row>
    <row r="9" spans="1:19" s="1" customFormat="1" ht="31.5" customHeight="1" outlineLevel="1">
      <c r="A9" s="7"/>
      <c r="B9" s="12"/>
      <c r="C9" s="12"/>
      <c r="D9" s="260"/>
      <c r="E9" s="2"/>
      <c r="F9" s="2"/>
      <c r="G9" s="2"/>
      <c r="H9" s="2"/>
      <c r="I9" s="335"/>
      <c r="J9" s="3"/>
      <c r="K9" s="26"/>
      <c r="L9" s="247"/>
      <c r="M9" s="52"/>
      <c r="N9" s="49"/>
      <c r="O9" s="3"/>
      <c r="P9" s="3"/>
      <c r="Q9" s="32"/>
      <c r="R9" s="59"/>
    </row>
    <row r="10" spans="1:19" s="1" customFormat="1" ht="39.65" customHeight="1" outlineLevel="1">
      <c r="A10" s="8" t="s">
        <v>8</v>
      </c>
      <c r="B10" s="62"/>
      <c r="C10" s="116"/>
      <c r="D10" s="62"/>
      <c r="E10" s="5"/>
      <c r="F10" s="11"/>
      <c r="G10" s="11"/>
      <c r="H10" s="11"/>
      <c r="I10" s="336"/>
      <c r="J10" s="3"/>
      <c r="K10" s="6"/>
      <c r="L10" s="6"/>
      <c r="M10" s="258"/>
      <c r="N10" s="53"/>
      <c r="O10" s="50"/>
      <c r="P10" s="259"/>
      <c r="Q10" s="247"/>
      <c r="R10"/>
      <c r="S10" s="59"/>
    </row>
    <row r="11" spans="1:19" s="1" customFormat="1" ht="50.5" customHeight="1" outlineLevel="1">
      <c r="A11" s="8"/>
      <c r="B11" s="62"/>
      <c r="C11" s="116"/>
      <c r="D11" s="62"/>
      <c r="E11" s="5"/>
      <c r="F11" s="11"/>
      <c r="G11" s="11"/>
      <c r="H11" s="11"/>
      <c r="I11" s="336"/>
      <c r="J11" s="3"/>
      <c r="K11" s="6"/>
      <c r="L11" s="6"/>
      <c r="M11" s="258"/>
      <c r="N11" s="53"/>
      <c r="O11" s="50"/>
      <c r="P11" s="259"/>
      <c r="Q11" s="247"/>
      <c r="R11"/>
      <c r="S11" s="59"/>
    </row>
    <row r="12" spans="1:19" s="1" customFormat="1" ht="31.5" customHeight="1" outlineLevel="1">
      <c r="A12" s="262" t="s">
        <v>9</v>
      </c>
      <c r="B12" s="263"/>
      <c r="C12" s="263"/>
      <c r="D12" s="294"/>
      <c r="E12" s="276"/>
      <c r="F12" s="285" t="s">
        <v>10</v>
      </c>
      <c r="G12" s="285"/>
      <c r="H12" s="285"/>
      <c r="I12" s="336"/>
      <c r="J12" s="3"/>
      <c r="K12" s="6"/>
      <c r="L12" s="258"/>
      <c r="M12" s="53"/>
      <c r="N12" s="50"/>
      <c r="O12" s="259"/>
      <c r="P12" s="247"/>
      <c r="Q12" s="32"/>
      <c r="R12" s="59"/>
    </row>
    <row r="13" spans="1:19" s="323" customFormat="1" ht="43.5" customHeight="1" outlineLevel="1">
      <c r="A13" s="313"/>
      <c r="B13" s="314"/>
      <c r="C13" s="314"/>
      <c r="D13" s="315"/>
      <c r="E13" s="316"/>
      <c r="F13" s="317"/>
      <c r="G13" s="317"/>
      <c r="H13" s="317"/>
      <c r="I13" s="337"/>
      <c r="J13" s="318"/>
      <c r="K13" s="280"/>
      <c r="L13" s="257"/>
      <c r="M13" s="256"/>
      <c r="N13" s="319"/>
      <c r="O13" s="320"/>
      <c r="P13" s="255"/>
      <c r="Q13" s="321"/>
      <c r="R13" s="322"/>
    </row>
    <row r="14" spans="1:19" ht="36" customHeight="1">
      <c r="A14" s="271"/>
      <c r="B14" s="271"/>
      <c r="C14" s="272"/>
      <c r="D14" s="272" t="s">
        <v>1280</v>
      </c>
      <c r="E14" s="271"/>
      <c r="F14" s="271"/>
      <c r="G14" s="271"/>
      <c r="H14" s="271"/>
      <c r="I14" s="325"/>
      <c r="J14" s="271"/>
    </row>
    <row r="15" spans="1:19" ht="46" customHeight="1">
      <c r="A15" s="271"/>
      <c r="B15" s="271"/>
      <c r="C15" s="272"/>
      <c r="D15" s="172" t="s">
        <v>1281</v>
      </c>
      <c r="E15" s="271"/>
      <c r="F15" s="271"/>
      <c r="G15" s="271"/>
      <c r="H15" s="271"/>
      <c r="I15" s="325"/>
      <c r="J15" s="271"/>
    </row>
    <row r="16" spans="1:19" s="1" customFormat="1" ht="29.15" customHeight="1">
      <c r="A16" s="8"/>
      <c r="B16" s="20"/>
      <c r="C16" s="20"/>
      <c r="D16" s="261"/>
      <c r="E16" s="62"/>
      <c r="F16" s="62"/>
      <c r="G16" s="62"/>
      <c r="H16" s="62"/>
      <c r="I16" s="336"/>
      <c r="J16" s="3"/>
      <c r="K16" s="6"/>
      <c r="L16" s="258"/>
      <c r="M16" s="53"/>
      <c r="N16" s="50"/>
      <c r="O16" s="259"/>
      <c r="P16" s="247"/>
      <c r="Q16" s="32"/>
      <c r="R16" s="59"/>
    </row>
    <row r="17" spans="1:12" s="23" customFormat="1" ht="85.5" customHeight="1">
      <c r="A17" s="265" t="s">
        <v>14</v>
      </c>
      <c r="B17" s="266" t="s">
        <v>16</v>
      </c>
      <c r="C17" s="281" t="s">
        <v>15</v>
      </c>
      <c r="D17" s="267" t="s">
        <v>17</v>
      </c>
      <c r="E17" s="268" t="s">
        <v>18</v>
      </c>
      <c r="F17" s="269" t="s">
        <v>19</v>
      </c>
      <c r="G17" s="117" t="s">
        <v>20</v>
      </c>
      <c r="H17" s="324" t="s">
        <v>96</v>
      </c>
      <c r="I17" s="338" t="s">
        <v>25</v>
      </c>
      <c r="J17" s="270" t="s">
        <v>26</v>
      </c>
      <c r="K17" s="117" t="s">
        <v>97</v>
      </c>
    </row>
    <row r="18" spans="1:12" s="1" customFormat="1" ht="48" customHeight="1">
      <c r="A18" s="275"/>
      <c r="B18" s="273"/>
      <c r="C18" s="273"/>
      <c r="D18" s="208" t="s">
        <v>1282</v>
      </c>
      <c r="E18" s="273"/>
      <c r="F18" s="273"/>
      <c r="G18" s="273"/>
      <c r="H18" s="273"/>
      <c r="I18" s="326"/>
      <c r="J18" s="274"/>
      <c r="K18" s="250"/>
    </row>
    <row r="19" spans="1:12" s="288" customFormat="1" ht="109" customHeight="1">
      <c r="A19" s="178" t="s">
        <v>1283</v>
      </c>
      <c r="B19" s="173">
        <v>301755</v>
      </c>
      <c r="C19" s="354" t="s">
        <v>1283</v>
      </c>
      <c r="D19" s="206" t="s">
        <v>1284</v>
      </c>
      <c r="E19" s="33">
        <v>3</v>
      </c>
      <c r="F19" s="72">
        <v>3.32</v>
      </c>
      <c r="G19" s="253">
        <f t="shared" ref="G19:G66" si="0">F19*(1-$C$10)</f>
        <v>3.32</v>
      </c>
      <c r="H19" s="252">
        <f>F19*(1-0.35)</f>
        <v>2.1579999999999999</v>
      </c>
      <c r="I19" s="329"/>
      <c r="J19" s="287">
        <f t="shared" ref="J19:J66" si="1">I19*F19</f>
        <v>0</v>
      </c>
      <c r="K19" s="251">
        <f t="shared" ref="K19:K64" si="2">IF($I$67&gt;44,G19*(1-0.35),G19)</f>
        <v>3.32</v>
      </c>
    </row>
    <row r="20" spans="1:12" s="288" customFormat="1" ht="109" customHeight="1">
      <c r="A20" s="178" t="s">
        <v>1285</v>
      </c>
      <c r="B20" s="173">
        <v>301756</v>
      </c>
      <c r="C20" s="354" t="s">
        <v>1285</v>
      </c>
      <c r="D20" s="209" t="s">
        <v>1286</v>
      </c>
      <c r="E20" s="33">
        <v>3</v>
      </c>
      <c r="F20" s="72">
        <v>3.32</v>
      </c>
      <c r="G20" s="253">
        <f t="shared" si="0"/>
        <v>3.32</v>
      </c>
      <c r="H20" s="252">
        <f t="shared" ref="H20:H66" si="3">F20*(1-0.35)</f>
        <v>2.1579999999999999</v>
      </c>
      <c r="I20" s="329"/>
      <c r="J20" s="287">
        <f t="shared" si="1"/>
        <v>0</v>
      </c>
      <c r="K20" s="251">
        <f t="shared" si="2"/>
        <v>3.32</v>
      </c>
      <c r="L20" s="297"/>
    </row>
    <row r="21" spans="1:12" s="288" customFormat="1" ht="109" customHeight="1">
      <c r="A21" s="178" t="s">
        <v>1287</v>
      </c>
      <c r="B21" s="173">
        <v>301757</v>
      </c>
      <c r="C21" s="354" t="s">
        <v>1287</v>
      </c>
      <c r="D21" s="209" t="s">
        <v>1288</v>
      </c>
      <c r="E21" s="33">
        <v>3</v>
      </c>
      <c r="F21" s="72">
        <v>3.32</v>
      </c>
      <c r="G21" s="253">
        <f t="shared" si="0"/>
        <v>3.32</v>
      </c>
      <c r="H21" s="252">
        <f t="shared" si="3"/>
        <v>2.1579999999999999</v>
      </c>
      <c r="I21" s="329"/>
      <c r="J21" s="287">
        <f t="shared" si="1"/>
        <v>0</v>
      </c>
      <c r="K21" s="251">
        <f t="shared" si="2"/>
        <v>3.32</v>
      </c>
    </row>
    <row r="22" spans="1:12" s="288" customFormat="1" ht="109" customHeight="1">
      <c r="A22" s="178" t="s">
        <v>1289</v>
      </c>
      <c r="B22" s="173">
        <v>301758</v>
      </c>
      <c r="C22" s="354" t="s">
        <v>1289</v>
      </c>
      <c r="D22" s="209" t="s">
        <v>1290</v>
      </c>
      <c r="E22" s="33">
        <v>3</v>
      </c>
      <c r="F22" s="72">
        <v>3.32</v>
      </c>
      <c r="G22" s="253">
        <f t="shared" si="0"/>
        <v>3.32</v>
      </c>
      <c r="H22" s="252">
        <f t="shared" si="3"/>
        <v>2.1579999999999999</v>
      </c>
      <c r="I22" s="329"/>
      <c r="J22" s="287">
        <f t="shared" si="1"/>
        <v>0</v>
      </c>
      <c r="K22" s="251">
        <f t="shared" si="2"/>
        <v>3.32</v>
      </c>
    </row>
    <row r="23" spans="1:12" s="288" customFormat="1" ht="109" customHeight="1">
      <c r="A23" s="178" t="s">
        <v>1291</v>
      </c>
      <c r="B23" s="173">
        <v>301759</v>
      </c>
      <c r="C23" s="354" t="s">
        <v>1291</v>
      </c>
      <c r="D23" s="209" t="s">
        <v>1292</v>
      </c>
      <c r="E23" s="33">
        <v>3</v>
      </c>
      <c r="F23" s="72">
        <v>3.32</v>
      </c>
      <c r="G23" s="253">
        <f t="shared" si="0"/>
        <v>3.32</v>
      </c>
      <c r="H23" s="252">
        <f t="shared" si="3"/>
        <v>2.1579999999999999</v>
      </c>
      <c r="I23" s="329"/>
      <c r="J23" s="287">
        <f t="shared" si="1"/>
        <v>0</v>
      </c>
      <c r="K23" s="251">
        <f t="shared" si="2"/>
        <v>3.32</v>
      </c>
    </row>
    <row r="24" spans="1:12" s="288" customFormat="1" ht="109" customHeight="1">
      <c r="A24" s="178" t="s">
        <v>1293</v>
      </c>
      <c r="B24" s="173">
        <v>301760</v>
      </c>
      <c r="C24" s="354" t="s">
        <v>1293</v>
      </c>
      <c r="D24" s="209" t="s">
        <v>1294</v>
      </c>
      <c r="E24" s="33">
        <v>3</v>
      </c>
      <c r="F24" s="72">
        <v>3.32</v>
      </c>
      <c r="G24" s="253">
        <f t="shared" si="0"/>
        <v>3.32</v>
      </c>
      <c r="H24" s="252">
        <f t="shared" si="3"/>
        <v>2.1579999999999999</v>
      </c>
      <c r="I24" s="329"/>
      <c r="J24" s="287">
        <f t="shared" si="1"/>
        <v>0</v>
      </c>
      <c r="K24" s="251">
        <f t="shared" si="2"/>
        <v>3.32</v>
      </c>
    </row>
    <row r="25" spans="1:12" s="288" customFormat="1" ht="109" customHeight="1">
      <c r="A25" s="178" t="s">
        <v>1295</v>
      </c>
      <c r="B25" s="173">
        <v>301762</v>
      </c>
      <c r="C25" s="354" t="s">
        <v>1295</v>
      </c>
      <c r="D25" s="74" t="s">
        <v>1296</v>
      </c>
      <c r="E25" s="33">
        <v>3</v>
      </c>
      <c r="F25" s="72">
        <v>3.32</v>
      </c>
      <c r="G25" s="253">
        <f t="shared" si="0"/>
        <v>3.32</v>
      </c>
      <c r="H25" s="252">
        <f t="shared" si="3"/>
        <v>2.1579999999999999</v>
      </c>
      <c r="I25" s="329"/>
      <c r="J25" s="287">
        <f t="shared" si="1"/>
        <v>0</v>
      </c>
      <c r="K25" s="251">
        <f t="shared" si="2"/>
        <v>3.32</v>
      </c>
    </row>
    <row r="26" spans="1:12" s="288" customFormat="1" ht="109" customHeight="1" collapsed="1">
      <c r="A26" s="178" t="s">
        <v>1297</v>
      </c>
      <c r="B26" s="173">
        <v>301761</v>
      </c>
      <c r="C26" s="354" t="s">
        <v>1297</v>
      </c>
      <c r="D26" s="74" t="s">
        <v>1298</v>
      </c>
      <c r="E26" s="33">
        <v>3</v>
      </c>
      <c r="F26" s="72">
        <v>3.32</v>
      </c>
      <c r="G26" s="253">
        <f t="shared" si="0"/>
        <v>3.32</v>
      </c>
      <c r="H26" s="252">
        <f t="shared" si="3"/>
        <v>2.1579999999999999</v>
      </c>
      <c r="I26" s="329"/>
      <c r="J26" s="287">
        <f t="shared" si="1"/>
        <v>0</v>
      </c>
      <c r="K26" s="251">
        <f t="shared" si="2"/>
        <v>3.32</v>
      </c>
    </row>
    <row r="27" spans="1:12" s="288" customFormat="1" ht="109" customHeight="1">
      <c r="A27" s="178" t="s">
        <v>1299</v>
      </c>
      <c r="B27" s="173">
        <v>301763</v>
      </c>
      <c r="C27" s="354" t="s">
        <v>1299</v>
      </c>
      <c r="D27" s="74" t="s">
        <v>1300</v>
      </c>
      <c r="E27" s="33">
        <v>3</v>
      </c>
      <c r="F27" s="72">
        <v>3.32</v>
      </c>
      <c r="G27" s="253">
        <f t="shared" si="0"/>
        <v>3.32</v>
      </c>
      <c r="H27" s="252">
        <f t="shared" si="3"/>
        <v>2.1579999999999999</v>
      </c>
      <c r="I27" s="329"/>
      <c r="J27" s="287">
        <f t="shared" si="1"/>
        <v>0</v>
      </c>
      <c r="K27" s="251">
        <f t="shared" si="2"/>
        <v>3.32</v>
      </c>
    </row>
    <row r="28" spans="1:12" s="288" customFormat="1" ht="109" customHeight="1">
      <c r="A28" s="178" t="s">
        <v>1301</v>
      </c>
      <c r="B28" s="173">
        <v>301765</v>
      </c>
      <c r="C28" s="354" t="s">
        <v>1301</v>
      </c>
      <c r="D28" s="74" t="s">
        <v>1302</v>
      </c>
      <c r="E28" s="33">
        <v>3</v>
      </c>
      <c r="F28" s="72">
        <v>3.32</v>
      </c>
      <c r="G28" s="253">
        <f t="shared" si="0"/>
        <v>3.32</v>
      </c>
      <c r="H28" s="252">
        <f t="shared" si="3"/>
        <v>2.1579999999999999</v>
      </c>
      <c r="I28" s="329"/>
      <c r="J28" s="287">
        <f t="shared" si="1"/>
        <v>0</v>
      </c>
      <c r="K28" s="251">
        <f t="shared" si="2"/>
        <v>3.32</v>
      </c>
    </row>
    <row r="29" spans="1:12" s="288" customFormat="1" ht="109" customHeight="1">
      <c r="A29" s="178" t="s">
        <v>1303</v>
      </c>
      <c r="B29" s="173">
        <v>301764</v>
      </c>
      <c r="C29" s="354" t="s">
        <v>1303</v>
      </c>
      <c r="D29" s="74" t="s">
        <v>1304</v>
      </c>
      <c r="E29" s="33">
        <v>3</v>
      </c>
      <c r="F29" s="72">
        <v>3.32</v>
      </c>
      <c r="G29" s="253">
        <f t="shared" si="0"/>
        <v>3.32</v>
      </c>
      <c r="H29" s="252">
        <f t="shared" si="3"/>
        <v>2.1579999999999999</v>
      </c>
      <c r="I29" s="329"/>
      <c r="J29" s="287">
        <f t="shared" si="1"/>
        <v>0</v>
      </c>
      <c r="K29" s="251">
        <f t="shared" si="2"/>
        <v>3.32</v>
      </c>
    </row>
    <row r="30" spans="1:12" s="288" customFormat="1" ht="109" customHeight="1">
      <c r="A30" s="178" t="s">
        <v>1305</v>
      </c>
      <c r="B30" s="173">
        <v>301767</v>
      </c>
      <c r="C30" s="354" t="s">
        <v>1305</v>
      </c>
      <c r="D30" s="74" t="s">
        <v>1306</v>
      </c>
      <c r="E30" s="33">
        <v>3</v>
      </c>
      <c r="F30" s="72">
        <v>3.32</v>
      </c>
      <c r="G30" s="253">
        <f t="shared" si="0"/>
        <v>3.32</v>
      </c>
      <c r="H30" s="252">
        <f t="shared" si="3"/>
        <v>2.1579999999999999</v>
      </c>
      <c r="I30" s="329"/>
      <c r="J30" s="287">
        <f t="shared" si="1"/>
        <v>0</v>
      </c>
      <c r="K30" s="251">
        <f t="shared" si="2"/>
        <v>3.32</v>
      </c>
    </row>
    <row r="31" spans="1:12" s="288" customFormat="1" ht="109" customHeight="1">
      <c r="A31" s="178" t="s">
        <v>1307</v>
      </c>
      <c r="B31" s="173">
        <v>301766</v>
      </c>
      <c r="C31" s="354" t="s">
        <v>1307</v>
      </c>
      <c r="D31" s="74" t="s">
        <v>1308</v>
      </c>
      <c r="E31" s="33">
        <v>3</v>
      </c>
      <c r="F31" s="72">
        <v>3.32</v>
      </c>
      <c r="G31" s="253">
        <f t="shared" si="0"/>
        <v>3.32</v>
      </c>
      <c r="H31" s="252">
        <f t="shared" si="3"/>
        <v>2.1579999999999999</v>
      </c>
      <c r="I31" s="329"/>
      <c r="J31" s="287">
        <f t="shared" si="1"/>
        <v>0</v>
      </c>
      <c r="K31" s="251">
        <f t="shared" si="2"/>
        <v>3.32</v>
      </c>
    </row>
    <row r="32" spans="1:12" s="288" customFormat="1" ht="109" customHeight="1">
      <c r="A32" s="178" t="s">
        <v>1309</v>
      </c>
      <c r="B32" s="173">
        <v>301768</v>
      </c>
      <c r="C32" s="354" t="s">
        <v>1309</v>
      </c>
      <c r="D32" s="209" t="s">
        <v>1310</v>
      </c>
      <c r="E32" s="33">
        <v>3</v>
      </c>
      <c r="F32" s="72">
        <v>3.32</v>
      </c>
      <c r="G32" s="253">
        <f t="shared" si="0"/>
        <v>3.32</v>
      </c>
      <c r="H32" s="252">
        <f t="shared" si="3"/>
        <v>2.1579999999999999</v>
      </c>
      <c r="I32" s="329"/>
      <c r="J32" s="287">
        <f t="shared" si="1"/>
        <v>0</v>
      </c>
      <c r="K32" s="251">
        <f t="shared" si="2"/>
        <v>3.32</v>
      </c>
    </row>
    <row r="33" spans="1:11" s="288" customFormat="1" ht="109" customHeight="1">
      <c r="A33" s="178" t="s">
        <v>1311</v>
      </c>
      <c r="B33" s="173">
        <v>301769</v>
      </c>
      <c r="C33" s="354" t="s">
        <v>1311</v>
      </c>
      <c r="D33" s="209" t="s">
        <v>1312</v>
      </c>
      <c r="E33" s="33">
        <v>3</v>
      </c>
      <c r="F33" s="72">
        <v>3.32</v>
      </c>
      <c r="G33" s="253">
        <f t="shared" si="0"/>
        <v>3.32</v>
      </c>
      <c r="H33" s="252">
        <f t="shared" si="3"/>
        <v>2.1579999999999999</v>
      </c>
      <c r="I33" s="329"/>
      <c r="J33" s="287">
        <f t="shared" si="1"/>
        <v>0</v>
      </c>
      <c r="K33" s="251">
        <f t="shared" si="2"/>
        <v>3.32</v>
      </c>
    </row>
    <row r="34" spans="1:11" s="288" customFormat="1" ht="109" customHeight="1">
      <c r="A34" s="178" t="s">
        <v>1313</v>
      </c>
      <c r="B34" s="173">
        <v>301770</v>
      </c>
      <c r="C34" s="354" t="s">
        <v>1313</v>
      </c>
      <c r="D34" s="209" t="s">
        <v>1314</v>
      </c>
      <c r="E34" s="33">
        <v>3</v>
      </c>
      <c r="F34" s="72">
        <v>3.32</v>
      </c>
      <c r="G34" s="253">
        <f t="shared" si="0"/>
        <v>3.32</v>
      </c>
      <c r="H34" s="252">
        <f t="shared" si="3"/>
        <v>2.1579999999999999</v>
      </c>
      <c r="I34" s="329"/>
      <c r="J34" s="287">
        <f t="shared" si="1"/>
        <v>0</v>
      </c>
      <c r="K34" s="251">
        <f t="shared" si="2"/>
        <v>3.32</v>
      </c>
    </row>
    <row r="35" spans="1:11" s="288" customFormat="1" ht="109" customHeight="1">
      <c r="A35" s="178" t="s">
        <v>1315</v>
      </c>
      <c r="B35" s="173">
        <v>301773</v>
      </c>
      <c r="C35" s="354" t="s">
        <v>1315</v>
      </c>
      <c r="D35" s="209" t="s">
        <v>1316</v>
      </c>
      <c r="E35" s="33">
        <v>3</v>
      </c>
      <c r="F35" s="72">
        <v>3.32</v>
      </c>
      <c r="G35" s="253">
        <f t="shared" si="0"/>
        <v>3.32</v>
      </c>
      <c r="H35" s="252">
        <f t="shared" si="3"/>
        <v>2.1579999999999999</v>
      </c>
      <c r="I35" s="329"/>
      <c r="J35" s="287">
        <f t="shared" si="1"/>
        <v>0</v>
      </c>
      <c r="K35" s="251">
        <f t="shared" si="2"/>
        <v>3.32</v>
      </c>
    </row>
    <row r="36" spans="1:11" s="288" customFormat="1" ht="109" customHeight="1">
      <c r="A36" s="178" t="s">
        <v>1317</v>
      </c>
      <c r="B36" s="173">
        <v>301774</v>
      </c>
      <c r="C36" s="354" t="s">
        <v>1317</v>
      </c>
      <c r="D36" s="209" t="s">
        <v>1318</v>
      </c>
      <c r="E36" s="33">
        <v>3</v>
      </c>
      <c r="F36" s="72">
        <v>3.32</v>
      </c>
      <c r="G36" s="253">
        <f t="shared" si="0"/>
        <v>3.32</v>
      </c>
      <c r="H36" s="252">
        <f t="shared" si="3"/>
        <v>2.1579999999999999</v>
      </c>
      <c r="I36" s="329"/>
      <c r="J36" s="287">
        <f t="shared" si="1"/>
        <v>0</v>
      </c>
      <c r="K36" s="251">
        <f t="shared" si="2"/>
        <v>3.32</v>
      </c>
    </row>
    <row r="37" spans="1:11" s="288" customFormat="1" ht="109" customHeight="1">
      <c r="A37" s="178" t="s">
        <v>1319</v>
      </c>
      <c r="B37" s="173">
        <v>301771</v>
      </c>
      <c r="C37" s="354" t="s">
        <v>1319</v>
      </c>
      <c r="D37" s="74" t="s">
        <v>1320</v>
      </c>
      <c r="E37" s="33">
        <v>3</v>
      </c>
      <c r="F37" s="72">
        <v>3.32</v>
      </c>
      <c r="G37" s="253">
        <f t="shared" si="0"/>
        <v>3.32</v>
      </c>
      <c r="H37" s="252">
        <f t="shared" si="3"/>
        <v>2.1579999999999999</v>
      </c>
      <c r="I37" s="329"/>
      <c r="J37" s="287">
        <f t="shared" si="1"/>
        <v>0</v>
      </c>
      <c r="K37" s="251">
        <f t="shared" si="2"/>
        <v>3.32</v>
      </c>
    </row>
    <row r="38" spans="1:11" s="288" customFormat="1" ht="109" customHeight="1">
      <c r="A38" s="178" t="s">
        <v>1321</v>
      </c>
      <c r="B38" s="173">
        <v>301772</v>
      </c>
      <c r="C38" s="354" t="s">
        <v>1321</v>
      </c>
      <c r="D38" s="74" t="s">
        <v>1322</v>
      </c>
      <c r="E38" s="33">
        <v>3</v>
      </c>
      <c r="F38" s="72">
        <v>3.32</v>
      </c>
      <c r="G38" s="253">
        <f t="shared" si="0"/>
        <v>3.32</v>
      </c>
      <c r="H38" s="252">
        <f t="shared" si="3"/>
        <v>2.1579999999999999</v>
      </c>
      <c r="I38" s="329"/>
      <c r="J38" s="287">
        <f t="shared" si="1"/>
        <v>0</v>
      </c>
      <c r="K38" s="251">
        <f t="shared" si="2"/>
        <v>3.32</v>
      </c>
    </row>
    <row r="39" spans="1:11" s="288" customFormat="1" ht="109" customHeight="1">
      <c r="A39" s="178" t="s">
        <v>1323</v>
      </c>
      <c r="B39" s="173">
        <v>301777</v>
      </c>
      <c r="C39" s="354" t="s">
        <v>1323</v>
      </c>
      <c r="D39" s="74" t="s">
        <v>1324</v>
      </c>
      <c r="E39" s="33">
        <v>3</v>
      </c>
      <c r="F39" s="72">
        <v>3.32</v>
      </c>
      <c r="G39" s="253">
        <f t="shared" si="0"/>
        <v>3.32</v>
      </c>
      <c r="H39" s="252">
        <f t="shared" si="3"/>
        <v>2.1579999999999999</v>
      </c>
      <c r="I39" s="329"/>
      <c r="J39" s="287">
        <f t="shared" si="1"/>
        <v>0</v>
      </c>
      <c r="K39" s="251">
        <f t="shared" si="2"/>
        <v>3.32</v>
      </c>
    </row>
    <row r="40" spans="1:11" s="298" customFormat="1" ht="109" customHeight="1">
      <c r="A40" s="178" t="s">
        <v>1325</v>
      </c>
      <c r="B40" s="173">
        <v>301775</v>
      </c>
      <c r="C40" s="354" t="s">
        <v>1325</v>
      </c>
      <c r="D40" s="74" t="s">
        <v>1326</v>
      </c>
      <c r="E40" s="33">
        <v>3</v>
      </c>
      <c r="F40" s="72">
        <v>3.32</v>
      </c>
      <c r="G40" s="253">
        <f t="shared" si="0"/>
        <v>3.32</v>
      </c>
      <c r="H40" s="252">
        <f t="shared" si="3"/>
        <v>2.1579999999999999</v>
      </c>
      <c r="I40" s="329"/>
      <c r="J40" s="287">
        <f t="shared" si="1"/>
        <v>0</v>
      </c>
      <c r="K40" s="251">
        <f t="shared" si="2"/>
        <v>3.32</v>
      </c>
    </row>
    <row r="41" spans="1:11" s="298" customFormat="1" ht="109" customHeight="1">
      <c r="A41" s="178" t="s">
        <v>1327</v>
      </c>
      <c r="B41" s="173">
        <v>301778</v>
      </c>
      <c r="C41" s="354" t="s">
        <v>1327</v>
      </c>
      <c r="D41" s="74" t="s">
        <v>1328</v>
      </c>
      <c r="E41" s="33">
        <v>3</v>
      </c>
      <c r="F41" s="72">
        <v>3.32</v>
      </c>
      <c r="G41" s="253">
        <f t="shared" si="0"/>
        <v>3.32</v>
      </c>
      <c r="H41" s="252">
        <f t="shared" si="3"/>
        <v>2.1579999999999999</v>
      </c>
      <c r="I41" s="329"/>
      <c r="J41" s="287">
        <f t="shared" si="1"/>
        <v>0</v>
      </c>
      <c r="K41" s="251">
        <f t="shared" si="2"/>
        <v>3.32</v>
      </c>
    </row>
    <row r="42" spans="1:11" s="298" customFormat="1" ht="109" customHeight="1">
      <c r="A42" s="178" t="s">
        <v>1329</v>
      </c>
      <c r="B42" s="173">
        <v>301779</v>
      </c>
      <c r="C42" s="354" t="s">
        <v>1329</v>
      </c>
      <c r="D42" s="74" t="s">
        <v>1330</v>
      </c>
      <c r="E42" s="33">
        <v>3</v>
      </c>
      <c r="F42" s="72">
        <v>3.32</v>
      </c>
      <c r="G42" s="253">
        <f t="shared" si="0"/>
        <v>3.32</v>
      </c>
      <c r="H42" s="252">
        <f t="shared" si="3"/>
        <v>2.1579999999999999</v>
      </c>
      <c r="I42" s="329"/>
      <c r="J42" s="287">
        <f t="shared" si="1"/>
        <v>0</v>
      </c>
      <c r="K42" s="251">
        <f t="shared" si="2"/>
        <v>3.32</v>
      </c>
    </row>
    <row r="43" spans="1:11" s="300" customFormat="1" ht="109" customHeight="1">
      <c r="A43" s="178" t="s">
        <v>1331</v>
      </c>
      <c r="B43" s="173">
        <v>301782</v>
      </c>
      <c r="C43" s="354" t="s">
        <v>1331</v>
      </c>
      <c r="D43" s="74" t="s">
        <v>1332</v>
      </c>
      <c r="E43" s="33">
        <v>3</v>
      </c>
      <c r="F43" s="72">
        <v>3.32</v>
      </c>
      <c r="G43" s="253">
        <f t="shared" si="0"/>
        <v>3.32</v>
      </c>
      <c r="H43" s="252">
        <f t="shared" si="3"/>
        <v>2.1579999999999999</v>
      </c>
      <c r="I43" s="329"/>
      <c r="J43" s="287">
        <f t="shared" si="1"/>
        <v>0</v>
      </c>
      <c r="K43" s="251">
        <f t="shared" si="2"/>
        <v>3.32</v>
      </c>
    </row>
    <row r="44" spans="1:11" s="300" customFormat="1" ht="109" customHeight="1">
      <c r="A44" s="178" t="s">
        <v>1333</v>
      </c>
      <c r="B44" s="173">
        <v>301783</v>
      </c>
      <c r="C44" s="354" t="s">
        <v>1333</v>
      </c>
      <c r="D44" s="209" t="s">
        <v>1334</v>
      </c>
      <c r="E44" s="33">
        <v>3</v>
      </c>
      <c r="F44" s="72">
        <v>3.32</v>
      </c>
      <c r="G44" s="253">
        <f t="shared" si="0"/>
        <v>3.32</v>
      </c>
      <c r="H44" s="252">
        <f t="shared" si="3"/>
        <v>2.1579999999999999</v>
      </c>
      <c r="I44" s="329"/>
      <c r="J44" s="287">
        <f t="shared" si="1"/>
        <v>0</v>
      </c>
      <c r="K44" s="251">
        <f t="shared" si="2"/>
        <v>3.32</v>
      </c>
    </row>
    <row r="45" spans="1:11" s="300" customFormat="1" ht="109" customHeight="1">
      <c r="A45" s="178" t="s">
        <v>1335</v>
      </c>
      <c r="B45" s="173">
        <v>301784</v>
      </c>
      <c r="C45" s="354" t="s">
        <v>1335</v>
      </c>
      <c r="D45" s="209" t="s">
        <v>1336</v>
      </c>
      <c r="E45" s="33">
        <v>3</v>
      </c>
      <c r="F45" s="72">
        <v>3.32</v>
      </c>
      <c r="G45" s="253">
        <f t="shared" si="0"/>
        <v>3.32</v>
      </c>
      <c r="H45" s="252">
        <f t="shared" si="3"/>
        <v>2.1579999999999999</v>
      </c>
      <c r="I45" s="329"/>
      <c r="J45" s="287">
        <f t="shared" si="1"/>
        <v>0</v>
      </c>
      <c r="K45" s="251">
        <f t="shared" si="2"/>
        <v>3.32</v>
      </c>
    </row>
    <row r="46" spans="1:11" s="300" customFormat="1" ht="109" customHeight="1">
      <c r="A46" s="178" t="s">
        <v>1337</v>
      </c>
      <c r="B46" s="173">
        <v>301780</v>
      </c>
      <c r="C46" s="354" t="s">
        <v>1337</v>
      </c>
      <c r="D46" s="209" t="s">
        <v>1338</v>
      </c>
      <c r="E46" s="33">
        <v>3</v>
      </c>
      <c r="F46" s="72">
        <v>3.32</v>
      </c>
      <c r="G46" s="253">
        <f t="shared" si="0"/>
        <v>3.32</v>
      </c>
      <c r="H46" s="252">
        <f t="shared" si="3"/>
        <v>2.1579999999999999</v>
      </c>
      <c r="I46" s="329"/>
      <c r="J46" s="287">
        <f t="shared" si="1"/>
        <v>0</v>
      </c>
      <c r="K46" s="251">
        <f t="shared" si="2"/>
        <v>3.32</v>
      </c>
    </row>
    <row r="47" spans="1:11" s="300" customFormat="1" ht="109" customHeight="1">
      <c r="A47" s="178" t="s">
        <v>1339</v>
      </c>
      <c r="B47" s="173">
        <v>301781</v>
      </c>
      <c r="C47" s="354" t="s">
        <v>1339</v>
      </c>
      <c r="D47" s="209" t="s">
        <v>1340</v>
      </c>
      <c r="E47" s="33">
        <v>3</v>
      </c>
      <c r="F47" s="72">
        <v>3.32</v>
      </c>
      <c r="G47" s="253">
        <f t="shared" si="0"/>
        <v>3.32</v>
      </c>
      <c r="H47" s="252">
        <f t="shared" si="3"/>
        <v>2.1579999999999999</v>
      </c>
      <c r="I47" s="329"/>
      <c r="J47" s="287">
        <f t="shared" si="1"/>
        <v>0</v>
      </c>
      <c r="K47" s="251">
        <f t="shared" si="2"/>
        <v>3.32</v>
      </c>
    </row>
    <row r="48" spans="1:11" s="300" customFormat="1" ht="109" customHeight="1">
      <c r="A48" s="178" t="s">
        <v>1341</v>
      </c>
      <c r="B48" s="173">
        <v>301785</v>
      </c>
      <c r="C48" s="354" t="s">
        <v>1341</v>
      </c>
      <c r="D48" s="209" t="s">
        <v>1342</v>
      </c>
      <c r="E48" s="33">
        <v>3</v>
      </c>
      <c r="F48" s="72">
        <v>3.32</v>
      </c>
      <c r="G48" s="253">
        <f t="shared" si="0"/>
        <v>3.32</v>
      </c>
      <c r="H48" s="252">
        <f t="shared" si="3"/>
        <v>2.1579999999999999</v>
      </c>
      <c r="I48" s="329"/>
      <c r="J48" s="287">
        <f t="shared" si="1"/>
        <v>0</v>
      </c>
      <c r="K48" s="251">
        <f t="shared" si="2"/>
        <v>3.32</v>
      </c>
    </row>
    <row r="49" spans="1:11" s="300" customFormat="1" ht="109" customHeight="1">
      <c r="A49" s="178" t="s">
        <v>1343</v>
      </c>
      <c r="B49" s="173">
        <v>301788</v>
      </c>
      <c r="C49" s="354" t="s">
        <v>1343</v>
      </c>
      <c r="D49" s="74" t="s">
        <v>1344</v>
      </c>
      <c r="E49" s="33">
        <v>3</v>
      </c>
      <c r="F49" s="72">
        <v>3.32</v>
      </c>
      <c r="G49" s="253">
        <f t="shared" si="0"/>
        <v>3.32</v>
      </c>
      <c r="H49" s="252">
        <f t="shared" si="3"/>
        <v>2.1579999999999999</v>
      </c>
      <c r="I49" s="329"/>
      <c r="J49" s="287">
        <f t="shared" si="1"/>
        <v>0</v>
      </c>
      <c r="K49" s="251">
        <f t="shared" si="2"/>
        <v>3.32</v>
      </c>
    </row>
    <row r="50" spans="1:11" s="300" customFormat="1" ht="109" customHeight="1">
      <c r="A50" s="178" t="s">
        <v>1345</v>
      </c>
      <c r="B50" s="173">
        <v>301786</v>
      </c>
      <c r="C50" s="354" t="s">
        <v>1345</v>
      </c>
      <c r="D50" s="74" t="s">
        <v>1346</v>
      </c>
      <c r="E50" s="33">
        <v>3</v>
      </c>
      <c r="F50" s="72">
        <v>3.32</v>
      </c>
      <c r="G50" s="253">
        <f t="shared" si="0"/>
        <v>3.32</v>
      </c>
      <c r="H50" s="252">
        <f t="shared" si="3"/>
        <v>2.1579999999999999</v>
      </c>
      <c r="I50" s="329"/>
      <c r="J50" s="287">
        <f t="shared" si="1"/>
        <v>0</v>
      </c>
      <c r="K50" s="251">
        <f t="shared" si="2"/>
        <v>3.32</v>
      </c>
    </row>
    <row r="51" spans="1:11" s="300" customFormat="1" ht="109" customHeight="1">
      <c r="A51" s="178" t="s">
        <v>1347</v>
      </c>
      <c r="B51" s="173">
        <v>301787</v>
      </c>
      <c r="C51" s="354" t="s">
        <v>1347</v>
      </c>
      <c r="D51" s="74" t="s">
        <v>1348</v>
      </c>
      <c r="E51" s="33">
        <v>3</v>
      </c>
      <c r="F51" s="72">
        <v>3.32</v>
      </c>
      <c r="G51" s="253">
        <f t="shared" si="0"/>
        <v>3.32</v>
      </c>
      <c r="H51" s="252">
        <f t="shared" si="3"/>
        <v>2.1579999999999999</v>
      </c>
      <c r="I51" s="329"/>
      <c r="J51" s="287">
        <f t="shared" si="1"/>
        <v>0</v>
      </c>
      <c r="K51" s="251">
        <f t="shared" si="2"/>
        <v>3.32</v>
      </c>
    </row>
    <row r="52" spans="1:11" s="300" customFormat="1" ht="109" customHeight="1">
      <c r="A52" s="178" t="s">
        <v>1349</v>
      </c>
      <c r="B52" s="173">
        <v>301789</v>
      </c>
      <c r="C52" s="354" t="s">
        <v>1349</v>
      </c>
      <c r="D52" s="74" t="s">
        <v>1350</v>
      </c>
      <c r="E52" s="33">
        <v>3</v>
      </c>
      <c r="F52" s="72">
        <v>3.32</v>
      </c>
      <c r="G52" s="253">
        <f t="shared" si="0"/>
        <v>3.32</v>
      </c>
      <c r="H52" s="252">
        <f t="shared" si="3"/>
        <v>2.1579999999999999</v>
      </c>
      <c r="I52" s="329"/>
      <c r="J52" s="287">
        <f t="shared" si="1"/>
        <v>0</v>
      </c>
      <c r="K52" s="251">
        <f t="shared" si="2"/>
        <v>3.32</v>
      </c>
    </row>
    <row r="53" spans="1:11" s="300" customFormat="1" ht="109" customHeight="1">
      <c r="A53" s="178" t="s">
        <v>1351</v>
      </c>
      <c r="B53" s="173">
        <v>301790</v>
      </c>
      <c r="C53" s="354" t="s">
        <v>1351</v>
      </c>
      <c r="D53" s="74" t="s">
        <v>1352</v>
      </c>
      <c r="E53" s="33">
        <v>3</v>
      </c>
      <c r="F53" s="72">
        <v>3.32</v>
      </c>
      <c r="G53" s="253">
        <f t="shared" si="0"/>
        <v>3.32</v>
      </c>
      <c r="H53" s="252">
        <f t="shared" si="3"/>
        <v>2.1579999999999999</v>
      </c>
      <c r="I53" s="329"/>
      <c r="J53" s="287">
        <f t="shared" si="1"/>
        <v>0</v>
      </c>
      <c r="K53" s="251">
        <f t="shared" si="2"/>
        <v>3.32</v>
      </c>
    </row>
    <row r="54" spans="1:11" s="300" customFormat="1" ht="109" customHeight="1">
      <c r="A54" s="178" t="s">
        <v>1353</v>
      </c>
      <c r="B54" s="173">
        <v>301791</v>
      </c>
      <c r="C54" s="354" t="s">
        <v>1353</v>
      </c>
      <c r="D54" s="74" t="s">
        <v>1354</v>
      </c>
      <c r="E54" s="33">
        <v>3</v>
      </c>
      <c r="F54" s="72">
        <v>3.32</v>
      </c>
      <c r="G54" s="253">
        <f t="shared" si="0"/>
        <v>3.32</v>
      </c>
      <c r="H54" s="252">
        <f t="shared" si="3"/>
        <v>2.1579999999999999</v>
      </c>
      <c r="I54" s="329"/>
      <c r="J54" s="287">
        <f t="shared" si="1"/>
        <v>0</v>
      </c>
      <c r="K54" s="251">
        <f t="shared" si="2"/>
        <v>3.32</v>
      </c>
    </row>
    <row r="55" spans="1:11" s="300" customFormat="1" ht="109" customHeight="1">
      <c r="A55" s="178" t="s">
        <v>1355</v>
      </c>
      <c r="B55" s="173">
        <v>301793</v>
      </c>
      <c r="C55" s="354" t="s">
        <v>1355</v>
      </c>
      <c r="D55" s="74" t="s">
        <v>1356</v>
      </c>
      <c r="E55" s="33">
        <v>3</v>
      </c>
      <c r="F55" s="72">
        <v>3.32</v>
      </c>
      <c r="G55" s="253">
        <f t="shared" si="0"/>
        <v>3.32</v>
      </c>
      <c r="H55" s="252">
        <f t="shared" si="3"/>
        <v>2.1579999999999999</v>
      </c>
      <c r="I55" s="329"/>
      <c r="J55" s="287">
        <f t="shared" si="1"/>
        <v>0</v>
      </c>
      <c r="K55" s="251">
        <f t="shared" si="2"/>
        <v>3.32</v>
      </c>
    </row>
    <row r="56" spans="1:11" s="300" customFormat="1" ht="109" customHeight="1">
      <c r="A56" s="178" t="s">
        <v>1357</v>
      </c>
      <c r="B56" s="173">
        <v>301792</v>
      </c>
      <c r="C56" s="354" t="s">
        <v>1357</v>
      </c>
      <c r="D56" s="209" t="s">
        <v>1358</v>
      </c>
      <c r="E56" s="33">
        <v>3</v>
      </c>
      <c r="F56" s="72">
        <v>3.32</v>
      </c>
      <c r="G56" s="253">
        <f t="shared" si="0"/>
        <v>3.32</v>
      </c>
      <c r="H56" s="252">
        <f t="shared" si="3"/>
        <v>2.1579999999999999</v>
      </c>
      <c r="I56" s="329"/>
      <c r="J56" s="287">
        <f t="shared" si="1"/>
        <v>0</v>
      </c>
      <c r="K56" s="251">
        <f t="shared" si="2"/>
        <v>3.32</v>
      </c>
    </row>
    <row r="57" spans="1:11" s="300" customFormat="1" ht="109" customHeight="1">
      <c r="A57" s="178" t="s">
        <v>1359</v>
      </c>
      <c r="B57" s="173">
        <v>301795</v>
      </c>
      <c r="C57" s="354" t="s">
        <v>1359</v>
      </c>
      <c r="D57" s="209" t="s">
        <v>1360</v>
      </c>
      <c r="E57" s="33">
        <v>3</v>
      </c>
      <c r="F57" s="72">
        <v>3.32</v>
      </c>
      <c r="G57" s="253">
        <f t="shared" si="0"/>
        <v>3.32</v>
      </c>
      <c r="H57" s="252">
        <f t="shared" si="3"/>
        <v>2.1579999999999999</v>
      </c>
      <c r="I57" s="329"/>
      <c r="J57" s="287">
        <f t="shared" si="1"/>
        <v>0</v>
      </c>
      <c r="K57" s="251">
        <f t="shared" si="2"/>
        <v>3.32</v>
      </c>
    </row>
    <row r="58" spans="1:11" s="300" customFormat="1" ht="109" customHeight="1">
      <c r="A58" s="178" t="s">
        <v>1361</v>
      </c>
      <c r="B58" s="173">
        <v>301796</v>
      </c>
      <c r="C58" s="354" t="s">
        <v>1361</v>
      </c>
      <c r="D58" s="209" t="s">
        <v>1362</v>
      </c>
      <c r="E58" s="33">
        <v>3</v>
      </c>
      <c r="F58" s="72">
        <v>3.32</v>
      </c>
      <c r="G58" s="253">
        <f t="shared" si="0"/>
        <v>3.32</v>
      </c>
      <c r="H58" s="252">
        <f t="shared" si="3"/>
        <v>2.1579999999999999</v>
      </c>
      <c r="I58" s="329"/>
      <c r="J58" s="287">
        <f t="shared" si="1"/>
        <v>0</v>
      </c>
      <c r="K58" s="251">
        <f t="shared" si="2"/>
        <v>3.32</v>
      </c>
    </row>
    <row r="59" spans="1:11" s="300" customFormat="1" ht="109" customHeight="1">
      <c r="A59" s="178" t="s">
        <v>1363</v>
      </c>
      <c r="B59" s="173">
        <v>301797</v>
      </c>
      <c r="C59" s="354" t="s">
        <v>1363</v>
      </c>
      <c r="D59" s="209" t="s">
        <v>1364</v>
      </c>
      <c r="E59" s="33">
        <v>3</v>
      </c>
      <c r="F59" s="72">
        <v>3.32</v>
      </c>
      <c r="G59" s="253">
        <f t="shared" si="0"/>
        <v>3.32</v>
      </c>
      <c r="H59" s="252">
        <f t="shared" si="3"/>
        <v>2.1579999999999999</v>
      </c>
      <c r="I59" s="329"/>
      <c r="J59" s="287">
        <f t="shared" si="1"/>
        <v>0</v>
      </c>
      <c r="K59" s="251">
        <f t="shared" si="2"/>
        <v>3.32</v>
      </c>
    </row>
    <row r="60" spans="1:11" s="300" customFormat="1" ht="109" customHeight="1">
      <c r="A60" s="178" t="s">
        <v>1365</v>
      </c>
      <c r="B60" s="173">
        <v>301798</v>
      </c>
      <c r="C60" s="354" t="s">
        <v>1365</v>
      </c>
      <c r="D60" s="209" t="s">
        <v>1366</v>
      </c>
      <c r="E60" s="33">
        <v>3</v>
      </c>
      <c r="F60" s="72">
        <v>3.32</v>
      </c>
      <c r="G60" s="253">
        <f t="shared" si="0"/>
        <v>3.32</v>
      </c>
      <c r="H60" s="252">
        <f t="shared" si="3"/>
        <v>2.1579999999999999</v>
      </c>
      <c r="I60" s="329"/>
      <c r="J60" s="287">
        <f t="shared" si="1"/>
        <v>0</v>
      </c>
      <c r="K60" s="251">
        <f t="shared" si="2"/>
        <v>3.32</v>
      </c>
    </row>
    <row r="61" spans="1:11" s="300" customFormat="1" ht="109" customHeight="1">
      <c r="A61" s="178" t="s">
        <v>1367</v>
      </c>
      <c r="B61" s="173">
        <v>301800</v>
      </c>
      <c r="C61" s="354" t="s">
        <v>1367</v>
      </c>
      <c r="D61" s="74" t="s">
        <v>1368</v>
      </c>
      <c r="E61" s="33">
        <v>3</v>
      </c>
      <c r="F61" s="72">
        <v>3.32</v>
      </c>
      <c r="G61" s="253">
        <f t="shared" si="0"/>
        <v>3.32</v>
      </c>
      <c r="H61" s="252">
        <f t="shared" si="3"/>
        <v>2.1579999999999999</v>
      </c>
      <c r="I61" s="329"/>
      <c r="J61" s="287">
        <f t="shared" si="1"/>
        <v>0</v>
      </c>
      <c r="K61" s="251">
        <f t="shared" si="2"/>
        <v>3.32</v>
      </c>
    </row>
    <row r="62" spans="1:11" s="300" customFormat="1" ht="109" customHeight="1">
      <c r="A62" s="178" t="s">
        <v>1369</v>
      </c>
      <c r="B62" s="173">
        <v>301799</v>
      </c>
      <c r="C62" s="354" t="s">
        <v>1369</v>
      </c>
      <c r="D62" s="74" t="s">
        <v>1370</v>
      </c>
      <c r="E62" s="33">
        <v>3</v>
      </c>
      <c r="F62" s="72">
        <v>3.32</v>
      </c>
      <c r="G62" s="253">
        <f t="shared" si="0"/>
        <v>3.32</v>
      </c>
      <c r="H62" s="252">
        <f t="shared" si="3"/>
        <v>2.1579999999999999</v>
      </c>
      <c r="I62" s="329"/>
      <c r="J62" s="287">
        <f t="shared" si="1"/>
        <v>0</v>
      </c>
      <c r="K62" s="251">
        <f t="shared" si="2"/>
        <v>3.32</v>
      </c>
    </row>
    <row r="63" spans="1:11" s="300" customFormat="1" ht="108.65" customHeight="1">
      <c r="A63" s="178" t="s">
        <v>1371</v>
      </c>
      <c r="B63" s="173">
        <v>301803</v>
      </c>
      <c r="C63" s="354" t="s">
        <v>1371</v>
      </c>
      <c r="D63" s="74" t="s">
        <v>1372</v>
      </c>
      <c r="E63" s="33">
        <v>3</v>
      </c>
      <c r="F63" s="72">
        <v>3.32</v>
      </c>
      <c r="G63" s="253">
        <f t="shared" si="0"/>
        <v>3.32</v>
      </c>
      <c r="H63" s="252">
        <f t="shared" si="3"/>
        <v>2.1579999999999999</v>
      </c>
      <c r="I63" s="329"/>
      <c r="J63" s="287">
        <f t="shared" si="1"/>
        <v>0</v>
      </c>
      <c r="K63" s="251">
        <f t="shared" si="2"/>
        <v>3.32</v>
      </c>
    </row>
    <row r="64" spans="1:11" s="300" customFormat="1" ht="109" customHeight="1">
      <c r="A64" s="178" t="s">
        <v>1373</v>
      </c>
      <c r="B64" s="173">
        <v>301801</v>
      </c>
      <c r="C64" s="354" t="s">
        <v>1373</v>
      </c>
      <c r="D64" s="74" t="s">
        <v>1374</v>
      </c>
      <c r="E64" s="33">
        <v>3</v>
      </c>
      <c r="F64" s="72">
        <v>3.32</v>
      </c>
      <c r="G64" s="253">
        <f t="shared" si="0"/>
        <v>3.32</v>
      </c>
      <c r="H64" s="252">
        <f t="shared" si="3"/>
        <v>2.1579999999999999</v>
      </c>
      <c r="I64" s="329"/>
      <c r="J64" s="287">
        <f t="shared" si="1"/>
        <v>0</v>
      </c>
      <c r="K64" s="251">
        <f t="shared" si="2"/>
        <v>3.32</v>
      </c>
    </row>
    <row r="65" spans="1:12" s="288" customFormat="1" ht="109" customHeight="1">
      <c r="A65" s="178" t="s">
        <v>1375</v>
      </c>
      <c r="B65" s="173">
        <v>301805</v>
      </c>
      <c r="C65" s="354" t="s">
        <v>1375</v>
      </c>
      <c r="D65" s="74" t="s">
        <v>1376</v>
      </c>
      <c r="E65" s="33">
        <v>3</v>
      </c>
      <c r="F65" s="72">
        <v>3.32</v>
      </c>
      <c r="G65" s="253">
        <f t="shared" si="0"/>
        <v>3.32</v>
      </c>
      <c r="H65" s="252">
        <f t="shared" si="3"/>
        <v>2.1579999999999999</v>
      </c>
      <c r="I65" s="329"/>
      <c r="J65" s="287">
        <f t="shared" si="1"/>
        <v>0</v>
      </c>
      <c r="K65" s="251">
        <f>IF($I$67&gt;44,G65*(1-0.35),G65)</f>
        <v>3.32</v>
      </c>
      <c r="L65" s="297"/>
    </row>
    <row r="66" spans="1:12" s="288" customFormat="1" ht="109" customHeight="1">
      <c r="A66" s="178" t="s">
        <v>1377</v>
      </c>
      <c r="B66" s="173">
        <v>301806</v>
      </c>
      <c r="C66" s="354" t="s">
        <v>1377</v>
      </c>
      <c r="D66" s="74" t="s">
        <v>1378</v>
      </c>
      <c r="E66" s="33">
        <v>3</v>
      </c>
      <c r="F66" s="72">
        <v>3.32</v>
      </c>
      <c r="G66" s="253">
        <f t="shared" si="0"/>
        <v>3.32</v>
      </c>
      <c r="H66" s="252">
        <f t="shared" si="3"/>
        <v>2.1579999999999999</v>
      </c>
      <c r="I66" s="329"/>
      <c r="J66" s="287">
        <f t="shared" si="1"/>
        <v>0</v>
      </c>
      <c r="K66" s="251">
        <f>IF($I$67&gt;44,G66*(1-0.35),G66)</f>
        <v>3.32</v>
      </c>
    </row>
    <row r="67" spans="1:12" s="264" customFormat="1" ht="35.15" customHeight="1">
      <c r="A67" s="201"/>
      <c r="B67" s="277"/>
      <c r="C67" s="249"/>
      <c r="D67" s="223" t="s">
        <v>260</v>
      </c>
      <c r="E67" s="277"/>
      <c r="F67" s="222"/>
      <c r="G67" s="222"/>
      <c r="H67" s="222"/>
      <c r="I67" s="327">
        <f>SUBTOTAL(9,I19:I66)</f>
        <v>0</v>
      </c>
      <c r="J67" s="312">
        <f>SUBTOTAL(9,J19:J66)</f>
        <v>0</v>
      </c>
      <c r="K67" s="200"/>
    </row>
    <row r="68" spans="1:12" s="264" customFormat="1" ht="35.15" customHeight="1">
      <c r="A68" s="202"/>
      <c r="B68" s="222"/>
      <c r="C68" s="203"/>
      <c r="D68" s="223" t="s">
        <v>1379</v>
      </c>
      <c r="E68" s="224"/>
      <c r="F68" s="222"/>
      <c r="G68" s="222"/>
      <c r="H68" s="222"/>
      <c r="I68" s="225"/>
      <c r="J68" s="222">
        <f>IF(I67&gt;44,35%,0)</f>
        <v>0</v>
      </c>
      <c r="K68" s="200"/>
    </row>
    <row r="69" spans="1:12" s="264" customFormat="1" ht="35.15" customHeight="1">
      <c r="A69" s="201"/>
      <c r="B69" s="278"/>
      <c r="C69" s="249"/>
      <c r="D69" s="223" t="s">
        <v>26</v>
      </c>
      <c r="E69" s="279"/>
      <c r="F69" s="204"/>
      <c r="G69" s="204"/>
      <c r="H69" s="222"/>
      <c r="I69" s="205"/>
      <c r="J69" s="312">
        <f>J67-(J67*J68)</f>
        <v>0</v>
      </c>
      <c r="K69" s="200"/>
    </row>
  </sheetData>
  <autoFilter ref="A17:K69" xr:uid="{AE3ACB71-AEB1-46BD-A869-6501E1160500}"/>
  <conditionalFormatting sqref="I19:I66">
    <cfRule type="expression" dxfId="6" priority="3">
      <formula>$I$67&lt;45</formula>
    </cfRule>
  </conditionalFormatting>
  <hyperlinks>
    <hyperlink ref="F12" r:id="rId1" xr:uid="{81A82C7E-6084-4696-9319-9D36E6B2241A}"/>
  </hyperlinks>
  <pageMargins left="0.7" right="0.7" top="0.75" bottom="0.75" header="0.3" footer="0.3"/>
  <pageSetup paperSize="9"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A7B4-64DA-4C78-9020-DE61833A6461}">
  <dimension ref="A1:S70"/>
  <sheetViews>
    <sheetView topLeftCell="A62" zoomScale="55" zoomScaleNormal="55" workbookViewId="0">
      <selection activeCell="H56" sqref="H56:H67"/>
    </sheetView>
  </sheetViews>
  <sheetFormatPr baseColWidth="10" defaultColWidth="11.453125" defaultRowHeight="26" outlineLevelRow="1"/>
  <cols>
    <col min="1" max="1" width="24.81640625" style="21" customWidth="1"/>
    <col min="2" max="2" width="17.26953125" style="27" customWidth="1"/>
    <col min="3" max="3" width="34.54296875" style="21" customWidth="1"/>
    <col min="4" max="4" width="70" style="24" customWidth="1"/>
    <col min="5" max="5" width="9.7265625" style="22" customWidth="1"/>
    <col min="6" max="6" width="15.1796875" style="6" customWidth="1"/>
    <col min="7" max="7" width="24.81640625" style="6" customWidth="1"/>
    <col min="8" max="8" width="18.1796875" style="6" customWidth="1"/>
    <col min="9" max="9" width="13.453125" style="148" customWidth="1"/>
    <col min="10" max="10" width="19.54296875" style="6" customWidth="1"/>
    <col min="11" max="11" width="23.7265625" customWidth="1"/>
    <col min="12" max="12" width="25.81640625" customWidth="1"/>
  </cols>
  <sheetData>
    <row r="1" spans="1:19" ht="92">
      <c r="A1"/>
      <c r="B1" s="38" t="s">
        <v>0</v>
      </c>
      <c r="C1" s="295"/>
      <c r="D1" s="289"/>
      <c r="E1" s="37"/>
      <c r="F1" s="37"/>
      <c r="G1" s="37"/>
      <c r="H1" s="37"/>
      <c r="I1" s="331"/>
      <c r="J1" s="29"/>
      <c r="K1" s="29"/>
    </row>
    <row r="2" spans="1:19" ht="106" customHeight="1">
      <c r="A2"/>
      <c r="B2" s="46" t="s">
        <v>1</v>
      </c>
      <c r="C2" s="296"/>
      <c r="D2" s="290"/>
      <c r="E2" s="46"/>
      <c r="F2" s="39"/>
      <c r="G2" s="39"/>
      <c r="H2" s="39"/>
      <c r="I2" s="332"/>
      <c r="J2" s="30"/>
      <c r="K2" s="30"/>
    </row>
    <row r="3" spans="1:19" s="1" customFormat="1" outlineLevel="1">
      <c r="A3" s="78" t="s">
        <v>2</v>
      </c>
      <c r="B3" s="79"/>
      <c r="C3" s="282"/>
      <c r="D3" s="291"/>
      <c r="E3" s="82"/>
      <c r="F3" s="2"/>
      <c r="G3" s="2"/>
      <c r="H3" s="2"/>
      <c r="I3" s="333"/>
      <c r="J3" s="3"/>
      <c r="K3" s="35"/>
      <c r="M3" s="36"/>
      <c r="N3" s="3"/>
      <c r="O3" s="3"/>
      <c r="P3" s="3"/>
      <c r="Q3" s="3"/>
    </row>
    <row r="4" spans="1:19" s="1" customFormat="1" outlineLevel="1">
      <c r="A4" s="80" t="s">
        <v>3</v>
      </c>
      <c r="B4" s="81"/>
      <c r="C4" s="283"/>
      <c r="D4" s="292"/>
      <c r="E4" s="83"/>
      <c r="F4" s="2"/>
      <c r="G4" s="2"/>
      <c r="H4" s="2"/>
      <c r="I4" s="333"/>
      <c r="J4" s="3"/>
      <c r="K4" s="35"/>
      <c r="M4" s="36"/>
      <c r="N4" s="3"/>
      <c r="O4" s="3"/>
      <c r="P4" s="3"/>
      <c r="Q4" s="3"/>
    </row>
    <row r="5" spans="1:19" s="1" customFormat="1" outlineLevel="1">
      <c r="A5" s="77" t="s">
        <v>4</v>
      </c>
      <c r="B5" s="12"/>
      <c r="C5" s="284"/>
      <c r="D5" s="293"/>
      <c r="E5" s="84"/>
      <c r="F5" s="2"/>
      <c r="G5" s="2"/>
      <c r="H5" s="2"/>
      <c r="I5" s="334"/>
      <c r="J5" s="3"/>
      <c r="K5" s="35"/>
      <c r="M5" s="36"/>
      <c r="N5" s="3"/>
      <c r="O5" s="3"/>
      <c r="P5" s="3"/>
      <c r="Q5" s="3"/>
    </row>
    <row r="6" spans="1:19" s="1" customFormat="1" outlineLevel="1">
      <c r="A6" s="80" t="s">
        <v>5</v>
      </c>
      <c r="B6" s="81"/>
      <c r="C6" s="283"/>
      <c r="D6" s="292"/>
      <c r="E6" s="83"/>
      <c r="F6" s="2"/>
      <c r="G6" s="2"/>
      <c r="H6" s="2"/>
      <c r="I6" s="333"/>
      <c r="J6" s="3"/>
      <c r="K6" s="35"/>
      <c r="M6" s="36"/>
      <c r="N6" s="3"/>
      <c r="O6" s="3"/>
      <c r="P6" s="3"/>
      <c r="Q6" s="3"/>
    </row>
    <row r="7" spans="1:19" s="1" customFormat="1" outlineLevel="1">
      <c r="A7" s="80" t="s">
        <v>6</v>
      </c>
      <c r="B7" s="81"/>
      <c r="C7" s="283"/>
      <c r="D7" s="292"/>
      <c r="E7" s="83"/>
      <c r="F7" s="2"/>
      <c r="G7" s="2"/>
      <c r="H7" s="2"/>
      <c r="I7" s="333"/>
      <c r="J7" s="3"/>
      <c r="K7" s="35"/>
      <c r="M7" s="36"/>
      <c r="N7" s="3"/>
      <c r="O7" s="3"/>
      <c r="P7" s="3"/>
      <c r="Q7" s="3"/>
    </row>
    <row r="8" spans="1:19" s="1" customFormat="1" outlineLevel="1">
      <c r="A8" s="80" t="s">
        <v>7</v>
      </c>
      <c r="B8" s="81"/>
      <c r="C8" s="283"/>
      <c r="D8" s="292"/>
      <c r="E8" s="83"/>
      <c r="F8" s="2"/>
      <c r="G8" s="2"/>
      <c r="H8" s="2"/>
      <c r="I8" s="335"/>
      <c r="J8" s="3"/>
      <c r="K8" s="35"/>
      <c r="M8" s="36"/>
      <c r="N8" s="3"/>
      <c r="O8" s="3"/>
      <c r="P8" s="3"/>
      <c r="Q8" s="3"/>
    </row>
    <row r="9" spans="1:19" s="1" customFormat="1" ht="22.5" customHeight="1" outlineLevel="1">
      <c r="A9" s="7"/>
      <c r="B9" s="12"/>
      <c r="C9" s="12"/>
      <c r="D9" s="260"/>
      <c r="E9" s="2"/>
      <c r="F9" s="2"/>
      <c r="G9" s="2"/>
      <c r="H9" s="2"/>
      <c r="I9" s="335"/>
      <c r="J9" s="3"/>
      <c r="K9" s="26"/>
      <c r="L9" s="247"/>
      <c r="M9" s="52"/>
      <c r="N9" s="49"/>
      <c r="O9" s="3"/>
      <c r="P9" s="3"/>
      <c r="Q9" s="32"/>
      <c r="R9" s="59"/>
    </row>
    <row r="10" spans="1:19" s="1" customFormat="1" ht="27" customHeight="1" outlineLevel="1">
      <c r="A10" s="8" t="s">
        <v>8</v>
      </c>
      <c r="B10" s="62"/>
      <c r="C10" s="116"/>
      <c r="D10" s="62"/>
      <c r="E10" s="5"/>
      <c r="F10" s="11"/>
      <c r="G10" s="11"/>
      <c r="H10" s="11"/>
      <c r="I10" s="336"/>
      <c r="J10" s="3"/>
      <c r="K10" s="6"/>
      <c r="L10" s="6"/>
      <c r="M10" s="258"/>
      <c r="N10" s="53"/>
      <c r="O10" s="50"/>
      <c r="P10" s="259"/>
      <c r="Q10" s="247"/>
      <c r="R10"/>
      <c r="S10" s="59"/>
    </row>
    <row r="11" spans="1:19" s="1" customFormat="1" ht="35.5" customHeight="1" outlineLevel="1">
      <c r="A11" s="8"/>
      <c r="B11" s="62"/>
      <c r="C11" s="116"/>
      <c r="D11" s="62"/>
      <c r="E11" s="5"/>
      <c r="F11" s="11"/>
      <c r="G11" s="11"/>
      <c r="H11" s="11"/>
      <c r="I11" s="336"/>
      <c r="J11" s="3"/>
      <c r="K11" s="6"/>
      <c r="L11" s="6"/>
      <c r="M11" s="258"/>
      <c r="N11" s="53"/>
      <c r="O11" s="50"/>
      <c r="P11" s="259"/>
      <c r="Q11" s="247"/>
      <c r="R11"/>
      <c r="S11" s="59"/>
    </row>
    <row r="12" spans="1:19" s="1" customFormat="1" ht="33" customHeight="1" outlineLevel="1">
      <c r="A12" s="262" t="s">
        <v>9</v>
      </c>
      <c r="B12" s="263"/>
      <c r="C12" s="263"/>
      <c r="D12" s="294"/>
      <c r="E12" s="276"/>
      <c r="F12" s="285" t="s">
        <v>10</v>
      </c>
      <c r="G12" s="285"/>
      <c r="H12" s="285"/>
      <c r="I12" s="336"/>
      <c r="J12" s="3"/>
      <c r="K12" s="6"/>
      <c r="L12" s="258"/>
      <c r="M12" s="53"/>
      <c r="N12" s="50"/>
      <c r="O12" s="259"/>
      <c r="P12" s="247"/>
      <c r="Q12" s="32"/>
      <c r="R12" s="59"/>
    </row>
    <row r="13" spans="1:19" s="323" customFormat="1" ht="42" customHeight="1" outlineLevel="1">
      <c r="A13" s="313"/>
      <c r="B13" s="314"/>
      <c r="C13" s="314"/>
      <c r="D13" s="315"/>
      <c r="E13" s="316"/>
      <c r="F13" s="317"/>
      <c r="G13" s="317"/>
      <c r="H13" s="317"/>
      <c r="I13" s="337"/>
      <c r="J13" s="318"/>
      <c r="K13" s="280"/>
      <c r="L13" s="257"/>
      <c r="M13" s="256"/>
      <c r="N13" s="319"/>
      <c r="O13" s="320"/>
      <c r="P13" s="255"/>
      <c r="Q13" s="321"/>
      <c r="R13" s="322"/>
    </row>
    <row r="14" spans="1:19" ht="36" customHeight="1">
      <c r="A14" s="271"/>
      <c r="B14" s="271"/>
      <c r="C14" s="272"/>
      <c r="D14" s="272" t="s">
        <v>1380</v>
      </c>
      <c r="E14" s="271"/>
      <c r="F14" s="271"/>
      <c r="G14" s="271"/>
      <c r="H14" s="271"/>
      <c r="I14" s="325"/>
      <c r="J14" s="271"/>
    </row>
    <row r="15" spans="1:19" ht="46" customHeight="1">
      <c r="A15" s="271"/>
      <c r="B15" s="271"/>
      <c r="C15" s="272"/>
      <c r="D15" s="172" t="s">
        <v>1381</v>
      </c>
      <c r="E15" s="271"/>
      <c r="F15" s="271"/>
      <c r="G15" s="271"/>
      <c r="H15" s="271"/>
      <c r="I15" s="325"/>
      <c r="J15" s="271"/>
    </row>
    <row r="16" spans="1:19" s="1" customFormat="1" ht="29.15" customHeight="1">
      <c r="A16" s="8"/>
      <c r="B16" s="20"/>
      <c r="C16" s="20"/>
      <c r="D16" s="261"/>
      <c r="E16" s="62"/>
      <c r="F16" s="62"/>
      <c r="G16" s="62"/>
      <c r="H16" s="62"/>
      <c r="I16" s="336"/>
      <c r="J16" s="3"/>
      <c r="K16" s="6"/>
      <c r="L16" s="258"/>
      <c r="M16" s="53"/>
      <c r="N16" s="50"/>
      <c r="O16" s="259"/>
      <c r="P16" s="247"/>
      <c r="Q16" s="32"/>
      <c r="R16" s="59"/>
    </row>
    <row r="17" spans="1:12" s="23" customFormat="1" ht="85.5" customHeight="1">
      <c r="A17" s="265" t="s">
        <v>14</v>
      </c>
      <c r="B17" s="266" t="s">
        <v>16</v>
      </c>
      <c r="C17" s="281" t="s">
        <v>15</v>
      </c>
      <c r="D17" s="267" t="s">
        <v>17</v>
      </c>
      <c r="E17" s="268" t="s">
        <v>18</v>
      </c>
      <c r="F17" s="269" t="s">
        <v>19</v>
      </c>
      <c r="G17" s="117" t="s">
        <v>20</v>
      </c>
      <c r="H17" s="324" t="s">
        <v>96</v>
      </c>
      <c r="I17" s="338" t="s">
        <v>25</v>
      </c>
      <c r="J17" s="270" t="s">
        <v>26</v>
      </c>
      <c r="K17" s="117" t="s">
        <v>97</v>
      </c>
    </row>
    <row r="18" spans="1:12" s="1" customFormat="1" ht="48" customHeight="1">
      <c r="A18" s="308"/>
      <c r="B18" s="309"/>
      <c r="C18" s="309"/>
      <c r="D18" s="384" t="s">
        <v>1382</v>
      </c>
      <c r="E18" s="309"/>
      <c r="F18" s="309"/>
      <c r="G18" s="309"/>
      <c r="H18" s="309"/>
      <c r="I18" s="328"/>
      <c r="J18" s="310"/>
      <c r="K18" s="244"/>
    </row>
    <row r="19" spans="1:12" s="288" customFormat="1" ht="109" customHeight="1">
      <c r="A19" s="174" t="s">
        <v>1383</v>
      </c>
      <c r="B19" s="183">
        <v>290183</v>
      </c>
      <c r="C19" s="350" t="s">
        <v>1383</v>
      </c>
      <c r="D19" s="64" t="s">
        <v>1384</v>
      </c>
      <c r="E19" s="64">
        <v>3</v>
      </c>
      <c r="F19" s="72">
        <v>6.43</v>
      </c>
      <c r="G19" s="253">
        <f t="shared" ref="G19:G30" si="0">F19*(1-$C$10)</f>
        <v>6.43</v>
      </c>
      <c r="H19" s="252">
        <f>G19*(1-0.15)</f>
        <v>5.4654999999999996</v>
      </c>
      <c r="I19" s="329"/>
      <c r="J19" s="287">
        <f t="shared" ref="J19:J30" si="1">I19*F19</f>
        <v>0</v>
      </c>
      <c r="K19" s="251">
        <f t="shared" ref="K19:K29" si="2">IF($I$31&gt;14,G19*(1-0.15),G19)</f>
        <v>6.43</v>
      </c>
    </row>
    <row r="20" spans="1:12" s="288" customFormat="1" ht="109" customHeight="1">
      <c r="A20" s="174" t="s">
        <v>1385</v>
      </c>
      <c r="B20" s="183">
        <v>290184</v>
      </c>
      <c r="C20" s="350" t="s">
        <v>1385</v>
      </c>
      <c r="D20" s="64" t="s">
        <v>1386</v>
      </c>
      <c r="E20" s="64">
        <v>3</v>
      </c>
      <c r="F20" s="72">
        <v>6.43</v>
      </c>
      <c r="G20" s="253">
        <f t="shared" si="0"/>
        <v>6.43</v>
      </c>
      <c r="H20" s="252">
        <f t="shared" ref="H20:H30" si="3">G20*(1-0.15)</f>
        <v>5.4654999999999996</v>
      </c>
      <c r="I20" s="329"/>
      <c r="J20" s="287">
        <f t="shared" si="1"/>
        <v>0</v>
      </c>
      <c r="K20" s="251">
        <f t="shared" si="2"/>
        <v>6.43</v>
      </c>
      <c r="L20" s="297"/>
    </row>
    <row r="21" spans="1:12" s="288" customFormat="1" ht="109" customHeight="1">
      <c r="A21" s="174" t="s">
        <v>1387</v>
      </c>
      <c r="B21" s="183">
        <v>290185</v>
      </c>
      <c r="C21" s="350" t="s">
        <v>1387</v>
      </c>
      <c r="D21" s="64" t="s">
        <v>1388</v>
      </c>
      <c r="E21" s="64">
        <v>3</v>
      </c>
      <c r="F21" s="72">
        <v>6.43</v>
      </c>
      <c r="G21" s="253">
        <f t="shared" si="0"/>
        <v>6.43</v>
      </c>
      <c r="H21" s="252">
        <f t="shared" si="3"/>
        <v>5.4654999999999996</v>
      </c>
      <c r="I21" s="329"/>
      <c r="J21" s="287">
        <f t="shared" si="1"/>
        <v>0</v>
      </c>
      <c r="K21" s="251">
        <f t="shared" si="2"/>
        <v>6.43</v>
      </c>
    </row>
    <row r="22" spans="1:12" s="288" customFormat="1" ht="109" customHeight="1">
      <c r="A22" s="174" t="s">
        <v>1389</v>
      </c>
      <c r="B22" s="183">
        <v>290186</v>
      </c>
      <c r="C22" s="350" t="s">
        <v>1389</v>
      </c>
      <c r="D22" s="64" t="s">
        <v>1390</v>
      </c>
      <c r="E22" s="64">
        <v>3</v>
      </c>
      <c r="F22" s="72">
        <v>6.43</v>
      </c>
      <c r="G22" s="253">
        <f t="shared" si="0"/>
        <v>6.43</v>
      </c>
      <c r="H22" s="252">
        <f t="shared" si="3"/>
        <v>5.4654999999999996</v>
      </c>
      <c r="I22" s="329"/>
      <c r="J22" s="287">
        <f t="shared" si="1"/>
        <v>0</v>
      </c>
      <c r="K22" s="251">
        <f t="shared" si="2"/>
        <v>6.43</v>
      </c>
    </row>
    <row r="23" spans="1:12" s="288" customFormat="1" ht="109" customHeight="1">
      <c r="A23" s="174" t="s">
        <v>1391</v>
      </c>
      <c r="B23" s="183">
        <v>290187</v>
      </c>
      <c r="C23" s="350" t="s">
        <v>1391</v>
      </c>
      <c r="D23" s="64" t="s">
        <v>1392</v>
      </c>
      <c r="E23" s="64">
        <v>3</v>
      </c>
      <c r="F23" s="72">
        <v>6.43</v>
      </c>
      <c r="G23" s="253">
        <f t="shared" si="0"/>
        <v>6.43</v>
      </c>
      <c r="H23" s="252">
        <f t="shared" si="3"/>
        <v>5.4654999999999996</v>
      </c>
      <c r="I23" s="329"/>
      <c r="J23" s="287">
        <f t="shared" si="1"/>
        <v>0</v>
      </c>
      <c r="K23" s="251">
        <f t="shared" si="2"/>
        <v>6.43</v>
      </c>
    </row>
    <row r="24" spans="1:12" s="288" customFormat="1" ht="109" customHeight="1">
      <c r="A24" s="174" t="s">
        <v>1393</v>
      </c>
      <c r="B24" s="183">
        <v>290188</v>
      </c>
      <c r="C24" s="350" t="s">
        <v>1393</v>
      </c>
      <c r="D24" s="64" t="s">
        <v>1394</v>
      </c>
      <c r="E24" s="64">
        <v>3</v>
      </c>
      <c r="F24" s="72">
        <v>6.43</v>
      </c>
      <c r="G24" s="253">
        <f t="shared" si="0"/>
        <v>6.43</v>
      </c>
      <c r="H24" s="252">
        <f t="shared" si="3"/>
        <v>5.4654999999999996</v>
      </c>
      <c r="I24" s="329"/>
      <c r="J24" s="287">
        <f t="shared" si="1"/>
        <v>0</v>
      </c>
      <c r="K24" s="251">
        <f t="shared" si="2"/>
        <v>6.43</v>
      </c>
    </row>
    <row r="25" spans="1:12" s="288" customFormat="1" ht="109" customHeight="1">
      <c r="A25" s="174" t="s">
        <v>1395</v>
      </c>
      <c r="B25" s="183">
        <v>290189</v>
      </c>
      <c r="C25" s="350" t="s">
        <v>1395</v>
      </c>
      <c r="D25" s="64" t="s">
        <v>1396</v>
      </c>
      <c r="E25" s="64">
        <v>3</v>
      </c>
      <c r="F25" s="72">
        <v>6.43</v>
      </c>
      <c r="G25" s="253">
        <f t="shared" si="0"/>
        <v>6.43</v>
      </c>
      <c r="H25" s="252">
        <f t="shared" si="3"/>
        <v>5.4654999999999996</v>
      </c>
      <c r="I25" s="329"/>
      <c r="J25" s="287">
        <f t="shared" si="1"/>
        <v>0</v>
      </c>
      <c r="K25" s="251">
        <f t="shared" si="2"/>
        <v>6.43</v>
      </c>
    </row>
    <row r="26" spans="1:12" s="288" customFormat="1" ht="109" customHeight="1" collapsed="1">
      <c r="A26" s="174" t="s">
        <v>1397</v>
      </c>
      <c r="B26" s="183">
        <v>290190</v>
      </c>
      <c r="C26" s="350" t="s">
        <v>1397</v>
      </c>
      <c r="D26" s="64" t="s">
        <v>1398</v>
      </c>
      <c r="E26" s="64">
        <v>3</v>
      </c>
      <c r="F26" s="72">
        <v>6.43</v>
      </c>
      <c r="G26" s="253">
        <f t="shared" si="0"/>
        <v>6.43</v>
      </c>
      <c r="H26" s="252">
        <f t="shared" si="3"/>
        <v>5.4654999999999996</v>
      </c>
      <c r="I26" s="329"/>
      <c r="J26" s="287">
        <f t="shared" si="1"/>
        <v>0</v>
      </c>
      <c r="K26" s="251">
        <f t="shared" si="2"/>
        <v>6.43</v>
      </c>
    </row>
    <row r="27" spans="1:12" s="288" customFormat="1" ht="109" customHeight="1">
      <c r="A27" s="174" t="s">
        <v>1399</v>
      </c>
      <c r="B27" s="183">
        <v>290191</v>
      </c>
      <c r="C27" s="350" t="s">
        <v>1399</v>
      </c>
      <c r="D27" s="64" t="s">
        <v>1400</v>
      </c>
      <c r="E27" s="64">
        <v>3</v>
      </c>
      <c r="F27" s="72">
        <v>6.43</v>
      </c>
      <c r="G27" s="253">
        <f t="shared" si="0"/>
        <v>6.43</v>
      </c>
      <c r="H27" s="252">
        <f t="shared" si="3"/>
        <v>5.4654999999999996</v>
      </c>
      <c r="I27" s="329"/>
      <c r="J27" s="287">
        <f t="shared" si="1"/>
        <v>0</v>
      </c>
      <c r="K27" s="251">
        <f t="shared" si="2"/>
        <v>6.43</v>
      </c>
    </row>
    <row r="28" spans="1:12" s="288" customFormat="1" ht="109" customHeight="1">
      <c r="A28" s="174" t="s">
        <v>1401</v>
      </c>
      <c r="B28" s="183">
        <v>290192</v>
      </c>
      <c r="C28" s="350" t="s">
        <v>1401</v>
      </c>
      <c r="D28" s="64" t="s">
        <v>1402</v>
      </c>
      <c r="E28" s="64">
        <v>3</v>
      </c>
      <c r="F28" s="72">
        <v>6.43</v>
      </c>
      <c r="G28" s="253">
        <f t="shared" si="0"/>
        <v>6.43</v>
      </c>
      <c r="H28" s="252">
        <f t="shared" si="3"/>
        <v>5.4654999999999996</v>
      </c>
      <c r="I28" s="329"/>
      <c r="J28" s="287">
        <f t="shared" si="1"/>
        <v>0</v>
      </c>
      <c r="K28" s="251">
        <f t="shared" si="2"/>
        <v>6.43</v>
      </c>
    </row>
    <row r="29" spans="1:12" s="288" customFormat="1" ht="109" customHeight="1">
      <c r="A29" s="174" t="s">
        <v>1403</v>
      </c>
      <c r="B29" s="183">
        <v>290193</v>
      </c>
      <c r="C29" s="350" t="s">
        <v>1403</v>
      </c>
      <c r="D29" s="64" t="s">
        <v>1404</v>
      </c>
      <c r="E29" s="64">
        <v>3</v>
      </c>
      <c r="F29" s="72">
        <v>6.43</v>
      </c>
      <c r="G29" s="253">
        <f t="shared" si="0"/>
        <v>6.43</v>
      </c>
      <c r="H29" s="252">
        <f t="shared" si="3"/>
        <v>5.4654999999999996</v>
      </c>
      <c r="I29" s="329"/>
      <c r="J29" s="287">
        <f t="shared" si="1"/>
        <v>0</v>
      </c>
      <c r="K29" s="251">
        <f t="shared" si="2"/>
        <v>6.43</v>
      </c>
    </row>
    <row r="30" spans="1:12" s="288" customFormat="1" ht="108.65" customHeight="1">
      <c r="A30" s="174" t="s">
        <v>1405</v>
      </c>
      <c r="B30" s="183">
        <v>290194</v>
      </c>
      <c r="C30" s="350" t="s">
        <v>1405</v>
      </c>
      <c r="D30" s="64" t="s">
        <v>1406</v>
      </c>
      <c r="E30" s="64">
        <v>3</v>
      </c>
      <c r="F30" s="72">
        <v>6.43</v>
      </c>
      <c r="G30" s="253">
        <f t="shared" si="0"/>
        <v>6.43</v>
      </c>
      <c r="H30" s="252">
        <f t="shared" si="3"/>
        <v>5.4654999999999996</v>
      </c>
      <c r="I30" s="329"/>
      <c r="J30" s="287">
        <f t="shared" si="1"/>
        <v>0</v>
      </c>
      <c r="K30" s="251">
        <f>IF($I$31&gt;14,G30*(1-0.15),G30)</f>
        <v>6.43</v>
      </c>
    </row>
    <row r="31" spans="1:12" s="264" customFormat="1" ht="35.15" customHeight="1">
      <c r="A31" s="214"/>
      <c r="B31" s="215"/>
      <c r="C31" s="358"/>
      <c r="D31" s="216" t="s">
        <v>260</v>
      </c>
      <c r="E31" s="215"/>
      <c r="F31" s="217"/>
      <c r="G31" s="217"/>
      <c r="H31" s="217"/>
      <c r="I31" s="218">
        <f>SUBTOTAL(9,I19:I30)</f>
        <v>0</v>
      </c>
      <c r="J31" s="219">
        <f>SUBTOTAL(9,J19:J30)</f>
        <v>0</v>
      </c>
      <c r="K31" s="220"/>
    </row>
    <row r="32" spans="1:12" s="264" customFormat="1" ht="35.15" customHeight="1">
      <c r="A32" s="221"/>
      <c r="B32" s="222"/>
      <c r="C32" s="356"/>
      <c r="D32" s="223" t="s">
        <v>1407</v>
      </c>
      <c r="E32" s="224"/>
      <c r="F32" s="222"/>
      <c r="G32" s="222"/>
      <c r="H32" s="222"/>
      <c r="I32" s="225"/>
      <c r="J32" s="222">
        <f>IF(I31&gt;14,15%,0)</f>
        <v>0</v>
      </c>
      <c r="K32" s="226"/>
    </row>
    <row r="33" spans="1:11" s="264" customFormat="1" ht="35.15" customHeight="1">
      <c r="A33" s="227"/>
      <c r="B33" s="228"/>
      <c r="C33" s="359"/>
      <c r="D33" s="229" t="s">
        <v>26</v>
      </c>
      <c r="E33" s="230"/>
      <c r="F33" s="246"/>
      <c r="G33" s="246"/>
      <c r="H33" s="248"/>
      <c r="I33" s="231"/>
      <c r="J33" s="232">
        <f>J31-(J31*J32)</f>
        <v>0</v>
      </c>
      <c r="K33" s="233"/>
    </row>
    <row r="34" spans="1:11" s="1" customFormat="1" ht="48" customHeight="1">
      <c r="A34" s="234"/>
      <c r="B34" s="309"/>
      <c r="C34" s="360"/>
      <c r="D34" s="384" t="s">
        <v>1408</v>
      </c>
      <c r="E34" s="309"/>
      <c r="F34" s="309"/>
      <c r="G34" s="309"/>
      <c r="H34" s="309"/>
      <c r="I34" s="328"/>
      <c r="J34" s="310"/>
      <c r="K34" s="235"/>
    </row>
    <row r="35" spans="1:11" s="288" customFormat="1" ht="109" customHeight="1">
      <c r="A35" s="177" t="s">
        <v>1409</v>
      </c>
      <c r="B35" s="183">
        <v>290110</v>
      </c>
      <c r="C35" s="350" t="s">
        <v>1409</v>
      </c>
      <c r="D35" s="64" t="s">
        <v>1410</v>
      </c>
      <c r="E35" s="64">
        <v>1</v>
      </c>
      <c r="F35" s="72">
        <v>12.18</v>
      </c>
      <c r="G35" s="253">
        <f t="shared" ref="G35:G51" si="4">F35*(1-$C$10)</f>
        <v>12.18</v>
      </c>
      <c r="H35" s="252">
        <f t="shared" ref="H35:H51" si="5">G35*(1-0.15)</f>
        <v>10.353</v>
      </c>
      <c r="I35" s="329"/>
      <c r="J35" s="287">
        <f t="shared" ref="J35:J51" si="6">I35*F35</f>
        <v>0</v>
      </c>
      <c r="K35" s="251">
        <f t="shared" ref="K35:K50" si="7">IF($I$52&gt;9,G35*(1-0.15),G35)</f>
        <v>12.18</v>
      </c>
    </row>
    <row r="36" spans="1:11" s="288" customFormat="1" ht="109" customHeight="1">
      <c r="A36" s="177" t="s">
        <v>1411</v>
      </c>
      <c r="B36" s="183">
        <v>290111</v>
      </c>
      <c r="C36" s="350" t="s">
        <v>1411</v>
      </c>
      <c r="D36" s="64" t="s">
        <v>1412</v>
      </c>
      <c r="E36" s="64">
        <v>1</v>
      </c>
      <c r="F36" s="72">
        <v>12.18</v>
      </c>
      <c r="G36" s="253">
        <f t="shared" si="4"/>
        <v>12.18</v>
      </c>
      <c r="H36" s="252">
        <f t="shared" si="5"/>
        <v>10.353</v>
      </c>
      <c r="I36" s="329"/>
      <c r="J36" s="287">
        <f t="shared" si="6"/>
        <v>0</v>
      </c>
      <c r="K36" s="251">
        <f t="shared" si="7"/>
        <v>12.18</v>
      </c>
    </row>
    <row r="37" spans="1:11" s="288" customFormat="1" ht="109" customHeight="1">
      <c r="A37" s="177" t="s">
        <v>1413</v>
      </c>
      <c r="B37" s="183">
        <v>290112</v>
      </c>
      <c r="C37" s="350" t="s">
        <v>1413</v>
      </c>
      <c r="D37" s="64" t="s">
        <v>1414</v>
      </c>
      <c r="E37" s="64">
        <v>1</v>
      </c>
      <c r="F37" s="72">
        <v>12.18</v>
      </c>
      <c r="G37" s="253">
        <f t="shared" si="4"/>
        <v>12.18</v>
      </c>
      <c r="H37" s="252">
        <f t="shared" si="5"/>
        <v>10.353</v>
      </c>
      <c r="I37" s="329"/>
      <c r="J37" s="287">
        <f t="shared" si="6"/>
        <v>0</v>
      </c>
      <c r="K37" s="251">
        <f t="shared" si="7"/>
        <v>12.18</v>
      </c>
    </row>
    <row r="38" spans="1:11" s="288" customFormat="1" ht="109" customHeight="1">
      <c r="A38" s="177" t="s">
        <v>1415</v>
      </c>
      <c r="B38" s="183">
        <v>290113</v>
      </c>
      <c r="C38" s="350" t="s">
        <v>1415</v>
      </c>
      <c r="D38" s="64" t="s">
        <v>1416</v>
      </c>
      <c r="E38" s="64">
        <v>1</v>
      </c>
      <c r="F38" s="72">
        <v>12.18</v>
      </c>
      <c r="G38" s="253">
        <f t="shared" si="4"/>
        <v>12.18</v>
      </c>
      <c r="H38" s="252">
        <f t="shared" si="5"/>
        <v>10.353</v>
      </c>
      <c r="I38" s="329"/>
      <c r="J38" s="287">
        <f t="shared" si="6"/>
        <v>0</v>
      </c>
      <c r="K38" s="251">
        <f t="shared" si="7"/>
        <v>12.18</v>
      </c>
    </row>
    <row r="39" spans="1:11" s="288" customFormat="1" ht="109" customHeight="1">
      <c r="A39" s="177" t="s">
        <v>1417</v>
      </c>
      <c r="B39" s="183">
        <v>290114</v>
      </c>
      <c r="C39" s="350" t="s">
        <v>1417</v>
      </c>
      <c r="D39" s="64" t="s">
        <v>1418</v>
      </c>
      <c r="E39" s="64">
        <v>1</v>
      </c>
      <c r="F39" s="72">
        <v>12.18</v>
      </c>
      <c r="G39" s="253">
        <f t="shared" si="4"/>
        <v>12.18</v>
      </c>
      <c r="H39" s="252">
        <f t="shared" si="5"/>
        <v>10.353</v>
      </c>
      <c r="I39" s="329"/>
      <c r="J39" s="287">
        <f t="shared" si="6"/>
        <v>0</v>
      </c>
      <c r="K39" s="251">
        <f t="shared" si="7"/>
        <v>12.18</v>
      </c>
    </row>
    <row r="40" spans="1:11" s="288" customFormat="1" ht="109" customHeight="1">
      <c r="A40" s="177" t="s">
        <v>1419</v>
      </c>
      <c r="B40" s="183">
        <v>290115</v>
      </c>
      <c r="C40" s="350" t="s">
        <v>1419</v>
      </c>
      <c r="D40" s="64" t="s">
        <v>1420</v>
      </c>
      <c r="E40" s="64">
        <v>1</v>
      </c>
      <c r="F40" s="72">
        <v>12.18</v>
      </c>
      <c r="G40" s="253">
        <f t="shared" si="4"/>
        <v>12.18</v>
      </c>
      <c r="H40" s="252">
        <f t="shared" si="5"/>
        <v>10.353</v>
      </c>
      <c r="I40" s="329"/>
      <c r="J40" s="287">
        <f t="shared" si="6"/>
        <v>0</v>
      </c>
      <c r="K40" s="251">
        <f t="shared" si="7"/>
        <v>12.18</v>
      </c>
    </row>
    <row r="41" spans="1:11" s="298" customFormat="1" ht="109" customHeight="1">
      <c r="A41" s="177" t="s">
        <v>1421</v>
      </c>
      <c r="B41" s="183">
        <v>290116</v>
      </c>
      <c r="C41" s="350" t="s">
        <v>1421</v>
      </c>
      <c r="D41" s="64" t="s">
        <v>1422</v>
      </c>
      <c r="E41" s="64">
        <v>1</v>
      </c>
      <c r="F41" s="72">
        <v>12.18</v>
      </c>
      <c r="G41" s="253">
        <f t="shared" si="4"/>
        <v>12.18</v>
      </c>
      <c r="H41" s="252">
        <f t="shared" si="5"/>
        <v>10.353</v>
      </c>
      <c r="I41" s="329"/>
      <c r="J41" s="287">
        <f t="shared" si="6"/>
        <v>0</v>
      </c>
      <c r="K41" s="251">
        <f t="shared" si="7"/>
        <v>12.18</v>
      </c>
    </row>
    <row r="42" spans="1:11" s="298" customFormat="1" ht="109" customHeight="1">
      <c r="A42" s="177" t="s">
        <v>1423</v>
      </c>
      <c r="B42" s="183">
        <v>290117</v>
      </c>
      <c r="C42" s="350" t="s">
        <v>1423</v>
      </c>
      <c r="D42" s="64" t="s">
        <v>1424</v>
      </c>
      <c r="E42" s="64">
        <v>1</v>
      </c>
      <c r="F42" s="72">
        <v>12.18</v>
      </c>
      <c r="G42" s="253">
        <f t="shared" si="4"/>
        <v>12.18</v>
      </c>
      <c r="H42" s="252">
        <f t="shared" si="5"/>
        <v>10.353</v>
      </c>
      <c r="I42" s="329"/>
      <c r="J42" s="287">
        <f t="shared" si="6"/>
        <v>0</v>
      </c>
      <c r="K42" s="251">
        <f t="shared" si="7"/>
        <v>12.18</v>
      </c>
    </row>
    <row r="43" spans="1:11" s="298" customFormat="1" ht="109" customHeight="1">
      <c r="A43" s="177" t="s">
        <v>1425</v>
      </c>
      <c r="B43" s="183">
        <v>290118</v>
      </c>
      <c r="C43" s="350" t="s">
        <v>1425</v>
      </c>
      <c r="D43" s="64" t="s">
        <v>1426</v>
      </c>
      <c r="E43" s="64">
        <v>1</v>
      </c>
      <c r="F43" s="72">
        <v>12.18</v>
      </c>
      <c r="G43" s="253">
        <f t="shared" si="4"/>
        <v>12.18</v>
      </c>
      <c r="H43" s="252">
        <f t="shared" si="5"/>
        <v>10.353</v>
      </c>
      <c r="I43" s="329"/>
      <c r="J43" s="287">
        <f t="shared" si="6"/>
        <v>0</v>
      </c>
      <c r="K43" s="251">
        <f t="shared" si="7"/>
        <v>12.18</v>
      </c>
    </row>
    <row r="44" spans="1:11" s="300" customFormat="1" ht="109" customHeight="1">
      <c r="A44" s="177" t="s">
        <v>1427</v>
      </c>
      <c r="B44" s="183">
        <v>290135</v>
      </c>
      <c r="C44" s="350" t="s">
        <v>1427</v>
      </c>
      <c r="D44" s="64" t="s">
        <v>1428</v>
      </c>
      <c r="E44" s="64">
        <v>1</v>
      </c>
      <c r="F44" s="72">
        <v>12.18</v>
      </c>
      <c r="G44" s="253">
        <f t="shared" si="4"/>
        <v>12.18</v>
      </c>
      <c r="H44" s="252">
        <f t="shared" si="5"/>
        <v>10.353</v>
      </c>
      <c r="I44" s="329"/>
      <c r="J44" s="287">
        <f t="shared" si="6"/>
        <v>0</v>
      </c>
      <c r="K44" s="251">
        <f t="shared" si="7"/>
        <v>12.18</v>
      </c>
    </row>
    <row r="45" spans="1:11" s="300" customFormat="1" ht="109" customHeight="1">
      <c r="A45" s="177" t="s">
        <v>1429</v>
      </c>
      <c r="B45" s="183">
        <v>290136</v>
      </c>
      <c r="C45" s="350" t="s">
        <v>1429</v>
      </c>
      <c r="D45" s="64" t="s">
        <v>1430</v>
      </c>
      <c r="E45" s="64">
        <v>1</v>
      </c>
      <c r="F45" s="72">
        <v>12.18</v>
      </c>
      <c r="G45" s="253">
        <f t="shared" si="4"/>
        <v>12.18</v>
      </c>
      <c r="H45" s="252">
        <f t="shared" si="5"/>
        <v>10.353</v>
      </c>
      <c r="I45" s="329"/>
      <c r="J45" s="287">
        <f t="shared" si="6"/>
        <v>0</v>
      </c>
      <c r="K45" s="251">
        <f t="shared" si="7"/>
        <v>12.18</v>
      </c>
    </row>
    <row r="46" spans="1:11" s="300" customFormat="1" ht="109" customHeight="1">
      <c r="A46" s="177" t="s">
        <v>1431</v>
      </c>
      <c r="B46" s="183">
        <v>290154</v>
      </c>
      <c r="C46" s="350" t="s">
        <v>1431</v>
      </c>
      <c r="D46" s="64" t="s">
        <v>1432</v>
      </c>
      <c r="E46" s="64">
        <v>1</v>
      </c>
      <c r="F46" s="72">
        <v>12.18</v>
      </c>
      <c r="G46" s="253">
        <f t="shared" si="4"/>
        <v>12.18</v>
      </c>
      <c r="H46" s="252">
        <f t="shared" si="5"/>
        <v>10.353</v>
      </c>
      <c r="I46" s="329"/>
      <c r="J46" s="287">
        <f t="shared" si="6"/>
        <v>0</v>
      </c>
      <c r="K46" s="251">
        <f t="shared" si="7"/>
        <v>12.18</v>
      </c>
    </row>
    <row r="47" spans="1:11" s="300" customFormat="1" ht="109" customHeight="1">
      <c r="A47" s="177" t="s">
        <v>1433</v>
      </c>
      <c r="B47" s="183">
        <v>290160</v>
      </c>
      <c r="C47" s="350" t="s">
        <v>1433</v>
      </c>
      <c r="D47" s="64" t="s">
        <v>1434</v>
      </c>
      <c r="E47" s="64">
        <v>1</v>
      </c>
      <c r="F47" s="72">
        <v>12.18</v>
      </c>
      <c r="G47" s="253">
        <f t="shared" si="4"/>
        <v>12.18</v>
      </c>
      <c r="H47" s="252">
        <f t="shared" si="5"/>
        <v>10.353</v>
      </c>
      <c r="I47" s="329"/>
      <c r="J47" s="287">
        <f t="shared" si="6"/>
        <v>0</v>
      </c>
      <c r="K47" s="251">
        <f t="shared" si="7"/>
        <v>12.18</v>
      </c>
    </row>
    <row r="48" spans="1:11" s="300" customFormat="1" ht="109" customHeight="1">
      <c r="A48" s="177" t="s">
        <v>1435</v>
      </c>
      <c r="B48" s="183">
        <v>290124</v>
      </c>
      <c r="C48" s="350" t="s">
        <v>1435</v>
      </c>
      <c r="D48" s="64" t="s">
        <v>1436</v>
      </c>
      <c r="E48" s="64">
        <v>1</v>
      </c>
      <c r="F48" s="72">
        <v>13.16</v>
      </c>
      <c r="G48" s="253">
        <f t="shared" si="4"/>
        <v>13.16</v>
      </c>
      <c r="H48" s="252">
        <f t="shared" si="5"/>
        <v>11.186</v>
      </c>
      <c r="I48" s="329"/>
      <c r="J48" s="287">
        <f t="shared" si="6"/>
        <v>0</v>
      </c>
      <c r="K48" s="251">
        <f t="shared" si="7"/>
        <v>13.16</v>
      </c>
    </row>
    <row r="49" spans="1:11" s="300" customFormat="1" ht="109" customHeight="1">
      <c r="A49" s="177" t="s">
        <v>1437</v>
      </c>
      <c r="B49" s="183">
        <v>290125</v>
      </c>
      <c r="C49" s="350" t="s">
        <v>1437</v>
      </c>
      <c r="D49" s="64" t="s">
        <v>1438</v>
      </c>
      <c r="E49" s="64">
        <v>1</v>
      </c>
      <c r="F49" s="72">
        <v>13.16</v>
      </c>
      <c r="G49" s="253">
        <f t="shared" si="4"/>
        <v>13.16</v>
      </c>
      <c r="H49" s="252">
        <f t="shared" si="5"/>
        <v>11.186</v>
      </c>
      <c r="I49" s="329"/>
      <c r="J49" s="287">
        <f t="shared" si="6"/>
        <v>0</v>
      </c>
      <c r="K49" s="251">
        <f t="shared" si="7"/>
        <v>13.16</v>
      </c>
    </row>
    <row r="50" spans="1:11" s="300" customFormat="1" ht="109" customHeight="1">
      <c r="A50" s="177" t="s">
        <v>1439</v>
      </c>
      <c r="B50" s="183">
        <v>290126</v>
      </c>
      <c r="C50" s="350" t="s">
        <v>1439</v>
      </c>
      <c r="D50" s="64" t="s">
        <v>1440</v>
      </c>
      <c r="E50" s="64">
        <v>1</v>
      </c>
      <c r="F50" s="72">
        <v>13.16</v>
      </c>
      <c r="G50" s="253">
        <f t="shared" si="4"/>
        <v>13.16</v>
      </c>
      <c r="H50" s="252">
        <f t="shared" si="5"/>
        <v>11.186</v>
      </c>
      <c r="I50" s="329"/>
      <c r="J50" s="287">
        <f t="shared" si="6"/>
        <v>0</v>
      </c>
      <c r="K50" s="251">
        <f t="shared" si="7"/>
        <v>13.16</v>
      </c>
    </row>
    <row r="51" spans="1:11" s="300" customFormat="1" ht="109" customHeight="1">
      <c r="A51" s="177" t="s">
        <v>1441</v>
      </c>
      <c r="B51" s="183">
        <v>290127</v>
      </c>
      <c r="C51" s="350" t="s">
        <v>1441</v>
      </c>
      <c r="D51" s="64" t="s">
        <v>1442</v>
      </c>
      <c r="E51" s="64">
        <v>1</v>
      </c>
      <c r="F51" s="72">
        <v>13.16</v>
      </c>
      <c r="G51" s="253">
        <f t="shared" si="4"/>
        <v>13.16</v>
      </c>
      <c r="H51" s="252">
        <f t="shared" si="5"/>
        <v>11.186</v>
      </c>
      <c r="I51" s="329"/>
      <c r="J51" s="287">
        <f t="shared" si="6"/>
        <v>0</v>
      </c>
      <c r="K51" s="251">
        <f>IF($I$52&gt;9,G51*(1-0.15),G51)</f>
        <v>13.16</v>
      </c>
    </row>
    <row r="52" spans="1:11" s="264" customFormat="1" ht="35.15" customHeight="1">
      <c r="A52" s="214"/>
      <c r="B52" s="215"/>
      <c r="C52" s="358"/>
      <c r="D52" s="216" t="s">
        <v>260</v>
      </c>
      <c r="E52" s="215"/>
      <c r="F52" s="217"/>
      <c r="G52" s="217"/>
      <c r="H52" s="217"/>
      <c r="I52" s="218">
        <f>SUBTOTAL(9,I35:I51)</f>
        <v>0</v>
      </c>
      <c r="J52" s="219">
        <f>SUBTOTAL(9,J35:J51)</f>
        <v>0</v>
      </c>
      <c r="K52" s="220"/>
    </row>
    <row r="53" spans="1:11" s="264" customFormat="1" ht="35.15" customHeight="1">
      <c r="A53" s="221"/>
      <c r="B53" s="222"/>
      <c r="C53" s="356"/>
      <c r="D53" s="223" t="s">
        <v>1443</v>
      </c>
      <c r="E53" s="224"/>
      <c r="F53" s="222"/>
      <c r="G53" s="222"/>
      <c r="H53" s="222"/>
      <c r="I53" s="225"/>
      <c r="J53" s="222">
        <f>IF(I52&gt;9,15%,0)</f>
        <v>0</v>
      </c>
      <c r="K53" s="226"/>
    </row>
    <row r="54" spans="1:11" s="264" customFormat="1" ht="35.15" customHeight="1">
      <c r="A54" s="227"/>
      <c r="B54" s="228"/>
      <c r="C54" s="359"/>
      <c r="D54" s="229" t="s">
        <v>26</v>
      </c>
      <c r="E54" s="230"/>
      <c r="F54" s="246"/>
      <c r="G54" s="246"/>
      <c r="H54" s="248"/>
      <c r="I54" s="231"/>
      <c r="J54" s="232">
        <f>J52-(J52*J53)</f>
        <v>0</v>
      </c>
      <c r="K54" s="233"/>
    </row>
    <row r="55" spans="1:11" s="1" customFormat="1" ht="48" customHeight="1">
      <c r="A55" s="234"/>
      <c r="B55" s="309"/>
      <c r="C55" s="360"/>
      <c r="D55" s="384" t="s">
        <v>1444</v>
      </c>
      <c r="E55" s="309"/>
      <c r="F55" s="309"/>
      <c r="G55" s="309"/>
      <c r="H55" s="309"/>
      <c r="I55" s="328"/>
      <c r="J55" s="310"/>
      <c r="K55" s="235"/>
    </row>
    <row r="56" spans="1:11" s="300" customFormat="1" ht="109" customHeight="1">
      <c r="A56" s="174" t="s">
        <v>1445</v>
      </c>
      <c r="B56" s="183">
        <v>290137</v>
      </c>
      <c r="C56" s="350" t="s">
        <v>1445</v>
      </c>
      <c r="D56" s="74" t="s">
        <v>1446</v>
      </c>
      <c r="E56" s="64">
        <v>1</v>
      </c>
      <c r="F56" s="72">
        <v>25.65</v>
      </c>
      <c r="G56" s="253">
        <f t="shared" ref="G56:G67" si="8">F56*(1-$C$10)</f>
        <v>25.65</v>
      </c>
      <c r="H56" s="252">
        <f t="shared" ref="H56:H67" si="9">G56*(1-0.15)</f>
        <v>21.802499999999998</v>
      </c>
      <c r="I56" s="329"/>
      <c r="J56" s="287">
        <f t="shared" ref="J56:J67" si="10">I56*F56</f>
        <v>0</v>
      </c>
      <c r="K56" s="251">
        <f t="shared" ref="K56:K65" si="11">IF($I$68&gt;5,G56*(1-0.15),G56)</f>
        <v>25.65</v>
      </c>
    </row>
    <row r="57" spans="1:11" s="300" customFormat="1" ht="109" customHeight="1">
      <c r="A57" s="174" t="s">
        <v>1447</v>
      </c>
      <c r="B57" s="183">
        <v>290138</v>
      </c>
      <c r="C57" s="350" t="s">
        <v>1447</v>
      </c>
      <c r="D57" s="209" t="s">
        <v>1448</v>
      </c>
      <c r="E57" s="64">
        <v>1</v>
      </c>
      <c r="F57" s="72">
        <v>25.65</v>
      </c>
      <c r="G57" s="253">
        <f t="shared" si="8"/>
        <v>25.65</v>
      </c>
      <c r="H57" s="252">
        <f t="shared" si="9"/>
        <v>21.802499999999998</v>
      </c>
      <c r="I57" s="329"/>
      <c r="J57" s="287">
        <f t="shared" si="10"/>
        <v>0</v>
      </c>
      <c r="K57" s="251">
        <f t="shared" si="11"/>
        <v>25.65</v>
      </c>
    </row>
    <row r="58" spans="1:11" s="300" customFormat="1" ht="109" customHeight="1">
      <c r="A58" s="174" t="s">
        <v>1449</v>
      </c>
      <c r="B58" s="183">
        <v>290139</v>
      </c>
      <c r="C58" s="350" t="s">
        <v>1449</v>
      </c>
      <c r="D58" s="209" t="s">
        <v>1450</v>
      </c>
      <c r="E58" s="64">
        <v>1</v>
      </c>
      <c r="F58" s="72">
        <v>25.65</v>
      </c>
      <c r="G58" s="253">
        <f t="shared" si="8"/>
        <v>25.65</v>
      </c>
      <c r="H58" s="252">
        <f t="shared" si="9"/>
        <v>21.802499999999998</v>
      </c>
      <c r="I58" s="329"/>
      <c r="J58" s="287">
        <f t="shared" si="10"/>
        <v>0</v>
      </c>
      <c r="K58" s="251">
        <f t="shared" si="11"/>
        <v>25.65</v>
      </c>
    </row>
    <row r="59" spans="1:11" s="300" customFormat="1" ht="109" customHeight="1">
      <c r="A59" s="174" t="s">
        <v>1451</v>
      </c>
      <c r="B59" s="183">
        <v>290140</v>
      </c>
      <c r="C59" s="350" t="s">
        <v>1451</v>
      </c>
      <c r="D59" s="209" t="s">
        <v>1452</v>
      </c>
      <c r="E59" s="64">
        <v>1</v>
      </c>
      <c r="F59" s="72">
        <v>25.65</v>
      </c>
      <c r="G59" s="253">
        <f t="shared" si="8"/>
        <v>25.65</v>
      </c>
      <c r="H59" s="252">
        <f t="shared" si="9"/>
        <v>21.802499999999998</v>
      </c>
      <c r="I59" s="329"/>
      <c r="J59" s="287">
        <f t="shared" si="10"/>
        <v>0</v>
      </c>
      <c r="K59" s="251">
        <f t="shared" si="11"/>
        <v>25.65</v>
      </c>
    </row>
    <row r="60" spans="1:11" s="300" customFormat="1" ht="109" customHeight="1">
      <c r="A60" s="174" t="s">
        <v>1453</v>
      </c>
      <c r="B60" s="183">
        <v>290141</v>
      </c>
      <c r="C60" s="350" t="s">
        <v>1453</v>
      </c>
      <c r="D60" s="209" t="s">
        <v>1454</v>
      </c>
      <c r="E60" s="64">
        <v>1</v>
      </c>
      <c r="F60" s="72">
        <v>25.65</v>
      </c>
      <c r="G60" s="253">
        <f t="shared" si="8"/>
        <v>25.65</v>
      </c>
      <c r="H60" s="252">
        <f t="shared" si="9"/>
        <v>21.802499999999998</v>
      </c>
      <c r="I60" s="329"/>
      <c r="J60" s="287">
        <f t="shared" si="10"/>
        <v>0</v>
      </c>
      <c r="K60" s="251">
        <f t="shared" si="11"/>
        <v>25.65</v>
      </c>
    </row>
    <row r="61" spans="1:11" s="300" customFormat="1" ht="109" customHeight="1">
      <c r="A61" s="174" t="s">
        <v>1455</v>
      </c>
      <c r="B61" s="183">
        <v>290142</v>
      </c>
      <c r="C61" s="350" t="s">
        <v>1455</v>
      </c>
      <c r="D61" s="209" t="s">
        <v>1456</v>
      </c>
      <c r="E61" s="64">
        <v>1</v>
      </c>
      <c r="F61" s="72">
        <v>25.65</v>
      </c>
      <c r="G61" s="253">
        <f t="shared" si="8"/>
        <v>25.65</v>
      </c>
      <c r="H61" s="252">
        <f t="shared" si="9"/>
        <v>21.802499999999998</v>
      </c>
      <c r="I61" s="329"/>
      <c r="J61" s="287">
        <f t="shared" si="10"/>
        <v>0</v>
      </c>
      <c r="K61" s="251">
        <f t="shared" si="11"/>
        <v>25.65</v>
      </c>
    </row>
    <row r="62" spans="1:11" s="300" customFormat="1" ht="109" customHeight="1">
      <c r="A62" s="174" t="s">
        <v>1457</v>
      </c>
      <c r="B62" s="183">
        <v>290143</v>
      </c>
      <c r="C62" s="350" t="s">
        <v>1457</v>
      </c>
      <c r="D62" s="74" t="s">
        <v>1458</v>
      </c>
      <c r="E62" s="64">
        <v>1</v>
      </c>
      <c r="F62" s="72">
        <v>25.65</v>
      </c>
      <c r="G62" s="253">
        <f t="shared" si="8"/>
        <v>25.65</v>
      </c>
      <c r="H62" s="252">
        <f t="shared" si="9"/>
        <v>21.802499999999998</v>
      </c>
      <c r="I62" s="329"/>
      <c r="J62" s="287">
        <f t="shared" si="10"/>
        <v>0</v>
      </c>
      <c r="K62" s="251">
        <f t="shared" si="11"/>
        <v>25.65</v>
      </c>
    </row>
    <row r="63" spans="1:11" s="300" customFormat="1" ht="109" customHeight="1">
      <c r="A63" s="174" t="s">
        <v>1459</v>
      </c>
      <c r="B63" s="183">
        <v>290144</v>
      </c>
      <c r="C63" s="350" t="s">
        <v>1459</v>
      </c>
      <c r="D63" s="74" t="s">
        <v>1460</v>
      </c>
      <c r="E63" s="64">
        <v>1</v>
      </c>
      <c r="F63" s="72">
        <v>27.68</v>
      </c>
      <c r="G63" s="253">
        <f t="shared" si="8"/>
        <v>27.68</v>
      </c>
      <c r="H63" s="252">
        <f t="shared" si="9"/>
        <v>23.527999999999999</v>
      </c>
      <c r="I63" s="329"/>
      <c r="J63" s="287">
        <f t="shared" si="10"/>
        <v>0</v>
      </c>
      <c r="K63" s="251">
        <f t="shared" si="11"/>
        <v>27.68</v>
      </c>
    </row>
    <row r="64" spans="1:11" s="300" customFormat="1" ht="108.65" customHeight="1">
      <c r="A64" s="174" t="s">
        <v>1461</v>
      </c>
      <c r="B64" s="183">
        <v>290145</v>
      </c>
      <c r="C64" s="350" t="s">
        <v>1461</v>
      </c>
      <c r="D64" s="74" t="s">
        <v>1462</v>
      </c>
      <c r="E64" s="64">
        <v>1</v>
      </c>
      <c r="F64" s="72">
        <v>27.68</v>
      </c>
      <c r="G64" s="253">
        <f t="shared" si="8"/>
        <v>27.68</v>
      </c>
      <c r="H64" s="252">
        <f t="shared" si="9"/>
        <v>23.527999999999999</v>
      </c>
      <c r="I64" s="329"/>
      <c r="J64" s="287">
        <f t="shared" si="10"/>
        <v>0</v>
      </c>
      <c r="K64" s="251">
        <f t="shared" si="11"/>
        <v>27.68</v>
      </c>
    </row>
    <row r="65" spans="1:12" s="300" customFormat="1" ht="109" customHeight="1">
      <c r="A65" s="174" t="s">
        <v>1463</v>
      </c>
      <c r="B65" s="183">
        <v>290161</v>
      </c>
      <c r="C65" s="350" t="s">
        <v>1463</v>
      </c>
      <c r="D65" s="74" t="s">
        <v>1464</v>
      </c>
      <c r="E65" s="64">
        <v>1</v>
      </c>
      <c r="F65" s="72">
        <v>25.65</v>
      </c>
      <c r="G65" s="253">
        <f t="shared" si="8"/>
        <v>25.65</v>
      </c>
      <c r="H65" s="252">
        <f t="shared" si="9"/>
        <v>21.802499999999998</v>
      </c>
      <c r="I65" s="329"/>
      <c r="J65" s="287">
        <f t="shared" si="10"/>
        <v>0</v>
      </c>
      <c r="K65" s="251">
        <f t="shared" si="11"/>
        <v>25.65</v>
      </c>
    </row>
    <row r="66" spans="1:12" s="288" customFormat="1" ht="109" customHeight="1">
      <c r="A66" s="174" t="s">
        <v>1465</v>
      </c>
      <c r="B66" s="183">
        <v>290162</v>
      </c>
      <c r="C66" s="350" t="s">
        <v>1465</v>
      </c>
      <c r="D66" s="74" t="s">
        <v>1466</v>
      </c>
      <c r="E66" s="64">
        <v>1</v>
      </c>
      <c r="F66" s="72">
        <v>25.65</v>
      </c>
      <c r="G66" s="253">
        <f t="shared" si="8"/>
        <v>25.65</v>
      </c>
      <c r="H66" s="252">
        <f t="shared" si="9"/>
        <v>21.802499999999998</v>
      </c>
      <c r="I66" s="329"/>
      <c r="J66" s="287">
        <f t="shared" si="10"/>
        <v>0</v>
      </c>
      <c r="K66" s="251">
        <f>IF($I$68&gt;5,G66*(1-0.15),G66)</f>
        <v>25.65</v>
      </c>
      <c r="L66" s="297"/>
    </row>
    <row r="67" spans="1:12" s="288" customFormat="1" ht="109" customHeight="1">
      <c r="A67" s="174" t="s">
        <v>1467</v>
      </c>
      <c r="B67" s="183">
        <v>290172</v>
      </c>
      <c r="C67" s="350" t="s">
        <v>1467</v>
      </c>
      <c r="D67" s="74" t="s">
        <v>1468</v>
      </c>
      <c r="E67" s="64">
        <v>1</v>
      </c>
      <c r="F67" s="72">
        <v>25.65</v>
      </c>
      <c r="G67" s="253">
        <f t="shared" si="8"/>
        <v>25.65</v>
      </c>
      <c r="H67" s="252">
        <f t="shared" si="9"/>
        <v>21.802499999999998</v>
      </c>
      <c r="I67" s="329"/>
      <c r="J67" s="287">
        <f t="shared" si="10"/>
        <v>0</v>
      </c>
      <c r="K67" s="251">
        <f>IF($I$68&gt;5,G67*(1-0.15),G67)</f>
        <v>25.65</v>
      </c>
    </row>
    <row r="68" spans="1:12" s="264" customFormat="1" ht="35.15" customHeight="1">
      <c r="A68" s="201"/>
      <c r="B68" s="277"/>
      <c r="C68" s="249"/>
      <c r="D68" s="223" t="s">
        <v>260</v>
      </c>
      <c r="E68" s="277"/>
      <c r="F68" s="222"/>
      <c r="G68" s="222"/>
      <c r="H68" s="222"/>
      <c r="I68" s="327">
        <f>SUBTOTAL(9,I56:I67)</f>
        <v>0</v>
      </c>
      <c r="J68" s="312">
        <f>SUBTOTAL(9,J56:J67)</f>
        <v>0</v>
      </c>
      <c r="K68" s="200"/>
    </row>
    <row r="69" spans="1:12" s="264" customFormat="1" ht="35.15" customHeight="1">
      <c r="A69" s="202"/>
      <c r="B69" s="222"/>
      <c r="C69" s="203"/>
      <c r="D69" s="223" t="s">
        <v>1469</v>
      </c>
      <c r="E69" s="224"/>
      <c r="F69" s="222"/>
      <c r="G69" s="222"/>
      <c r="H69" s="222"/>
      <c r="I69" s="225"/>
      <c r="J69" s="222">
        <f>IF(I68&gt;5,15%,0)</f>
        <v>0</v>
      </c>
      <c r="K69" s="200"/>
    </row>
    <row r="70" spans="1:12" s="264" customFormat="1" ht="35.15" customHeight="1">
      <c r="A70" s="201"/>
      <c r="B70" s="278"/>
      <c r="C70" s="249"/>
      <c r="D70" s="223" t="s">
        <v>26</v>
      </c>
      <c r="E70" s="279"/>
      <c r="F70" s="204"/>
      <c r="G70" s="204"/>
      <c r="H70" s="222"/>
      <c r="I70" s="205"/>
      <c r="J70" s="312">
        <f>J68-(J68*J69)</f>
        <v>0</v>
      </c>
      <c r="K70" s="200"/>
    </row>
  </sheetData>
  <conditionalFormatting sqref="I19:I30">
    <cfRule type="expression" dxfId="5" priority="1">
      <formula>$I$31&lt;15</formula>
    </cfRule>
  </conditionalFormatting>
  <conditionalFormatting sqref="I35:I51">
    <cfRule type="expression" dxfId="4" priority="5">
      <formula>$I$52&lt;10</formula>
    </cfRule>
  </conditionalFormatting>
  <conditionalFormatting sqref="I56:I67">
    <cfRule type="expression" dxfId="3" priority="2">
      <formula>$I$68&lt;6</formula>
    </cfRule>
  </conditionalFormatting>
  <hyperlinks>
    <hyperlink ref="F12" r:id="rId1" xr:uid="{CC6CCD47-E920-4A0E-B71C-D46673A98FD3}"/>
  </hyperlinks>
  <pageMargins left="0.7" right="0.7" top="0.75" bottom="0.75" header="0.3" footer="0.3"/>
  <pageSetup paperSize="9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7A03-98CC-420E-A391-C53DC540D0F9}">
  <dimension ref="A1:S51"/>
  <sheetViews>
    <sheetView topLeftCell="A43" zoomScale="55" zoomScaleNormal="55" workbookViewId="0">
      <selection activeCell="H19" sqref="H19:H48"/>
    </sheetView>
  </sheetViews>
  <sheetFormatPr baseColWidth="10" defaultColWidth="11.453125" defaultRowHeight="26" outlineLevelRow="1"/>
  <cols>
    <col min="1" max="1" width="24.54296875" style="21" customWidth="1"/>
    <col min="2" max="2" width="18.54296875" style="27" customWidth="1"/>
    <col min="3" max="3" width="37.1796875" style="21" customWidth="1"/>
    <col min="4" max="4" width="73.26953125" style="24" customWidth="1"/>
    <col min="5" max="5" width="8.54296875" style="22" customWidth="1"/>
    <col min="6" max="6" width="14.81640625" style="6" customWidth="1"/>
    <col min="7" max="7" width="24" style="6" customWidth="1"/>
    <col min="8" max="8" width="16.81640625" style="6" customWidth="1"/>
    <col min="9" max="9" width="12" style="148" customWidth="1"/>
    <col min="10" max="10" width="18.1796875" style="6" customWidth="1"/>
    <col min="11" max="11" width="22.453125" customWidth="1"/>
    <col min="12" max="12" width="134.1796875" bestFit="1" customWidth="1"/>
  </cols>
  <sheetData>
    <row r="1" spans="1:19" ht="92">
      <c r="A1"/>
      <c r="B1" s="38" t="s">
        <v>0</v>
      </c>
      <c r="C1" s="295"/>
      <c r="D1" s="289"/>
      <c r="E1" s="37"/>
      <c r="F1" s="37"/>
      <c r="G1" s="37"/>
      <c r="H1" s="37"/>
      <c r="I1" s="331"/>
      <c r="J1" s="29"/>
      <c r="K1" s="29"/>
    </row>
    <row r="2" spans="1:19" ht="67.5" customHeight="1">
      <c r="A2"/>
      <c r="B2" s="46" t="s">
        <v>1</v>
      </c>
      <c r="C2" s="296"/>
      <c r="D2" s="290"/>
      <c r="E2" s="46"/>
      <c r="F2" s="39"/>
      <c r="G2" s="39"/>
      <c r="H2" s="39"/>
      <c r="I2" s="332"/>
      <c r="J2" s="30"/>
      <c r="K2" s="30"/>
    </row>
    <row r="3" spans="1:19" s="1" customFormat="1" outlineLevel="1">
      <c r="A3" s="78" t="s">
        <v>2</v>
      </c>
      <c r="B3" s="79"/>
      <c r="C3" s="282"/>
      <c r="D3" s="291"/>
      <c r="E3" s="82"/>
      <c r="F3" s="2"/>
      <c r="G3" s="2"/>
      <c r="H3" s="2"/>
      <c r="I3" s="333"/>
      <c r="J3" s="3"/>
      <c r="K3" s="35"/>
      <c r="M3" s="36"/>
      <c r="N3" s="3"/>
      <c r="O3" s="3"/>
      <c r="P3" s="3"/>
      <c r="Q3" s="3"/>
    </row>
    <row r="4" spans="1:19" s="1" customFormat="1" outlineLevel="1">
      <c r="A4" s="80" t="s">
        <v>3</v>
      </c>
      <c r="B4" s="81"/>
      <c r="C4" s="283"/>
      <c r="D4" s="292"/>
      <c r="E4" s="83"/>
      <c r="F4" s="2"/>
      <c r="G4" s="2"/>
      <c r="H4" s="2"/>
      <c r="I4" s="333"/>
      <c r="J4" s="3"/>
      <c r="K4" s="35"/>
      <c r="M4" s="36"/>
      <c r="N4" s="3"/>
      <c r="O4" s="3"/>
      <c r="P4" s="3"/>
      <c r="Q4" s="3"/>
    </row>
    <row r="5" spans="1:19" s="1" customFormat="1" outlineLevel="1">
      <c r="A5" s="77" t="s">
        <v>4</v>
      </c>
      <c r="B5" s="12"/>
      <c r="C5" s="284"/>
      <c r="D5" s="293"/>
      <c r="E5" s="84"/>
      <c r="F5" s="2"/>
      <c r="G5" s="2"/>
      <c r="H5" s="2"/>
      <c r="I5" s="334"/>
      <c r="J5" s="3"/>
      <c r="K5" s="35"/>
      <c r="M5" s="36"/>
      <c r="N5" s="3"/>
      <c r="O5" s="3"/>
      <c r="P5" s="3"/>
      <c r="Q5" s="3"/>
    </row>
    <row r="6" spans="1:19" s="1" customFormat="1" outlineLevel="1">
      <c r="A6" s="80" t="s">
        <v>5</v>
      </c>
      <c r="B6" s="81"/>
      <c r="C6" s="283"/>
      <c r="D6" s="292"/>
      <c r="E6" s="83"/>
      <c r="F6" s="2"/>
      <c r="G6" s="2"/>
      <c r="H6" s="2"/>
      <c r="I6" s="333"/>
      <c r="J6" s="3"/>
      <c r="K6" s="35"/>
      <c r="M6" s="36"/>
      <c r="N6" s="3"/>
      <c r="O6" s="3"/>
      <c r="P6" s="3"/>
      <c r="Q6" s="3"/>
    </row>
    <row r="7" spans="1:19" s="1" customFormat="1" outlineLevel="1">
      <c r="A7" s="80" t="s">
        <v>6</v>
      </c>
      <c r="B7" s="81"/>
      <c r="C7" s="283"/>
      <c r="D7" s="292"/>
      <c r="E7" s="83"/>
      <c r="F7" s="2"/>
      <c r="G7" s="2"/>
      <c r="H7" s="2"/>
      <c r="I7" s="333"/>
      <c r="J7" s="3"/>
      <c r="K7" s="35"/>
      <c r="M7" s="36"/>
      <c r="N7" s="3"/>
      <c r="O7" s="3"/>
      <c r="P7" s="3"/>
      <c r="Q7" s="3"/>
    </row>
    <row r="8" spans="1:19" s="1" customFormat="1" outlineLevel="1">
      <c r="A8" s="80" t="s">
        <v>7</v>
      </c>
      <c r="B8" s="81"/>
      <c r="C8" s="283"/>
      <c r="D8" s="292"/>
      <c r="E8" s="83"/>
      <c r="F8" s="2"/>
      <c r="G8" s="2"/>
      <c r="H8" s="2"/>
      <c r="I8" s="335"/>
      <c r="J8" s="3"/>
      <c r="K8" s="35"/>
      <c r="M8" s="36"/>
      <c r="N8" s="3"/>
      <c r="O8" s="3"/>
      <c r="P8" s="3"/>
      <c r="Q8" s="3"/>
    </row>
    <row r="9" spans="1:19" s="1" customFormat="1" ht="31.5" customHeight="1" outlineLevel="1">
      <c r="A9" s="7"/>
      <c r="B9" s="12"/>
      <c r="C9" s="12"/>
      <c r="D9" s="260"/>
      <c r="E9" s="2"/>
      <c r="F9" s="2"/>
      <c r="G9" s="2"/>
      <c r="H9" s="2"/>
      <c r="I9" s="335"/>
      <c r="J9" s="3"/>
      <c r="K9" s="26"/>
      <c r="L9" s="247"/>
      <c r="M9" s="52"/>
      <c r="N9" s="49"/>
      <c r="O9" s="3"/>
      <c r="P9" s="3"/>
      <c r="Q9" s="32"/>
      <c r="R9" s="59"/>
    </row>
    <row r="10" spans="1:19" s="1" customFormat="1" ht="39.65" customHeight="1" outlineLevel="1">
      <c r="A10" s="8" t="s">
        <v>8</v>
      </c>
      <c r="B10" s="62"/>
      <c r="C10" s="116"/>
      <c r="D10" s="62"/>
      <c r="E10" s="5"/>
      <c r="F10" s="11"/>
      <c r="G10" s="11"/>
      <c r="H10" s="11"/>
      <c r="I10" s="336"/>
      <c r="J10" s="3"/>
      <c r="K10" s="6"/>
      <c r="L10" s="6"/>
      <c r="M10" s="258"/>
      <c r="N10" s="53"/>
      <c r="O10" s="50"/>
      <c r="P10" s="259"/>
      <c r="Q10" s="247"/>
      <c r="R10"/>
      <c r="S10" s="59"/>
    </row>
    <row r="11" spans="1:19" s="1" customFormat="1" ht="50.5" customHeight="1" outlineLevel="1">
      <c r="A11" s="8"/>
      <c r="B11" s="62"/>
      <c r="C11" s="116"/>
      <c r="D11" s="62"/>
      <c r="E11" s="5"/>
      <c r="F11" s="11"/>
      <c r="G11" s="11"/>
      <c r="H11" s="11"/>
      <c r="I11" s="336"/>
      <c r="J11" s="3"/>
      <c r="K11" s="6"/>
      <c r="L11" s="6"/>
      <c r="M11" s="258"/>
      <c r="N11" s="53"/>
      <c r="O11" s="50"/>
      <c r="P11" s="259"/>
      <c r="Q11" s="247"/>
      <c r="R11"/>
      <c r="S11" s="59"/>
    </row>
    <row r="12" spans="1:19" s="1" customFormat="1" ht="31.5" customHeight="1" outlineLevel="1">
      <c r="A12" s="262" t="s">
        <v>9</v>
      </c>
      <c r="B12" s="263"/>
      <c r="C12" s="263"/>
      <c r="D12" s="294"/>
      <c r="E12" s="276"/>
      <c r="F12" s="285" t="s">
        <v>10</v>
      </c>
      <c r="G12" s="285"/>
      <c r="H12" s="285"/>
      <c r="I12" s="336"/>
      <c r="J12" s="3"/>
      <c r="K12" s="6"/>
      <c r="L12" s="258"/>
      <c r="M12" s="53"/>
      <c r="N12" s="50"/>
      <c r="O12" s="259"/>
      <c r="P12" s="247"/>
      <c r="Q12" s="32"/>
      <c r="R12" s="59"/>
    </row>
    <row r="13" spans="1:19" s="323" customFormat="1" ht="43.5" customHeight="1" outlineLevel="1">
      <c r="A13" s="313"/>
      <c r="B13" s="314"/>
      <c r="C13" s="314"/>
      <c r="D13" s="315"/>
      <c r="E13" s="316"/>
      <c r="F13" s="317"/>
      <c r="G13" s="317"/>
      <c r="H13" s="317"/>
      <c r="I13" s="337"/>
      <c r="J13" s="318"/>
      <c r="K13" s="280"/>
      <c r="L13" s="257"/>
      <c r="M13" s="256"/>
      <c r="N13" s="319"/>
      <c r="O13" s="320"/>
      <c r="P13" s="255"/>
      <c r="Q13" s="321"/>
      <c r="R13" s="322"/>
    </row>
    <row r="14" spans="1:19" ht="36" customHeight="1">
      <c r="A14" s="271"/>
      <c r="B14" s="271"/>
      <c r="C14" s="272"/>
      <c r="D14" s="272" t="s">
        <v>1470</v>
      </c>
      <c r="E14" s="271"/>
      <c r="F14" s="271"/>
      <c r="G14" s="271"/>
      <c r="H14" s="271"/>
      <c r="I14" s="325"/>
      <c r="J14" s="271"/>
    </row>
    <row r="15" spans="1:19" ht="46" customHeight="1">
      <c r="A15" s="271"/>
      <c r="B15" s="271"/>
      <c r="C15" s="272"/>
      <c r="D15" s="172" t="s">
        <v>1471</v>
      </c>
      <c r="E15" s="271"/>
      <c r="F15" s="271"/>
      <c r="G15" s="271"/>
      <c r="H15" s="271"/>
      <c r="I15" s="325"/>
      <c r="J15" s="271"/>
    </row>
    <row r="16" spans="1:19" s="1" customFormat="1" ht="29.15" customHeight="1">
      <c r="A16" s="8"/>
      <c r="B16" s="20"/>
      <c r="C16" s="20"/>
      <c r="D16" s="261"/>
      <c r="E16" s="62"/>
      <c r="F16" s="62"/>
      <c r="G16" s="62"/>
      <c r="H16" s="62"/>
      <c r="I16" s="336"/>
      <c r="J16" s="3"/>
      <c r="K16" s="6"/>
      <c r="L16" s="258"/>
      <c r="M16" s="53"/>
      <c r="N16" s="50"/>
      <c r="O16" s="259"/>
      <c r="P16" s="247"/>
      <c r="Q16" s="32"/>
      <c r="R16" s="59"/>
    </row>
    <row r="17" spans="1:12" s="23" customFormat="1" ht="85.5" customHeight="1">
      <c r="A17" s="265" t="s">
        <v>14</v>
      </c>
      <c r="B17" s="266" t="s">
        <v>16</v>
      </c>
      <c r="C17" s="281" t="s">
        <v>15</v>
      </c>
      <c r="D17" s="267" t="s">
        <v>17</v>
      </c>
      <c r="E17" s="268" t="s">
        <v>18</v>
      </c>
      <c r="F17" s="269" t="s">
        <v>19</v>
      </c>
      <c r="G17" s="117" t="s">
        <v>20</v>
      </c>
      <c r="H17" s="324" t="s">
        <v>96</v>
      </c>
      <c r="I17" s="338" t="s">
        <v>25</v>
      </c>
      <c r="J17" s="270" t="s">
        <v>26</v>
      </c>
      <c r="K17" s="117" t="s">
        <v>97</v>
      </c>
    </row>
    <row r="18" spans="1:12" s="1" customFormat="1" ht="48" customHeight="1">
      <c r="A18" s="236"/>
      <c r="B18" s="237"/>
      <c r="C18" s="237"/>
      <c r="D18" s="238" t="s">
        <v>1472</v>
      </c>
      <c r="E18" s="237"/>
      <c r="F18" s="237"/>
      <c r="G18" s="237"/>
      <c r="H18" s="237"/>
      <c r="I18" s="239"/>
      <c r="J18" s="240"/>
      <c r="K18" s="241"/>
    </row>
    <row r="19" spans="1:12" s="288" customFormat="1" ht="109" customHeight="1">
      <c r="A19" s="177" t="s">
        <v>1473</v>
      </c>
      <c r="B19" s="181">
        <v>2273</v>
      </c>
      <c r="C19" s="350" t="s">
        <v>1473</v>
      </c>
      <c r="D19" s="206" t="s">
        <v>1474</v>
      </c>
      <c r="E19" s="33">
        <v>12</v>
      </c>
      <c r="F19" s="72">
        <v>1.38</v>
      </c>
      <c r="G19" s="253">
        <f t="shared" ref="G19:G48" si="0">F19*(1-$C$10)</f>
        <v>1.38</v>
      </c>
      <c r="H19" s="252">
        <f>G19*(1-0.2)</f>
        <v>1.1039999999999999</v>
      </c>
      <c r="I19" s="329"/>
      <c r="J19" s="287">
        <f t="shared" ref="J19:J48" si="1">I19*F19</f>
        <v>0</v>
      </c>
      <c r="K19" s="251">
        <f t="shared" ref="K19:K46" si="2">IF($I$49&gt;119,G19*(1-0.2),G19)</f>
        <v>1.38</v>
      </c>
    </row>
    <row r="20" spans="1:12" s="288" customFormat="1" ht="109" customHeight="1">
      <c r="A20" s="177" t="s">
        <v>1475</v>
      </c>
      <c r="B20" s="181">
        <v>2274</v>
      </c>
      <c r="C20" s="350" t="s">
        <v>1475</v>
      </c>
      <c r="D20" s="209" t="s">
        <v>1476</v>
      </c>
      <c r="E20" s="33">
        <v>12</v>
      </c>
      <c r="F20" s="72">
        <v>1.38</v>
      </c>
      <c r="G20" s="253">
        <f t="shared" si="0"/>
        <v>1.38</v>
      </c>
      <c r="H20" s="252">
        <f t="shared" ref="H20:H48" si="3">G20*(1-0.2)</f>
        <v>1.1039999999999999</v>
      </c>
      <c r="I20" s="329"/>
      <c r="J20" s="287">
        <f t="shared" si="1"/>
        <v>0</v>
      </c>
      <c r="K20" s="251">
        <f t="shared" si="2"/>
        <v>1.38</v>
      </c>
      <c r="L20" s="297"/>
    </row>
    <row r="21" spans="1:12" s="288" customFormat="1" ht="109" customHeight="1">
      <c r="A21" s="177" t="s">
        <v>1477</v>
      </c>
      <c r="B21" s="181">
        <v>2275</v>
      </c>
      <c r="C21" s="350" t="s">
        <v>1477</v>
      </c>
      <c r="D21" s="209" t="s">
        <v>1478</v>
      </c>
      <c r="E21" s="33">
        <v>12</v>
      </c>
      <c r="F21" s="72">
        <v>1.38</v>
      </c>
      <c r="G21" s="253">
        <f t="shared" si="0"/>
        <v>1.38</v>
      </c>
      <c r="H21" s="252">
        <f t="shared" si="3"/>
        <v>1.1039999999999999</v>
      </c>
      <c r="I21" s="329"/>
      <c r="J21" s="287">
        <f t="shared" si="1"/>
        <v>0</v>
      </c>
      <c r="K21" s="251">
        <f t="shared" si="2"/>
        <v>1.38</v>
      </c>
    </row>
    <row r="22" spans="1:12" s="288" customFormat="1" ht="109" customHeight="1">
      <c r="A22" s="177" t="s">
        <v>1479</v>
      </c>
      <c r="B22" s="181">
        <v>2276</v>
      </c>
      <c r="C22" s="350" t="s">
        <v>1479</v>
      </c>
      <c r="D22" s="209" t="s">
        <v>1480</v>
      </c>
      <c r="E22" s="33">
        <v>12</v>
      </c>
      <c r="F22" s="72">
        <v>1.38</v>
      </c>
      <c r="G22" s="253">
        <f t="shared" si="0"/>
        <v>1.38</v>
      </c>
      <c r="H22" s="252">
        <f t="shared" si="3"/>
        <v>1.1039999999999999</v>
      </c>
      <c r="I22" s="329"/>
      <c r="J22" s="287">
        <f t="shared" si="1"/>
        <v>0</v>
      </c>
      <c r="K22" s="251">
        <f t="shared" si="2"/>
        <v>1.38</v>
      </c>
    </row>
    <row r="23" spans="1:12" s="288" customFormat="1" ht="109" customHeight="1">
      <c r="A23" s="177" t="s">
        <v>1481</v>
      </c>
      <c r="B23" s="181">
        <v>2277</v>
      </c>
      <c r="C23" s="350" t="s">
        <v>1481</v>
      </c>
      <c r="D23" s="209" t="s">
        <v>1482</v>
      </c>
      <c r="E23" s="33">
        <v>12</v>
      </c>
      <c r="F23" s="72">
        <v>1.38</v>
      </c>
      <c r="G23" s="253">
        <f t="shared" si="0"/>
        <v>1.38</v>
      </c>
      <c r="H23" s="252">
        <f t="shared" si="3"/>
        <v>1.1039999999999999</v>
      </c>
      <c r="I23" s="329"/>
      <c r="J23" s="287">
        <f t="shared" si="1"/>
        <v>0</v>
      </c>
      <c r="K23" s="251">
        <f t="shared" si="2"/>
        <v>1.38</v>
      </c>
    </row>
    <row r="24" spans="1:12" s="288" customFormat="1" ht="109" customHeight="1">
      <c r="A24" s="177" t="s">
        <v>1483</v>
      </c>
      <c r="B24" s="181">
        <v>2278</v>
      </c>
      <c r="C24" s="350" t="s">
        <v>1483</v>
      </c>
      <c r="D24" s="209" t="s">
        <v>1484</v>
      </c>
      <c r="E24" s="33">
        <v>12</v>
      </c>
      <c r="F24" s="72">
        <v>1.38</v>
      </c>
      <c r="G24" s="253">
        <f t="shared" si="0"/>
        <v>1.38</v>
      </c>
      <c r="H24" s="252">
        <f t="shared" si="3"/>
        <v>1.1039999999999999</v>
      </c>
      <c r="I24" s="329"/>
      <c r="J24" s="287">
        <f t="shared" si="1"/>
        <v>0</v>
      </c>
      <c r="K24" s="251">
        <f t="shared" si="2"/>
        <v>1.38</v>
      </c>
    </row>
    <row r="25" spans="1:12" s="288" customFormat="1" ht="109" customHeight="1">
      <c r="A25" s="177" t="s">
        <v>1485</v>
      </c>
      <c r="B25" s="181">
        <v>2279</v>
      </c>
      <c r="C25" s="350" t="s">
        <v>1485</v>
      </c>
      <c r="D25" s="74" t="s">
        <v>1486</v>
      </c>
      <c r="E25" s="33">
        <v>12</v>
      </c>
      <c r="F25" s="72">
        <v>1.38</v>
      </c>
      <c r="G25" s="253">
        <f t="shared" si="0"/>
        <v>1.38</v>
      </c>
      <c r="H25" s="252">
        <f t="shared" si="3"/>
        <v>1.1039999999999999</v>
      </c>
      <c r="I25" s="329"/>
      <c r="J25" s="287">
        <f t="shared" si="1"/>
        <v>0</v>
      </c>
      <c r="K25" s="251">
        <f t="shared" si="2"/>
        <v>1.38</v>
      </c>
    </row>
    <row r="26" spans="1:12" s="288" customFormat="1" ht="109" customHeight="1" collapsed="1">
      <c r="A26" s="177" t="s">
        <v>1487</v>
      </c>
      <c r="B26" s="181">
        <v>2280</v>
      </c>
      <c r="C26" s="350" t="s">
        <v>1487</v>
      </c>
      <c r="D26" s="74" t="s">
        <v>1488</v>
      </c>
      <c r="E26" s="33">
        <v>12</v>
      </c>
      <c r="F26" s="72">
        <v>1.38</v>
      </c>
      <c r="G26" s="253">
        <f t="shared" si="0"/>
        <v>1.38</v>
      </c>
      <c r="H26" s="252">
        <f t="shared" si="3"/>
        <v>1.1039999999999999</v>
      </c>
      <c r="I26" s="329"/>
      <c r="J26" s="287">
        <f t="shared" si="1"/>
        <v>0</v>
      </c>
      <c r="K26" s="251">
        <f t="shared" si="2"/>
        <v>1.38</v>
      </c>
    </row>
    <row r="27" spans="1:12" s="288" customFormat="1" ht="109" customHeight="1">
      <c r="A27" s="177" t="s">
        <v>1489</v>
      </c>
      <c r="B27" s="181">
        <v>2281</v>
      </c>
      <c r="C27" s="350" t="s">
        <v>1489</v>
      </c>
      <c r="D27" s="74" t="s">
        <v>1490</v>
      </c>
      <c r="E27" s="33">
        <v>12</v>
      </c>
      <c r="F27" s="72">
        <v>1.38</v>
      </c>
      <c r="G27" s="253">
        <f t="shared" si="0"/>
        <v>1.38</v>
      </c>
      <c r="H27" s="252">
        <f t="shared" si="3"/>
        <v>1.1039999999999999</v>
      </c>
      <c r="I27" s="329"/>
      <c r="J27" s="287">
        <f t="shared" si="1"/>
        <v>0</v>
      </c>
      <c r="K27" s="251">
        <f t="shared" si="2"/>
        <v>1.38</v>
      </c>
    </row>
    <row r="28" spans="1:12" s="288" customFormat="1" ht="109" customHeight="1">
      <c r="A28" s="177" t="s">
        <v>1491</v>
      </c>
      <c r="B28" s="181">
        <v>2282</v>
      </c>
      <c r="C28" s="350" t="s">
        <v>1491</v>
      </c>
      <c r="D28" s="74" t="s">
        <v>1492</v>
      </c>
      <c r="E28" s="33">
        <v>12</v>
      </c>
      <c r="F28" s="72">
        <v>1.38</v>
      </c>
      <c r="G28" s="253">
        <f t="shared" si="0"/>
        <v>1.38</v>
      </c>
      <c r="H28" s="252">
        <f t="shared" si="3"/>
        <v>1.1039999999999999</v>
      </c>
      <c r="I28" s="329"/>
      <c r="J28" s="287">
        <f t="shared" si="1"/>
        <v>0</v>
      </c>
      <c r="K28" s="251">
        <f t="shared" si="2"/>
        <v>1.38</v>
      </c>
    </row>
    <row r="29" spans="1:12" s="288" customFormat="1" ht="109" customHeight="1">
      <c r="A29" s="177" t="s">
        <v>1493</v>
      </c>
      <c r="B29" s="181">
        <v>2283</v>
      </c>
      <c r="C29" s="350" t="s">
        <v>1493</v>
      </c>
      <c r="D29" s="74" t="s">
        <v>1494</v>
      </c>
      <c r="E29" s="33">
        <v>12</v>
      </c>
      <c r="F29" s="72">
        <v>1.38</v>
      </c>
      <c r="G29" s="253">
        <f t="shared" si="0"/>
        <v>1.38</v>
      </c>
      <c r="H29" s="252">
        <f t="shared" si="3"/>
        <v>1.1039999999999999</v>
      </c>
      <c r="I29" s="329"/>
      <c r="J29" s="287">
        <f t="shared" si="1"/>
        <v>0</v>
      </c>
      <c r="K29" s="251">
        <f t="shared" si="2"/>
        <v>1.38</v>
      </c>
    </row>
    <row r="30" spans="1:12" s="288" customFormat="1" ht="109" customHeight="1">
      <c r="A30" s="177" t="s">
        <v>1495</v>
      </c>
      <c r="B30" s="181">
        <v>2284</v>
      </c>
      <c r="C30" s="350" t="s">
        <v>1495</v>
      </c>
      <c r="D30" s="74" t="s">
        <v>1496</v>
      </c>
      <c r="E30" s="33">
        <v>12</v>
      </c>
      <c r="F30" s="72">
        <v>1.38</v>
      </c>
      <c r="G30" s="253">
        <f t="shared" si="0"/>
        <v>1.38</v>
      </c>
      <c r="H30" s="252">
        <f t="shared" si="3"/>
        <v>1.1039999999999999</v>
      </c>
      <c r="I30" s="329"/>
      <c r="J30" s="287">
        <f t="shared" si="1"/>
        <v>0</v>
      </c>
      <c r="K30" s="251">
        <f t="shared" si="2"/>
        <v>1.38</v>
      </c>
    </row>
    <row r="31" spans="1:12" s="288" customFormat="1" ht="109" customHeight="1">
      <c r="A31" s="177" t="s">
        <v>1497</v>
      </c>
      <c r="B31" s="181">
        <v>2285</v>
      </c>
      <c r="C31" s="350" t="s">
        <v>1497</v>
      </c>
      <c r="D31" s="74" t="s">
        <v>1498</v>
      </c>
      <c r="E31" s="33">
        <v>12</v>
      </c>
      <c r="F31" s="72">
        <v>1.38</v>
      </c>
      <c r="G31" s="253">
        <f t="shared" si="0"/>
        <v>1.38</v>
      </c>
      <c r="H31" s="252">
        <f t="shared" si="3"/>
        <v>1.1039999999999999</v>
      </c>
      <c r="I31" s="329"/>
      <c r="J31" s="287">
        <f t="shared" si="1"/>
        <v>0</v>
      </c>
      <c r="K31" s="251">
        <f t="shared" si="2"/>
        <v>1.38</v>
      </c>
    </row>
    <row r="32" spans="1:12" s="288" customFormat="1" ht="109" customHeight="1">
      <c r="A32" s="177" t="s">
        <v>1499</v>
      </c>
      <c r="B32" s="181">
        <v>2271</v>
      </c>
      <c r="C32" s="350" t="s">
        <v>1499</v>
      </c>
      <c r="D32" s="209" t="s">
        <v>1500</v>
      </c>
      <c r="E32" s="33">
        <v>12</v>
      </c>
      <c r="F32" s="72">
        <v>1.38</v>
      </c>
      <c r="G32" s="253">
        <f t="shared" si="0"/>
        <v>1.38</v>
      </c>
      <c r="H32" s="252">
        <f t="shared" si="3"/>
        <v>1.1039999999999999</v>
      </c>
      <c r="I32" s="329"/>
      <c r="J32" s="287">
        <f t="shared" si="1"/>
        <v>0</v>
      </c>
      <c r="K32" s="251">
        <f t="shared" si="2"/>
        <v>1.38</v>
      </c>
    </row>
    <row r="33" spans="1:11" s="288" customFormat="1" ht="109" customHeight="1">
      <c r="A33" s="177" t="s">
        <v>1501</v>
      </c>
      <c r="B33" s="181">
        <v>2272</v>
      </c>
      <c r="C33" s="350" t="s">
        <v>1501</v>
      </c>
      <c r="D33" s="209" t="s">
        <v>1502</v>
      </c>
      <c r="E33" s="33">
        <v>12</v>
      </c>
      <c r="F33" s="72">
        <v>1.38</v>
      </c>
      <c r="G33" s="253">
        <f t="shared" si="0"/>
        <v>1.38</v>
      </c>
      <c r="H33" s="252">
        <f t="shared" si="3"/>
        <v>1.1039999999999999</v>
      </c>
      <c r="I33" s="329"/>
      <c r="J33" s="287">
        <f t="shared" si="1"/>
        <v>0</v>
      </c>
      <c r="K33" s="251">
        <f t="shared" si="2"/>
        <v>1.38</v>
      </c>
    </row>
    <row r="34" spans="1:11" s="288" customFormat="1" ht="109" customHeight="1">
      <c r="A34" s="177" t="s">
        <v>1503</v>
      </c>
      <c r="B34" s="181">
        <v>2286</v>
      </c>
      <c r="C34" s="350" t="s">
        <v>1503</v>
      </c>
      <c r="D34" s="209" t="s">
        <v>1504</v>
      </c>
      <c r="E34" s="33">
        <v>12</v>
      </c>
      <c r="F34" s="72">
        <v>1.38</v>
      </c>
      <c r="G34" s="253">
        <f t="shared" si="0"/>
        <v>1.38</v>
      </c>
      <c r="H34" s="252">
        <f t="shared" si="3"/>
        <v>1.1039999999999999</v>
      </c>
      <c r="I34" s="329"/>
      <c r="J34" s="287">
        <f t="shared" si="1"/>
        <v>0</v>
      </c>
      <c r="K34" s="251">
        <f t="shared" si="2"/>
        <v>1.38</v>
      </c>
    </row>
    <row r="35" spans="1:11" s="288" customFormat="1" ht="109" customHeight="1">
      <c r="A35" s="177" t="s">
        <v>1505</v>
      </c>
      <c r="B35" s="181">
        <v>2270</v>
      </c>
      <c r="C35" s="350" t="s">
        <v>1505</v>
      </c>
      <c r="D35" s="209" t="s">
        <v>1506</v>
      </c>
      <c r="E35" s="33">
        <v>12</v>
      </c>
      <c r="F35" s="72">
        <v>1.38</v>
      </c>
      <c r="G35" s="253">
        <f t="shared" si="0"/>
        <v>1.38</v>
      </c>
      <c r="H35" s="252">
        <f t="shared" si="3"/>
        <v>1.1039999999999999</v>
      </c>
      <c r="I35" s="329"/>
      <c r="J35" s="287">
        <f t="shared" si="1"/>
        <v>0</v>
      </c>
      <c r="K35" s="251">
        <f t="shared" si="2"/>
        <v>1.38</v>
      </c>
    </row>
    <row r="36" spans="1:11" s="288" customFormat="1" ht="109" customHeight="1">
      <c r="A36" s="177" t="s">
        <v>1507</v>
      </c>
      <c r="B36" s="181">
        <v>2269</v>
      </c>
      <c r="C36" s="350" t="s">
        <v>1507</v>
      </c>
      <c r="D36" s="209" t="s">
        <v>1508</v>
      </c>
      <c r="E36" s="33">
        <v>12</v>
      </c>
      <c r="F36" s="72">
        <v>1.38</v>
      </c>
      <c r="G36" s="253">
        <f t="shared" si="0"/>
        <v>1.38</v>
      </c>
      <c r="H36" s="252">
        <f t="shared" si="3"/>
        <v>1.1039999999999999</v>
      </c>
      <c r="I36" s="329"/>
      <c r="J36" s="287">
        <f t="shared" si="1"/>
        <v>0</v>
      </c>
      <c r="K36" s="251">
        <f t="shared" si="2"/>
        <v>1.38</v>
      </c>
    </row>
    <row r="37" spans="1:11" s="288" customFormat="1" ht="109" customHeight="1">
      <c r="A37" s="177" t="s">
        <v>1509</v>
      </c>
      <c r="B37" s="181">
        <v>2292</v>
      </c>
      <c r="C37" s="350" t="s">
        <v>1509</v>
      </c>
      <c r="D37" s="74" t="s">
        <v>1510</v>
      </c>
      <c r="E37" s="33">
        <v>12</v>
      </c>
      <c r="F37" s="72">
        <v>1.07</v>
      </c>
      <c r="G37" s="253">
        <f t="shared" si="0"/>
        <v>1.07</v>
      </c>
      <c r="H37" s="252">
        <f t="shared" si="3"/>
        <v>0.85600000000000009</v>
      </c>
      <c r="I37" s="329"/>
      <c r="J37" s="287">
        <f t="shared" si="1"/>
        <v>0</v>
      </c>
      <c r="K37" s="251">
        <f t="shared" si="2"/>
        <v>1.07</v>
      </c>
    </row>
    <row r="38" spans="1:11" s="288" customFormat="1" ht="109" customHeight="1">
      <c r="A38" s="177" t="s">
        <v>1511</v>
      </c>
      <c r="B38" s="181">
        <v>2287</v>
      </c>
      <c r="C38" s="350" t="s">
        <v>1511</v>
      </c>
      <c r="D38" s="74" t="s">
        <v>1512</v>
      </c>
      <c r="E38" s="33">
        <v>12</v>
      </c>
      <c r="F38" s="72">
        <v>1.07</v>
      </c>
      <c r="G38" s="253">
        <f t="shared" si="0"/>
        <v>1.07</v>
      </c>
      <c r="H38" s="252">
        <f t="shared" si="3"/>
        <v>0.85600000000000009</v>
      </c>
      <c r="I38" s="329"/>
      <c r="J38" s="287">
        <f t="shared" si="1"/>
        <v>0</v>
      </c>
      <c r="K38" s="251">
        <f t="shared" si="2"/>
        <v>1.07</v>
      </c>
    </row>
    <row r="39" spans="1:11" s="288" customFormat="1" ht="109" customHeight="1">
      <c r="A39" s="177" t="s">
        <v>1513</v>
      </c>
      <c r="B39" s="181">
        <v>2288</v>
      </c>
      <c r="C39" s="350" t="s">
        <v>1513</v>
      </c>
      <c r="D39" s="74" t="s">
        <v>1514</v>
      </c>
      <c r="E39" s="33">
        <v>12</v>
      </c>
      <c r="F39" s="72">
        <v>1.07</v>
      </c>
      <c r="G39" s="253">
        <f t="shared" si="0"/>
        <v>1.07</v>
      </c>
      <c r="H39" s="252">
        <f t="shared" si="3"/>
        <v>0.85600000000000009</v>
      </c>
      <c r="I39" s="329"/>
      <c r="J39" s="287">
        <f t="shared" si="1"/>
        <v>0</v>
      </c>
      <c r="K39" s="251">
        <f t="shared" si="2"/>
        <v>1.07</v>
      </c>
    </row>
    <row r="40" spans="1:11" s="298" customFormat="1" ht="109" customHeight="1">
      <c r="A40" s="177" t="s">
        <v>1515</v>
      </c>
      <c r="B40" s="181">
        <v>2289</v>
      </c>
      <c r="C40" s="350" t="s">
        <v>1515</v>
      </c>
      <c r="D40" s="74" t="s">
        <v>1516</v>
      </c>
      <c r="E40" s="33">
        <v>12</v>
      </c>
      <c r="F40" s="72">
        <v>1.07</v>
      </c>
      <c r="G40" s="253">
        <f t="shared" si="0"/>
        <v>1.07</v>
      </c>
      <c r="H40" s="252">
        <f t="shared" si="3"/>
        <v>0.85600000000000009</v>
      </c>
      <c r="I40" s="329"/>
      <c r="J40" s="287">
        <f t="shared" si="1"/>
        <v>0</v>
      </c>
      <c r="K40" s="251">
        <f t="shared" si="2"/>
        <v>1.07</v>
      </c>
    </row>
    <row r="41" spans="1:11" s="298" customFormat="1" ht="109" customHeight="1">
      <c r="A41" s="177" t="s">
        <v>1517</v>
      </c>
      <c r="B41" s="181">
        <v>2290</v>
      </c>
      <c r="C41" s="350" t="s">
        <v>1517</v>
      </c>
      <c r="D41" s="74" t="s">
        <v>1518</v>
      </c>
      <c r="E41" s="33">
        <v>12</v>
      </c>
      <c r="F41" s="72">
        <v>1.07</v>
      </c>
      <c r="G41" s="253">
        <f t="shared" si="0"/>
        <v>1.07</v>
      </c>
      <c r="H41" s="252">
        <f t="shared" si="3"/>
        <v>0.85600000000000009</v>
      </c>
      <c r="I41" s="329"/>
      <c r="J41" s="287">
        <f t="shared" si="1"/>
        <v>0</v>
      </c>
      <c r="K41" s="251">
        <f t="shared" si="2"/>
        <v>1.07</v>
      </c>
    </row>
    <row r="42" spans="1:11" s="298" customFormat="1" ht="109" customHeight="1">
      <c r="A42" s="177" t="s">
        <v>1519</v>
      </c>
      <c r="B42" s="181">
        <v>2291</v>
      </c>
      <c r="C42" s="350" t="s">
        <v>1519</v>
      </c>
      <c r="D42" s="74" t="s">
        <v>1520</v>
      </c>
      <c r="E42" s="33">
        <v>12</v>
      </c>
      <c r="F42" s="72">
        <v>1.07</v>
      </c>
      <c r="G42" s="253">
        <f t="shared" si="0"/>
        <v>1.07</v>
      </c>
      <c r="H42" s="252">
        <f t="shared" si="3"/>
        <v>0.85600000000000009</v>
      </c>
      <c r="I42" s="329"/>
      <c r="J42" s="287">
        <f t="shared" si="1"/>
        <v>0</v>
      </c>
      <c r="K42" s="251">
        <f t="shared" si="2"/>
        <v>1.07</v>
      </c>
    </row>
    <row r="43" spans="1:11" s="300" customFormat="1" ht="109" customHeight="1">
      <c r="A43" s="177" t="s">
        <v>1521</v>
      </c>
      <c r="B43" s="181">
        <v>2293</v>
      </c>
      <c r="C43" s="350" t="s">
        <v>1521</v>
      </c>
      <c r="D43" s="74" t="s">
        <v>1522</v>
      </c>
      <c r="E43" s="33">
        <v>12</v>
      </c>
      <c r="F43" s="72">
        <v>1.07</v>
      </c>
      <c r="G43" s="253">
        <f t="shared" si="0"/>
        <v>1.07</v>
      </c>
      <c r="H43" s="252">
        <f t="shared" si="3"/>
        <v>0.85600000000000009</v>
      </c>
      <c r="I43" s="329"/>
      <c r="J43" s="287">
        <f t="shared" si="1"/>
        <v>0</v>
      </c>
      <c r="K43" s="251">
        <f t="shared" si="2"/>
        <v>1.07</v>
      </c>
    </row>
    <row r="44" spans="1:11" s="300" customFormat="1" ht="109" customHeight="1">
      <c r="A44" s="177" t="s">
        <v>1523</v>
      </c>
      <c r="B44" s="181">
        <v>2294</v>
      </c>
      <c r="C44" s="350" t="s">
        <v>1523</v>
      </c>
      <c r="D44" s="209" t="s">
        <v>1524</v>
      </c>
      <c r="E44" s="33">
        <v>12</v>
      </c>
      <c r="F44" s="72">
        <v>1.07</v>
      </c>
      <c r="G44" s="253">
        <f t="shared" si="0"/>
        <v>1.07</v>
      </c>
      <c r="H44" s="252">
        <f t="shared" si="3"/>
        <v>0.85600000000000009</v>
      </c>
      <c r="I44" s="329"/>
      <c r="J44" s="287">
        <f t="shared" si="1"/>
        <v>0</v>
      </c>
      <c r="K44" s="251">
        <f t="shared" si="2"/>
        <v>1.07</v>
      </c>
    </row>
    <row r="45" spans="1:11" s="300" customFormat="1" ht="109" customHeight="1">
      <c r="A45" s="177" t="s">
        <v>1525</v>
      </c>
      <c r="B45" s="181">
        <v>2295</v>
      </c>
      <c r="C45" s="350" t="s">
        <v>1525</v>
      </c>
      <c r="D45" s="209" t="s">
        <v>1526</v>
      </c>
      <c r="E45" s="33">
        <v>12</v>
      </c>
      <c r="F45" s="72">
        <v>1.07</v>
      </c>
      <c r="G45" s="253">
        <f t="shared" si="0"/>
        <v>1.07</v>
      </c>
      <c r="H45" s="252">
        <f t="shared" si="3"/>
        <v>0.85600000000000009</v>
      </c>
      <c r="I45" s="329"/>
      <c r="J45" s="287">
        <f t="shared" si="1"/>
        <v>0</v>
      </c>
      <c r="K45" s="251">
        <f t="shared" si="2"/>
        <v>1.07</v>
      </c>
    </row>
    <row r="46" spans="1:11" s="300" customFormat="1" ht="109" customHeight="1">
      <c r="A46" s="177" t="s">
        <v>1527</v>
      </c>
      <c r="B46" s="181">
        <v>2296</v>
      </c>
      <c r="C46" s="350" t="s">
        <v>1527</v>
      </c>
      <c r="D46" s="209" t="s">
        <v>1528</v>
      </c>
      <c r="E46" s="33">
        <v>12</v>
      </c>
      <c r="F46" s="72">
        <v>1.07</v>
      </c>
      <c r="G46" s="253">
        <f t="shared" si="0"/>
        <v>1.07</v>
      </c>
      <c r="H46" s="252">
        <f t="shared" si="3"/>
        <v>0.85600000000000009</v>
      </c>
      <c r="I46" s="329"/>
      <c r="J46" s="287">
        <f t="shared" si="1"/>
        <v>0</v>
      </c>
      <c r="K46" s="251">
        <f t="shared" si="2"/>
        <v>1.07</v>
      </c>
    </row>
    <row r="47" spans="1:11" s="300" customFormat="1" ht="109" customHeight="1">
      <c r="A47" s="177" t="s">
        <v>1529</v>
      </c>
      <c r="B47" s="181">
        <v>2301</v>
      </c>
      <c r="C47" s="350" t="s">
        <v>1529</v>
      </c>
      <c r="D47" s="209" t="s">
        <v>1530</v>
      </c>
      <c r="E47" s="33">
        <v>12</v>
      </c>
      <c r="F47" s="72">
        <v>1.38</v>
      </c>
      <c r="G47" s="253">
        <f t="shared" si="0"/>
        <v>1.38</v>
      </c>
      <c r="H47" s="252">
        <f t="shared" si="3"/>
        <v>1.1039999999999999</v>
      </c>
      <c r="I47" s="329"/>
      <c r="J47" s="287">
        <f t="shared" si="1"/>
        <v>0</v>
      </c>
      <c r="K47" s="251">
        <f>IF($I$49&gt;119,G47*(1-0.2),G47)</f>
        <v>1.38</v>
      </c>
    </row>
    <row r="48" spans="1:11" s="300" customFormat="1" ht="109" customHeight="1">
      <c r="A48" s="177" t="s">
        <v>1531</v>
      </c>
      <c r="B48" s="181">
        <v>2302</v>
      </c>
      <c r="C48" s="350" t="s">
        <v>1531</v>
      </c>
      <c r="D48" s="209" t="s">
        <v>1532</v>
      </c>
      <c r="E48" s="33">
        <v>12</v>
      </c>
      <c r="F48" s="72">
        <v>1.38</v>
      </c>
      <c r="G48" s="253">
        <f t="shared" si="0"/>
        <v>1.38</v>
      </c>
      <c r="H48" s="252">
        <f t="shared" si="3"/>
        <v>1.1039999999999999</v>
      </c>
      <c r="I48" s="329"/>
      <c r="J48" s="287">
        <f t="shared" si="1"/>
        <v>0</v>
      </c>
      <c r="K48" s="251">
        <f>IF($I$49&gt;119,G48*(1-0.2),G48)</f>
        <v>1.38</v>
      </c>
    </row>
    <row r="49" spans="1:11" s="264" customFormat="1" ht="35.15" customHeight="1">
      <c r="A49" s="201"/>
      <c r="B49" s="277"/>
      <c r="C49" s="249"/>
      <c r="D49" s="223" t="s">
        <v>260</v>
      </c>
      <c r="E49" s="277"/>
      <c r="F49" s="222"/>
      <c r="G49" s="222"/>
      <c r="H49" s="222"/>
      <c r="I49" s="327">
        <f>SUBTOTAL(9,I19:I48)</f>
        <v>0</v>
      </c>
      <c r="J49" s="386">
        <f>SUBTOTAL(9,J19:J48)</f>
        <v>0</v>
      </c>
      <c r="K49" s="200"/>
    </row>
    <row r="50" spans="1:11" s="264" customFormat="1" ht="35.15" customHeight="1">
      <c r="A50" s="202"/>
      <c r="B50" s="222"/>
      <c r="C50" s="203"/>
      <c r="D50" s="223" t="s">
        <v>1533</v>
      </c>
      <c r="E50" s="224"/>
      <c r="F50" s="222"/>
      <c r="G50" s="222"/>
      <c r="H50" s="222"/>
      <c r="I50" s="225"/>
      <c r="J50" s="222">
        <f>IF(I49&gt;119,20%,0)</f>
        <v>0</v>
      </c>
      <c r="K50" s="200"/>
    </row>
    <row r="51" spans="1:11" s="264" customFormat="1" ht="35.15" customHeight="1">
      <c r="A51" s="201"/>
      <c r="B51" s="278"/>
      <c r="C51" s="249"/>
      <c r="D51" s="223" t="s">
        <v>26</v>
      </c>
      <c r="E51" s="279"/>
      <c r="F51" s="204"/>
      <c r="G51" s="204"/>
      <c r="H51" s="222"/>
      <c r="I51" s="205"/>
      <c r="J51" s="385">
        <f>J49-(J49*J50)</f>
        <v>0</v>
      </c>
      <c r="K51" s="200"/>
    </row>
  </sheetData>
  <conditionalFormatting sqref="I19:I48">
    <cfRule type="expression" dxfId="2" priority="1">
      <formula>$I$49&lt;120</formula>
    </cfRule>
  </conditionalFormatting>
  <hyperlinks>
    <hyperlink ref="F12" r:id="rId1" xr:uid="{2BDB5748-B1D3-4F78-B0C3-10DF693BB190}"/>
  </hyperlinks>
  <pageMargins left="0.7" right="0.7" top="0.75" bottom="0.75" header="0.3" footer="0.3"/>
  <pageSetup paperSize="9" orientation="portrait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5FA9-C33E-4F58-94EC-4477B597BA5F}">
  <dimension ref="A1:S69"/>
  <sheetViews>
    <sheetView topLeftCell="A63" zoomScale="55" zoomScaleNormal="55" workbookViewId="0">
      <selection activeCell="H19" sqref="H19:H66"/>
    </sheetView>
  </sheetViews>
  <sheetFormatPr baseColWidth="10" defaultColWidth="11.453125" defaultRowHeight="26" outlineLevelRow="1"/>
  <cols>
    <col min="1" max="1" width="23.81640625" style="21" customWidth="1"/>
    <col min="2" max="2" width="18" style="27" customWidth="1"/>
    <col min="3" max="3" width="35.81640625" style="21" customWidth="1"/>
    <col min="4" max="4" width="83.26953125" style="24" customWidth="1"/>
    <col min="5" max="5" width="9.453125" style="22" customWidth="1"/>
    <col min="6" max="6" width="15.26953125" style="6" customWidth="1"/>
    <col min="7" max="7" width="23.81640625" style="6" customWidth="1"/>
    <col min="8" max="8" width="16.81640625" style="6" customWidth="1"/>
    <col min="9" max="9" width="11.453125" style="148" customWidth="1"/>
    <col min="10" max="10" width="20.453125" style="6" customWidth="1"/>
    <col min="11" max="11" width="22.453125" customWidth="1"/>
    <col min="12" max="12" width="134.1796875" bestFit="1" customWidth="1"/>
  </cols>
  <sheetData>
    <row r="1" spans="1:19" ht="92">
      <c r="A1"/>
      <c r="B1" s="38" t="s">
        <v>0</v>
      </c>
      <c r="C1" s="295"/>
      <c r="D1" s="289"/>
      <c r="E1" s="37"/>
      <c r="F1" s="37"/>
      <c r="G1" s="37"/>
      <c r="H1" s="37"/>
      <c r="I1" s="331"/>
      <c r="J1" s="29"/>
      <c r="K1" s="29"/>
    </row>
    <row r="2" spans="1:19" ht="67.5" customHeight="1">
      <c r="A2"/>
      <c r="B2" s="46" t="s">
        <v>1</v>
      </c>
      <c r="C2" s="296"/>
      <c r="D2" s="290"/>
      <c r="E2" s="46"/>
      <c r="F2" s="39"/>
      <c r="G2" s="39"/>
      <c r="H2" s="39"/>
      <c r="I2" s="332"/>
      <c r="J2" s="30"/>
      <c r="K2" s="30"/>
    </row>
    <row r="3" spans="1:19" s="1" customFormat="1" outlineLevel="1">
      <c r="A3" s="78" t="s">
        <v>2</v>
      </c>
      <c r="B3" s="79"/>
      <c r="C3" s="282"/>
      <c r="D3" s="291"/>
      <c r="E3" s="82"/>
      <c r="F3" s="2"/>
      <c r="G3" s="2"/>
      <c r="H3" s="2"/>
      <c r="I3" s="333"/>
      <c r="J3" s="3"/>
      <c r="K3" s="35"/>
      <c r="M3" s="36"/>
      <c r="N3" s="3"/>
      <c r="O3" s="3"/>
      <c r="P3" s="3"/>
      <c r="Q3" s="3"/>
    </row>
    <row r="4" spans="1:19" s="1" customFormat="1" outlineLevel="1">
      <c r="A4" s="80" t="s">
        <v>3</v>
      </c>
      <c r="B4" s="81"/>
      <c r="C4" s="283"/>
      <c r="D4" s="292"/>
      <c r="E4" s="83"/>
      <c r="F4" s="2"/>
      <c r="G4" s="2"/>
      <c r="H4" s="2"/>
      <c r="I4" s="333"/>
      <c r="J4" s="3"/>
      <c r="K4" s="35"/>
      <c r="M4" s="36"/>
      <c r="N4" s="3"/>
      <c r="O4" s="3"/>
      <c r="P4" s="3"/>
      <c r="Q4" s="3"/>
    </row>
    <row r="5" spans="1:19" s="1" customFormat="1" outlineLevel="1">
      <c r="A5" s="77" t="s">
        <v>4</v>
      </c>
      <c r="B5" s="12"/>
      <c r="C5" s="284"/>
      <c r="D5" s="293"/>
      <c r="E5" s="84"/>
      <c r="F5" s="2"/>
      <c r="G5" s="2"/>
      <c r="H5" s="2"/>
      <c r="I5" s="334"/>
      <c r="J5" s="3"/>
      <c r="K5" s="35"/>
      <c r="M5" s="36"/>
      <c r="N5" s="3"/>
      <c r="O5" s="3"/>
      <c r="P5" s="3"/>
      <c r="Q5" s="3"/>
    </row>
    <row r="6" spans="1:19" s="1" customFormat="1" outlineLevel="1">
      <c r="A6" s="80" t="s">
        <v>5</v>
      </c>
      <c r="B6" s="81"/>
      <c r="C6" s="283"/>
      <c r="D6" s="292"/>
      <c r="E6" s="83"/>
      <c r="F6" s="2"/>
      <c r="G6" s="2"/>
      <c r="H6" s="2"/>
      <c r="I6" s="333"/>
      <c r="J6" s="3"/>
      <c r="K6" s="35"/>
      <c r="M6" s="36"/>
      <c r="N6" s="3"/>
      <c r="O6" s="3"/>
      <c r="P6" s="3"/>
      <c r="Q6" s="3"/>
    </row>
    <row r="7" spans="1:19" s="1" customFormat="1" outlineLevel="1">
      <c r="A7" s="80" t="s">
        <v>6</v>
      </c>
      <c r="B7" s="81"/>
      <c r="C7" s="283"/>
      <c r="D7" s="292"/>
      <c r="E7" s="83"/>
      <c r="F7" s="2"/>
      <c r="G7" s="2"/>
      <c r="H7" s="2"/>
      <c r="I7" s="333"/>
      <c r="J7" s="3"/>
      <c r="K7" s="35"/>
      <c r="M7" s="36"/>
      <c r="N7" s="3"/>
      <c r="O7" s="3"/>
      <c r="P7" s="3"/>
      <c r="Q7" s="3"/>
    </row>
    <row r="8" spans="1:19" s="1" customFormat="1" outlineLevel="1">
      <c r="A8" s="80" t="s">
        <v>7</v>
      </c>
      <c r="B8" s="81"/>
      <c r="C8" s="283"/>
      <c r="D8" s="292"/>
      <c r="E8" s="83"/>
      <c r="F8" s="2"/>
      <c r="G8" s="2"/>
      <c r="H8" s="2"/>
      <c r="I8" s="335"/>
      <c r="J8" s="3"/>
      <c r="K8" s="35"/>
      <c r="M8" s="36"/>
      <c r="N8" s="3"/>
      <c r="O8" s="3"/>
      <c r="P8" s="3"/>
      <c r="Q8" s="3"/>
    </row>
    <row r="9" spans="1:19" s="1" customFormat="1" ht="31.5" customHeight="1" outlineLevel="1">
      <c r="A9" s="7"/>
      <c r="B9" s="12"/>
      <c r="C9" s="12"/>
      <c r="D9" s="260"/>
      <c r="E9" s="2"/>
      <c r="F9" s="2"/>
      <c r="G9" s="2"/>
      <c r="H9" s="2"/>
      <c r="I9" s="335"/>
      <c r="J9" s="3"/>
      <c r="K9" s="26"/>
      <c r="L9" s="247"/>
      <c r="M9" s="52"/>
      <c r="N9" s="49"/>
      <c r="O9" s="3"/>
      <c r="P9" s="3"/>
      <c r="Q9" s="32"/>
      <c r="R9" s="59"/>
    </row>
    <row r="10" spans="1:19" s="1" customFormat="1" ht="39.65" customHeight="1" outlineLevel="1">
      <c r="A10" s="8" t="s">
        <v>8</v>
      </c>
      <c r="B10" s="62"/>
      <c r="C10" s="116"/>
      <c r="D10" s="62"/>
      <c r="E10" s="5"/>
      <c r="F10" s="11"/>
      <c r="G10" s="11"/>
      <c r="H10" s="11"/>
      <c r="I10" s="336"/>
      <c r="J10" s="3"/>
      <c r="K10" s="6"/>
      <c r="L10" s="6"/>
      <c r="M10" s="258"/>
      <c r="N10" s="53"/>
      <c r="O10" s="50"/>
      <c r="P10" s="259"/>
      <c r="Q10" s="247"/>
      <c r="R10"/>
      <c r="S10" s="59"/>
    </row>
    <row r="11" spans="1:19" s="1" customFormat="1" ht="50.5" customHeight="1" outlineLevel="1">
      <c r="A11" s="8"/>
      <c r="B11" s="62"/>
      <c r="C11" s="116"/>
      <c r="D11" s="62"/>
      <c r="E11" s="5"/>
      <c r="F11" s="11"/>
      <c r="G11" s="11"/>
      <c r="H11" s="11"/>
      <c r="I11" s="336"/>
      <c r="J11" s="3"/>
      <c r="K11" s="6"/>
      <c r="L11" s="6"/>
      <c r="M11" s="258"/>
      <c r="N11" s="53"/>
      <c r="O11" s="50"/>
      <c r="P11" s="259"/>
      <c r="Q11" s="247"/>
      <c r="R11"/>
      <c r="S11" s="59"/>
    </row>
    <row r="12" spans="1:19" s="1" customFormat="1" ht="31.5" customHeight="1" outlineLevel="1">
      <c r="A12" s="262" t="s">
        <v>9</v>
      </c>
      <c r="B12" s="263"/>
      <c r="C12" s="263"/>
      <c r="D12" s="294"/>
      <c r="E12" s="276"/>
      <c r="F12" s="285" t="s">
        <v>10</v>
      </c>
      <c r="G12" s="285"/>
      <c r="H12" s="285"/>
      <c r="I12" s="336"/>
      <c r="J12" s="3"/>
      <c r="K12" s="6"/>
      <c r="L12" s="258"/>
      <c r="M12" s="53"/>
      <c r="N12" s="50"/>
      <c r="O12" s="259"/>
      <c r="P12" s="247"/>
      <c r="Q12" s="32"/>
      <c r="R12" s="59"/>
    </row>
    <row r="13" spans="1:19" s="323" customFormat="1" ht="43.5" customHeight="1" outlineLevel="1">
      <c r="A13" s="313"/>
      <c r="B13" s="314"/>
      <c r="C13" s="314"/>
      <c r="D13" s="315"/>
      <c r="E13" s="316"/>
      <c r="F13" s="317"/>
      <c r="G13" s="317"/>
      <c r="H13" s="317"/>
      <c r="I13" s="337"/>
      <c r="J13" s="318"/>
      <c r="K13" s="280"/>
      <c r="L13" s="257"/>
      <c r="M13" s="256"/>
      <c r="N13" s="319"/>
      <c r="O13" s="320"/>
      <c r="P13" s="255"/>
      <c r="Q13" s="321"/>
      <c r="R13" s="322"/>
    </row>
    <row r="14" spans="1:19" ht="36" customHeight="1">
      <c r="A14" s="271"/>
      <c r="B14" s="271"/>
      <c r="C14" s="272"/>
      <c r="D14" s="272" t="s">
        <v>1470</v>
      </c>
      <c r="E14" s="271"/>
      <c r="F14" s="271"/>
      <c r="G14" s="271"/>
      <c r="H14" s="271"/>
      <c r="I14" s="325"/>
      <c r="J14" s="271"/>
    </row>
    <row r="15" spans="1:19" ht="46" customHeight="1">
      <c r="A15" s="271"/>
      <c r="B15" s="271"/>
      <c r="C15" s="272"/>
      <c r="D15" s="172" t="s">
        <v>1534</v>
      </c>
      <c r="E15" s="271"/>
      <c r="F15" s="271"/>
      <c r="G15" s="271"/>
      <c r="H15" s="271"/>
      <c r="I15" s="325"/>
      <c r="J15" s="271"/>
    </row>
    <row r="16" spans="1:19" s="1" customFormat="1" ht="29.15" customHeight="1">
      <c r="A16" s="8"/>
      <c r="B16" s="20"/>
      <c r="C16" s="20"/>
      <c r="D16" s="261"/>
      <c r="E16" s="62"/>
      <c r="F16" s="62"/>
      <c r="G16" s="62"/>
      <c r="H16" s="62"/>
      <c r="I16" s="336"/>
      <c r="J16" s="3"/>
      <c r="K16" s="6"/>
      <c r="L16" s="258"/>
      <c r="M16" s="53"/>
      <c r="N16" s="50"/>
      <c r="O16" s="259"/>
      <c r="P16" s="247"/>
      <c r="Q16" s="32"/>
      <c r="R16" s="59"/>
    </row>
    <row r="17" spans="1:12" s="23" customFormat="1" ht="85.5" customHeight="1">
      <c r="A17" s="265" t="s">
        <v>14</v>
      </c>
      <c r="B17" s="266" t="s">
        <v>16</v>
      </c>
      <c r="C17" s="281" t="s">
        <v>15</v>
      </c>
      <c r="D17" s="267" t="s">
        <v>17</v>
      </c>
      <c r="E17" s="268" t="s">
        <v>18</v>
      </c>
      <c r="F17" s="269" t="s">
        <v>19</v>
      </c>
      <c r="G17" s="117" t="s">
        <v>20</v>
      </c>
      <c r="H17" s="324" t="s">
        <v>96</v>
      </c>
      <c r="I17" s="338" t="s">
        <v>25</v>
      </c>
      <c r="J17" s="270" t="s">
        <v>26</v>
      </c>
      <c r="K17" s="117" t="s">
        <v>97</v>
      </c>
    </row>
    <row r="18" spans="1:12" s="1" customFormat="1" ht="48" customHeight="1">
      <c r="A18" s="236"/>
      <c r="B18" s="237"/>
      <c r="C18" s="237"/>
      <c r="D18" s="238" t="s">
        <v>1535</v>
      </c>
      <c r="E18" s="237"/>
      <c r="F18" s="237"/>
      <c r="G18" s="237"/>
      <c r="H18" s="237"/>
      <c r="I18" s="239"/>
      <c r="J18" s="240"/>
      <c r="K18" s="241"/>
    </row>
    <row r="19" spans="1:12" s="288" customFormat="1" ht="109" customHeight="1">
      <c r="A19" s="177" t="s">
        <v>1536</v>
      </c>
      <c r="B19" s="181">
        <v>2102</v>
      </c>
      <c r="C19" s="350" t="s">
        <v>1536</v>
      </c>
      <c r="D19" s="206" t="s">
        <v>1537</v>
      </c>
      <c r="E19" s="33">
        <v>12</v>
      </c>
      <c r="F19" s="72">
        <v>1.36</v>
      </c>
      <c r="G19" s="253">
        <f t="shared" ref="G19:G66" si="0">F19*(1-$C$10)</f>
        <v>1.36</v>
      </c>
      <c r="H19" s="252">
        <f>G19*(1-0.2)</f>
        <v>1.0880000000000001</v>
      </c>
      <c r="I19" s="329"/>
      <c r="J19" s="287">
        <f t="shared" ref="J19:J66" si="1">I19*F19</f>
        <v>0</v>
      </c>
      <c r="K19" s="251">
        <f t="shared" ref="K19:K66" si="2">IF($I$67&gt;119,G19*(1-0.2),G19)</f>
        <v>1.36</v>
      </c>
    </row>
    <row r="20" spans="1:12" s="288" customFormat="1" ht="109" customHeight="1">
      <c r="A20" s="177" t="s">
        <v>1538</v>
      </c>
      <c r="B20" s="181">
        <v>2103</v>
      </c>
      <c r="C20" s="350" t="s">
        <v>1538</v>
      </c>
      <c r="D20" s="206" t="s">
        <v>1539</v>
      </c>
      <c r="E20" s="33">
        <v>12</v>
      </c>
      <c r="F20" s="72">
        <v>1.36</v>
      </c>
      <c r="G20" s="253">
        <f t="shared" si="0"/>
        <v>1.36</v>
      </c>
      <c r="H20" s="252">
        <f t="shared" ref="H20:H66" si="3">G20*(1-0.2)</f>
        <v>1.0880000000000001</v>
      </c>
      <c r="I20" s="329"/>
      <c r="J20" s="287">
        <f t="shared" si="1"/>
        <v>0</v>
      </c>
      <c r="K20" s="251">
        <f t="shared" si="2"/>
        <v>1.36</v>
      </c>
      <c r="L20" s="297"/>
    </row>
    <row r="21" spans="1:12" s="288" customFormat="1" ht="109" customHeight="1">
      <c r="A21" s="177" t="s">
        <v>1540</v>
      </c>
      <c r="B21" s="181">
        <v>2104</v>
      </c>
      <c r="C21" s="350" t="s">
        <v>1540</v>
      </c>
      <c r="D21" s="206" t="s">
        <v>1541</v>
      </c>
      <c r="E21" s="33">
        <v>12</v>
      </c>
      <c r="F21" s="72">
        <v>1.36</v>
      </c>
      <c r="G21" s="253">
        <f t="shared" si="0"/>
        <v>1.36</v>
      </c>
      <c r="H21" s="252">
        <f t="shared" si="3"/>
        <v>1.0880000000000001</v>
      </c>
      <c r="I21" s="329"/>
      <c r="J21" s="287">
        <f t="shared" si="1"/>
        <v>0</v>
      </c>
      <c r="K21" s="251">
        <f t="shared" si="2"/>
        <v>1.36</v>
      </c>
    </row>
    <row r="22" spans="1:12" s="288" customFormat="1" ht="109" customHeight="1">
      <c r="A22" s="177" t="s">
        <v>1542</v>
      </c>
      <c r="B22" s="181">
        <v>2105</v>
      </c>
      <c r="C22" s="350" t="s">
        <v>1542</v>
      </c>
      <c r="D22" s="206" t="s">
        <v>1543</v>
      </c>
      <c r="E22" s="33">
        <v>12</v>
      </c>
      <c r="F22" s="72">
        <v>1.36</v>
      </c>
      <c r="G22" s="253">
        <f t="shared" si="0"/>
        <v>1.36</v>
      </c>
      <c r="H22" s="252">
        <f t="shared" si="3"/>
        <v>1.0880000000000001</v>
      </c>
      <c r="I22" s="329"/>
      <c r="J22" s="287">
        <f t="shared" si="1"/>
        <v>0</v>
      </c>
      <c r="K22" s="251">
        <f t="shared" si="2"/>
        <v>1.36</v>
      </c>
    </row>
    <row r="23" spans="1:12" s="288" customFormat="1" ht="109" customHeight="1">
      <c r="A23" s="177" t="s">
        <v>1544</v>
      </c>
      <c r="B23" s="181">
        <v>2106</v>
      </c>
      <c r="C23" s="350" t="s">
        <v>1544</v>
      </c>
      <c r="D23" s="206" t="s">
        <v>1545</v>
      </c>
      <c r="E23" s="33">
        <v>12</v>
      </c>
      <c r="F23" s="72">
        <v>1.36</v>
      </c>
      <c r="G23" s="253">
        <f t="shared" si="0"/>
        <v>1.36</v>
      </c>
      <c r="H23" s="252">
        <f t="shared" si="3"/>
        <v>1.0880000000000001</v>
      </c>
      <c r="I23" s="329"/>
      <c r="J23" s="287">
        <f t="shared" si="1"/>
        <v>0</v>
      </c>
      <c r="K23" s="251">
        <f t="shared" si="2"/>
        <v>1.36</v>
      </c>
    </row>
    <row r="24" spans="1:12" s="288" customFormat="1" ht="109" customHeight="1">
      <c r="A24" s="177" t="s">
        <v>1546</v>
      </c>
      <c r="B24" s="181">
        <v>2107</v>
      </c>
      <c r="C24" s="350" t="s">
        <v>1546</v>
      </c>
      <c r="D24" s="206" t="s">
        <v>1547</v>
      </c>
      <c r="E24" s="33">
        <v>12</v>
      </c>
      <c r="F24" s="72">
        <v>1.36</v>
      </c>
      <c r="G24" s="253">
        <f t="shared" si="0"/>
        <v>1.36</v>
      </c>
      <c r="H24" s="252">
        <f t="shared" si="3"/>
        <v>1.0880000000000001</v>
      </c>
      <c r="I24" s="329"/>
      <c r="J24" s="287">
        <f t="shared" si="1"/>
        <v>0</v>
      </c>
      <c r="K24" s="251">
        <f t="shared" si="2"/>
        <v>1.36</v>
      </c>
    </row>
    <row r="25" spans="1:12" s="288" customFormat="1" ht="109" customHeight="1">
      <c r="A25" s="177" t="s">
        <v>1548</v>
      </c>
      <c r="B25" s="181">
        <v>2108</v>
      </c>
      <c r="C25" s="350" t="s">
        <v>1548</v>
      </c>
      <c r="D25" s="206" t="s">
        <v>1549</v>
      </c>
      <c r="E25" s="33">
        <v>12</v>
      </c>
      <c r="F25" s="72">
        <v>1.36</v>
      </c>
      <c r="G25" s="253">
        <f t="shared" si="0"/>
        <v>1.36</v>
      </c>
      <c r="H25" s="252">
        <f t="shared" si="3"/>
        <v>1.0880000000000001</v>
      </c>
      <c r="I25" s="329"/>
      <c r="J25" s="287">
        <f t="shared" si="1"/>
        <v>0</v>
      </c>
      <c r="K25" s="251">
        <f t="shared" si="2"/>
        <v>1.36</v>
      </c>
    </row>
    <row r="26" spans="1:12" s="288" customFormat="1" ht="109" customHeight="1" collapsed="1">
      <c r="A26" s="177" t="s">
        <v>1550</v>
      </c>
      <c r="B26" s="181">
        <v>2109</v>
      </c>
      <c r="C26" s="350" t="s">
        <v>1550</v>
      </c>
      <c r="D26" s="206" t="s">
        <v>1551</v>
      </c>
      <c r="E26" s="33">
        <v>12</v>
      </c>
      <c r="F26" s="72">
        <v>1.36</v>
      </c>
      <c r="G26" s="253">
        <f t="shared" si="0"/>
        <v>1.36</v>
      </c>
      <c r="H26" s="252">
        <f t="shared" si="3"/>
        <v>1.0880000000000001</v>
      </c>
      <c r="I26" s="329"/>
      <c r="J26" s="287">
        <f t="shared" si="1"/>
        <v>0</v>
      </c>
      <c r="K26" s="251">
        <f t="shared" si="2"/>
        <v>1.36</v>
      </c>
    </row>
    <row r="27" spans="1:12" s="288" customFormat="1" ht="109" customHeight="1">
      <c r="A27" s="177" t="s">
        <v>1552</v>
      </c>
      <c r="B27" s="181">
        <v>2110</v>
      </c>
      <c r="C27" s="350" t="s">
        <v>1552</v>
      </c>
      <c r="D27" s="206" t="s">
        <v>1553</v>
      </c>
      <c r="E27" s="33">
        <v>12</v>
      </c>
      <c r="F27" s="72">
        <v>1.36</v>
      </c>
      <c r="G27" s="253">
        <f t="shared" si="0"/>
        <v>1.36</v>
      </c>
      <c r="H27" s="252">
        <f t="shared" si="3"/>
        <v>1.0880000000000001</v>
      </c>
      <c r="I27" s="329"/>
      <c r="J27" s="287">
        <f t="shared" si="1"/>
        <v>0</v>
      </c>
      <c r="K27" s="251">
        <f t="shared" si="2"/>
        <v>1.36</v>
      </c>
    </row>
    <row r="28" spans="1:12" s="288" customFormat="1" ht="109" customHeight="1">
      <c r="A28" s="177" t="s">
        <v>1554</v>
      </c>
      <c r="B28" s="181">
        <v>2111</v>
      </c>
      <c r="C28" s="350" t="s">
        <v>1554</v>
      </c>
      <c r="D28" s="206" t="s">
        <v>1555</v>
      </c>
      <c r="E28" s="33">
        <v>12</v>
      </c>
      <c r="F28" s="72">
        <v>1.36</v>
      </c>
      <c r="G28" s="253">
        <f t="shared" si="0"/>
        <v>1.36</v>
      </c>
      <c r="H28" s="252">
        <f t="shared" si="3"/>
        <v>1.0880000000000001</v>
      </c>
      <c r="I28" s="329"/>
      <c r="J28" s="287">
        <f t="shared" si="1"/>
        <v>0</v>
      </c>
      <c r="K28" s="251">
        <f t="shared" si="2"/>
        <v>1.36</v>
      </c>
    </row>
    <row r="29" spans="1:12" s="288" customFormat="1" ht="109" customHeight="1">
      <c r="A29" s="177" t="s">
        <v>1556</v>
      </c>
      <c r="B29" s="181">
        <v>2112</v>
      </c>
      <c r="C29" s="350" t="s">
        <v>1556</v>
      </c>
      <c r="D29" s="206" t="s">
        <v>1557</v>
      </c>
      <c r="E29" s="33">
        <v>12</v>
      </c>
      <c r="F29" s="72">
        <v>1.36</v>
      </c>
      <c r="G29" s="253">
        <f t="shared" si="0"/>
        <v>1.36</v>
      </c>
      <c r="H29" s="252">
        <f t="shared" si="3"/>
        <v>1.0880000000000001</v>
      </c>
      <c r="I29" s="329"/>
      <c r="J29" s="287">
        <f t="shared" si="1"/>
        <v>0</v>
      </c>
      <c r="K29" s="251">
        <f t="shared" si="2"/>
        <v>1.36</v>
      </c>
    </row>
    <row r="30" spans="1:12" s="288" customFormat="1" ht="109" customHeight="1">
      <c r="A30" s="177" t="s">
        <v>1558</v>
      </c>
      <c r="B30" s="181">
        <v>2113</v>
      </c>
      <c r="C30" s="350" t="s">
        <v>1558</v>
      </c>
      <c r="D30" s="206" t="s">
        <v>1559</v>
      </c>
      <c r="E30" s="33">
        <v>12</v>
      </c>
      <c r="F30" s="72">
        <v>1.36</v>
      </c>
      <c r="G30" s="253">
        <f t="shared" si="0"/>
        <v>1.36</v>
      </c>
      <c r="H30" s="252">
        <f t="shared" si="3"/>
        <v>1.0880000000000001</v>
      </c>
      <c r="I30" s="329"/>
      <c r="J30" s="287">
        <f t="shared" si="1"/>
        <v>0</v>
      </c>
      <c r="K30" s="251">
        <f t="shared" si="2"/>
        <v>1.36</v>
      </c>
    </row>
    <row r="31" spans="1:12" s="288" customFormat="1" ht="109" customHeight="1">
      <c r="A31" s="177" t="s">
        <v>1560</v>
      </c>
      <c r="B31" s="181">
        <v>2114</v>
      </c>
      <c r="C31" s="350" t="s">
        <v>1560</v>
      </c>
      <c r="D31" s="206" t="s">
        <v>1561</v>
      </c>
      <c r="E31" s="33">
        <v>12</v>
      </c>
      <c r="F31" s="72">
        <v>1.36</v>
      </c>
      <c r="G31" s="253">
        <f t="shared" si="0"/>
        <v>1.36</v>
      </c>
      <c r="H31" s="252">
        <f t="shared" si="3"/>
        <v>1.0880000000000001</v>
      </c>
      <c r="I31" s="329"/>
      <c r="J31" s="287">
        <f t="shared" si="1"/>
        <v>0</v>
      </c>
      <c r="K31" s="251">
        <f t="shared" si="2"/>
        <v>1.36</v>
      </c>
    </row>
    <row r="32" spans="1:12" s="288" customFormat="1" ht="109" customHeight="1">
      <c r="A32" s="177" t="s">
        <v>1562</v>
      </c>
      <c r="B32" s="181">
        <v>2116</v>
      </c>
      <c r="C32" s="350" t="s">
        <v>1562</v>
      </c>
      <c r="D32" s="206" t="s">
        <v>1563</v>
      </c>
      <c r="E32" s="33">
        <v>12</v>
      </c>
      <c r="F32" s="72">
        <v>1.36</v>
      </c>
      <c r="G32" s="253">
        <f t="shared" si="0"/>
        <v>1.36</v>
      </c>
      <c r="H32" s="252">
        <f t="shared" si="3"/>
        <v>1.0880000000000001</v>
      </c>
      <c r="I32" s="329"/>
      <c r="J32" s="287">
        <f t="shared" si="1"/>
        <v>0</v>
      </c>
      <c r="K32" s="251">
        <f t="shared" si="2"/>
        <v>1.36</v>
      </c>
    </row>
    <row r="33" spans="1:12" s="288" customFormat="1" ht="109" customHeight="1">
      <c r="A33" s="177" t="s">
        <v>1564</v>
      </c>
      <c r="B33" s="181">
        <v>2117</v>
      </c>
      <c r="C33" s="350" t="s">
        <v>1564</v>
      </c>
      <c r="D33" s="206" t="s">
        <v>1565</v>
      </c>
      <c r="E33" s="33">
        <v>12</v>
      </c>
      <c r="F33" s="72">
        <v>1.36</v>
      </c>
      <c r="G33" s="253">
        <f t="shared" si="0"/>
        <v>1.36</v>
      </c>
      <c r="H33" s="252">
        <f t="shared" si="3"/>
        <v>1.0880000000000001</v>
      </c>
      <c r="I33" s="329"/>
      <c r="J33" s="287">
        <f t="shared" si="1"/>
        <v>0</v>
      </c>
      <c r="K33" s="251">
        <f t="shared" si="2"/>
        <v>1.36</v>
      </c>
    </row>
    <row r="34" spans="1:12" s="288" customFormat="1" ht="109" customHeight="1">
      <c r="A34" s="177" t="s">
        <v>1566</v>
      </c>
      <c r="B34" s="181">
        <v>2118</v>
      </c>
      <c r="C34" s="350" t="s">
        <v>1566</v>
      </c>
      <c r="D34" s="206" t="s">
        <v>1567</v>
      </c>
      <c r="E34" s="33">
        <v>12</v>
      </c>
      <c r="F34" s="72">
        <v>1.36</v>
      </c>
      <c r="G34" s="253">
        <f t="shared" si="0"/>
        <v>1.36</v>
      </c>
      <c r="H34" s="252">
        <f t="shared" si="3"/>
        <v>1.0880000000000001</v>
      </c>
      <c r="I34" s="329"/>
      <c r="J34" s="287">
        <f t="shared" si="1"/>
        <v>0</v>
      </c>
      <c r="K34" s="251">
        <f t="shared" si="2"/>
        <v>1.36</v>
      </c>
    </row>
    <row r="35" spans="1:12" s="288" customFormat="1" ht="109" customHeight="1">
      <c r="A35" s="177" t="s">
        <v>1568</v>
      </c>
      <c r="B35" s="181">
        <v>2119</v>
      </c>
      <c r="C35" s="350" t="s">
        <v>1568</v>
      </c>
      <c r="D35" s="206" t="s">
        <v>1569</v>
      </c>
      <c r="E35" s="33">
        <v>12</v>
      </c>
      <c r="F35" s="72">
        <v>1.36</v>
      </c>
      <c r="G35" s="253">
        <f t="shared" si="0"/>
        <v>1.36</v>
      </c>
      <c r="H35" s="252">
        <f t="shared" si="3"/>
        <v>1.0880000000000001</v>
      </c>
      <c r="I35" s="329"/>
      <c r="J35" s="287">
        <f t="shared" si="1"/>
        <v>0</v>
      </c>
      <c r="K35" s="251">
        <f t="shared" si="2"/>
        <v>1.36</v>
      </c>
    </row>
    <row r="36" spans="1:12" s="288" customFormat="1" ht="109" customHeight="1">
      <c r="A36" s="177" t="s">
        <v>1570</v>
      </c>
      <c r="B36" s="181">
        <v>2120</v>
      </c>
      <c r="C36" s="350" t="s">
        <v>1570</v>
      </c>
      <c r="D36" s="206" t="s">
        <v>1571</v>
      </c>
      <c r="E36" s="33">
        <v>12</v>
      </c>
      <c r="F36" s="72">
        <v>1.36</v>
      </c>
      <c r="G36" s="253">
        <f t="shared" si="0"/>
        <v>1.36</v>
      </c>
      <c r="H36" s="252">
        <f t="shared" si="3"/>
        <v>1.0880000000000001</v>
      </c>
      <c r="I36" s="329"/>
      <c r="J36" s="287">
        <f t="shared" si="1"/>
        <v>0</v>
      </c>
      <c r="K36" s="251">
        <f t="shared" si="2"/>
        <v>1.36</v>
      </c>
    </row>
    <row r="37" spans="1:12" s="288" customFormat="1" ht="109" customHeight="1">
      <c r="A37" s="177" t="s">
        <v>1572</v>
      </c>
      <c r="B37" s="181">
        <v>2121</v>
      </c>
      <c r="C37" s="350" t="s">
        <v>1572</v>
      </c>
      <c r="D37" s="206" t="s">
        <v>1573</v>
      </c>
      <c r="E37" s="33">
        <v>12</v>
      </c>
      <c r="F37" s="72">
        <v>1.36</v>
      </c>
      <c r="G37" s="253">
        <f t="shared" si="0"/>
        <v>1.36</v>
      </c>
      <c r="H37" s="252">
        <f t="shared" si="3"/>
        <v>1.0880000000000001</v>
      </c>
      <c r="I37" s="329"/>
      <c r="J37" s="287">
        <f t="shared" si="1"/>
        <v>0</v>
      </c>
      <c r="K37" s="251">
        <f t="shared" si="2"/>
        <v>1.36</v>
      </c>
    </row>
    <row r="38" spans="1:12" s="288" customFormat="1" ht="109" customHeight="1">
      <c r="A38" s="177" t="s">
        <v>1574</v>
      </c>
      <c r="B38" s="181">
        <v>2122</v>
      </c>
      <c r="C38" s="350" t="s">
        <v>1574</v>
      </c>
      <c r="D38" s="206" t="s">
        <v>1575</v>
      </c>
      <c r="E38" s="33">
        <v>12</v>
      </c>
      <c r="F38" s="72">
        <v>1.36</v>
      </c>
      <c r="G38" s="253">
        <f t="shared" si="0"/>
        <v>1.36</v>
      </c>
      <c r="H38" s="252">
        <f t="shared" si="3"/>
        <v>1.0880000000000001</v>
      </c>
      <c r="I38" s="329"/>
      <c r="J38" s="287">
        <f t="shared" si="1"/>
        <v>0</v>
      </c>
      <c r="K38" s="251">
        <f t="shared" si="2"/>
        <v>1.36</v>
      </c>
    </row>
    <row r="39" spans="1:12" s="288" customFormat="1" ht="109" customHeight="1">
      <c r="A39" s="177" t="s">
        <v>1576</v>
      </c>
      <c r="B39" s="181">
        <v>2124</v>
      </c>
      <c r="C39" s="350" t="s">
        <v>1576</v>
      </c>
      <c r="D39" s="206" t="s">
        <v>1577</v>
      </c>
      <c r="E39" s="33">
        <v>12</v>
      </c>
      <c r="F39" s="72">
        <v>1.36</v>
      </c>
      <c r="G39" s="253">
        <f t="shared" si="0"/>
        <v>1.36</v>
      </c>
      <c r="H39" s="252">
        <f t="shared" si="3"/>
        <v>1.0880000000000001</v>
      </c>
      <c r="I39" s="329"/>
      <c r="J39" s="287">
        <f t="shared" si="1"/>
        <v>0</v>
      </c>
      <c r="K39" s="251">
        <f t="shared" si="2"/>
        <v>1.36</v>
      </c>
    </row>
    <row r="40" spans="1:12" s="298" customFormat="1" ht="109" customHeight="1">
      <c r="A40" s="177" t="s">
        <v>1578</v>
      </c>
      <c r="B40" s="181">
        <v>2126</v>
      </c>
      <c r="C40" s="350" t="s">
        <v>1578</v>
      </c>
      <c r="D40" s="206" t="s">
        <v>1579</v>
      </c>
      <c r="E40" s="33">
        <v>12</v>
      </c>
      <c r="F40" s="72">
        <v>1.36</v>
      </c>
      <c r="G40" s="253">
        <f t="shared" si="0"/>
        <v>1.36</v>
      </c>
      <c r="H40" s="252">
        <f t="shared" si="3"/>
        <v>1.0880000000000001</v>
      </c>
      <c r="I40" s="329"/>
      <c r="J40" s="287">
        <f t="shared" si="1"/>
        <v>0</v>
      </c>
      <c r="K40" s="251">
        <f t="shared" si="2"/>
        <v>1.36</v>
      </c>
    </row>
    <row r="41" spans="1:12" s="298" customFormat="1" ht="109" customHeight="1">
      <c r="A41" s="177" t="s">
        <v>1580</v>
      </c>
      <c r="B41" s="181">
        <v>2128</v>
      </c>
      <c r="C41" s="350" t="s">
        <v>1580</v>
      </c>
      <c r="D41" s="206" t="s">
        <v>1581</v>
      </c>
      <c r="E41" s="33">
        <v>12</v>
      </c>
      <c r="F41" s="72">
        <v>1.36</v>
      </c>
      <c r="G41" s="253">
        <f t="shared" si="0"/>
        <v>1.36</v>
      </c>
      <c r="H41" s="252">
        <f t="shared" si="3"/>
        <v>1.0880000000000001</v>
      </c>
      <c r="I41" s="329"/>
      <c r="J41" s="287">
        <f t="shared" si="1"/>
        <v>0</v>
      </c>
      <c r="K41" s="251">
        <f t="shared" si="2"/>
        <v>1.36</v>
      </c>
    </row>
    <row r="42" spans="1:12" s="298" customFormat="1" ht="109" customHeight="1">
      <c r="A42" s="177" t="s">
        <v>1582</v>
      </c>
      <c r="B42" s="181">
        <v>2129</v>
      </c>
      <c r="C42" s="350" t="s">
        <v>1582</v>
      </c>
      <c r="D42" s="206" t="s">
        <v>1583</v>
      </c>
      <c r="E42" s="33">
        <v>12</v>
      </c>
      <c r="F42" s="72">
        <v>1.36</v>
      </c>
      <c r="G42" s="253">
        <f t="shared" si="0"/>
        <v>1.36</v>
      </c>
      <c r="H42" s="252">
        <f t="shared" si="3"/>
        <v>1.0880000000000001</v>
      </c>
      <c r="I42" s="329"/>
      <c r="J42" s="287">
        <f t="shared" si="1"/>
        <v>0</v>
      </c>
      <c r="K42" s="251">
        <f t="shared" si="2"/>
        <v>1.36</v>
      </c>
    </row>
    <row r="43" spans="1:12" s="300" customFormat="1" ht="109" customHeight="1">
      <c r="A43" s="177" t="s">
        <v>1584</v>
      </c>
      <c r="B43" s="181">
        <v>2130</v>
      </c>
      <c r="C43" s="350" t="s">
        <v>1584</v>
      </c>
      <c r="D43" s="206" t="s">
        <v>1585</v>
      </c>
      <c r="E43" s="33">
        <v>12</v>
      </c>
      <c r="F43" s="72">
        <v>1.36</v>
      </c>
      <c r="G43" s="253">
        <f t="shared" si="0"/>
        <v>1.36</v>
      </c>
      <c r="H43" s="252">
        <f t="shared" si="3"/>
        <v>1.0880000000000001</v>
      </c>
      <c r="I43" s="329"/>
      <c r="J43" s="287">
        <f t="shared" si="1"/>
        <v>0</v>
      </c>
      <c r="K43" s="251">
        <f t="shared" si="2"/>
        <v>1.36</v>
      </c>
    </row>
    <row r="44" spans="1:12" s="300" customFormat="1" ht="109" customHeight="1">
      <c r="A44" s="177" t="s">
        <v>1586</v>
      </c>
      <c r="B44" s="181">
        <v>2131</v>
      </c>
      <c r="C44" s="350" t="s">
        <v>1586</v>
      </c>
      <c r="D44" s="206" t="s">
        <v>1587</v>
      </c>
      <c r="E44" s="33">
        <v>12</v>
      </c>
      <c r="F44" s="72">
        <v>1.36</v>
      </c>
      <c r="G44" s="253">
        <f t="shared" si="0"/>
        <v>1.36</v>
      </c>
      <c r="H44" s="252">
        <f t="shared" si="3"/>
        <v>1.0880000000000001</v>
      </c>
      <c r="I44" s="329"/>
      <c r="J44" s="287">
        <f t="shared" si="1"/>
        <v>0</v>
      </c>
      <c r="K44" s="251">
        <f t="shared" si="2"/>
        <v>1.36</v>
      </c>
    </row>
    <row r="45" spans="1:12" s="300" customFormat="1" ht="109" customHeight="1">
      <c r="A45" s="177" t="s">
        <v>1588</v>
      </c>
      <c r="B45" s="181">
        <v>2132</v>
      </c>
      <c r="C45" s="350" t="s">
        <v>1588</v>
      </c>
      <c r="D45" s="206" t="s">
        <v>1589</v>
      </c>
      <c r="E45" s="33">
        <v>12</v>
      </c>
      <c r="F45" s="72">
        <v>1.36</v>
      </c>
      <c r="G45" s="253">
        <f t="shared" si="0"/>
        <v>1.36</v>
      </c>
      <c r="H45" s="252">
        <f t="shared" si="3"/>
        <v>1.0880000000000001</v>
      </c>
      <c r="I45" s="329"/>
      <c r="J45" s="287">
        <f t="shared" si="1"/>
        <v>0</v>
      </c>
      <c r="K45" s="251">
        <f t="shared" si="2"/>
        <v>1.36</v>
      </c>
    </row>
    <row r="46" spans="1:12" s="300" customFormat="1" ht="109" customHeight="1">
      <c r="A46" s="177" t="s">
        <v>1590</v>
      </c>
      <c r="B46" s="181">
        <v>2133</v>
      </c>
      <c r="C46" s="350" t="s">
        <v>1590</v>
      </c>
      <c r="D46" s="206" t="s">
        <v>1591</v>
      </c>
      <c r="E46" s="33">
        <v>12</v>
      </c>
      <c r="F46" s="72">
        <v>1.36</v>
      </c>
      <c r="G46" s="253">
        <f t="shared" si="0"/>
        <v>1.36</v>
      </c>
      <c r="H46" s="252">
        <f t="shared" si="3"/>
        <v>1.0880000000000001</v>
      </c>
      <c r="I46" s="329"/>
      <c r="J46" s="287">
        <f t="shared" si="1"/>
        <v>0</v>
      </c>
      <c r="K46" s="251">
        <f t="shared" si="2"/>
        <v>1.36</v>
      </c>
    </row>
    <row r="47" spans="1:12" s="300" customFormat="1" ht="109" customHeight="1">
      <c r="A47" s="177" t="s">
        <v>1592</v>
      </c>
      <c r="B47" s="181">
        <v>2134</v>
      </c>
      <c r="C47" s="350" t="s">
        <v>1592</v>
      </c>
      <c r="D47" s="206" t="s">
        <v>1593</v>
      </c>
      <c r="E47" s="33">
        <v>12</v>
      </c>
      <c r="F47" s="72">
        <v>1.36</v>
      </c>
      <c r="G47" s="253">
        <f t="shared" si="0"/>
        <v>1.36</v>
      </c>
      <c r="H47" s="252">
        <f t="shared" si="3"/>
        <v>1.0880000000000001</v>
      </c>
      <c r="I47" s="329"/>
      <c r="J47" s="287">
        <f t="shared" si="1"/>
        <v>0</v>
      </c>
      <c r="K47" s="251">
        <f t="shared" si="2"/>
        <v>1.36</v>
      </c>
    </row>
    <row r="48" spans="1:12" s="288" customFormat="1" ht="109" customHeight="1">
      <c r="A48" s="177" t="s">
        <v>1594</v>
      </c>
      <c r="B48" s="181">
        <v>2137</v>
      </c>
      <c r="C48" s="350" t="s">
        <v>1594</v>
      </c>
      <c r="D48" s="206" t="s">
        <v>1595</v>
      </c>
      <c r="E48" s="33">
        <v>12</v>
      </c>
      <c r="F48" s="72">
        <v>1.36</v>
      </c>
      <c r="G48" s="253">
        <f t="shared" si="0"/>
        <v>1.36</v>
      </c>
      <c r="H48" s="252">
        <f t="shared" si="3"/>
        <v>1.0880000000000001</v>
      </c>
      <c r="I48" s="329"/>
      <c r="J48" s="287">
        <f t="shared" si="1"/>
        <v>0</v>
      </c>
      <c r="K48" s="251">
        <f t="shared" si="2"/>
        <v>1.36</v>
      </c>
      <c r="L48" s="297"/>
    </row>
    <row r="49" spans="1:11" s="288" customFormat="1" ht="109" customHeight="1">
      <c r="A49" s="177" t="s">
        <v>1596</v>
      </c>
      <c r="B49" s="181">
        <v>2138</v>
      </c>
      <c r="C49" s="350" t="s">
        <v>1596</v>
      </c>
      <c r="D49" s="206" t="s">
        <v>1597</v>
      </c>
      <c r="E49" s="33">
        <v>12</v>
      </c>
      <c r="F49" s="72">
        <v>1.36</v>
      </c>
      <c r="G49" s="253">
        <f t="shared" si="0"/>
        <v>1.36</v>
      </c>
      <c r="H49" s="252">
        <f t="shared" si="3"/>
        <v>1.0880000000000001</v>
      </c>
      <c r="I49" s="329"/>
      <c r="J49" s="287">
        <f t="shared" si="1"/>
        <v>0</v>
      </c>
      <c r="K49" s="251">
        <f t="shared" si="2"/>
        <v>1.36</v>
      </c>
    </row>
    <row r="50" spans="1:11" s="288" customFormat="1" ht="109" customHeight="1">
      <c r="A50" s="177" t="s">
        <v>1598</v>
      </c>
      <c r="B50" s="181">
        <v>2139</v>
      </c>
      <c r="C50" s="350" t="s">
        <v>1598</v>
      </c>
      <c r="D50" s="206" t="s">
        <v>1599</v>
      </c>
      <c r="E50" s="33">
        <v>12</v>
      </c>
      <c r="F50" s="72">
        <v>1.36</v>
      </c>
      <c r="G50" s="253">
        <f t="shared" si="0"/>
        <v>1.36</v>
      </c>
      <c r="H50" s="252">
        <f t="shared" si="3"/>
        <v>1.0880000000000001</v>
      </c>
      <c r="I50" s="329"/>
      <c r="J50" s="287">
        <f t="shared" si="1"/>
        <v>0</v>
      </c>
      <c r="K50" s="251">
        <f t="shared" si="2"/>
        <v>1.36</v>
      </c>
    </row>
    <row r="51" spans="1:11" s="288" customFormat="1" ht="109" customHeight="1">
      <c r="A51" s="177" t="s">
        <v>1600</v>
      </c>
      <c r="B51" s="181">
        <v>2140</v>
      </c>
      <c r="C51" s="350" t="s">
        <v>1600</v>
      </c>
      <c r="D51" s="206" t="s">
        <v>1601</v>
      </c>
      <c r="E51" s="33">
        <v>12</v>
      </c>
      <c r="F51" s="72">
        <v>1.36</v>
      </c>
      <c r="G51" s="253">
        <f t="shared" si="0"/>
        <v>1.36</v>
      </c>
      <c r="H51" s="252">
        <f t="shared" si="3"/>
        <v>1.0880000000000001</v>
      </c>
      <c r="I51" s="329"/>
      <c r="J51" s="287">
        <f t="shared" si="1"/>
        <v>0</v>
      </c>
      <c r="K51" s="251">
        <f t="shared" si="2"/>
        <v>1.36</v>
      </c>
    </row>
    <row r="52" spans="1:11" s="288" customFormat="1" ht="109" customHeight="1">
      <c r="A52" s="177" t="s">
        <v>1602</v>
      </c>
      <c r="B52" s="181">
        <v>2141</v>
      </c>
      <c r="C52" s="350" t="s">
        <v>1602</v>
      </c>
      <c r="D52" s="206" t="s">
        <v>1603</v>
      </c>
      <c r="E52" s="33">
        <v>12</v>
      </c>
      <c r="F52" s="72">
        <v>1.36</v>
      </c>
      <c r="G52" s="253">
        <f t="shared" si="0"/>
        <v>1.36</v>
      </c>
      <c r="H52" s="252">
        <f t="shared" si="3"/>
        <v>1.0880000000000001</v>
      </c>
      <c r="I52" s="329"/>
      <c r="J52" s="287">
        <f t="shared" si="1"/>
        <v>0</v>
      </c>
      <c r="K52" s="251">
        <f t="shared" si="2"/>
        <v>1.36</v>
      </c>
    </row>
    <row r="53" spans="1:11" s="288" customFormat="1" ht="109" customHeight="1">
      <c r="A53" s="177" t="s">
        <v>1604</v>
      </c>
      <c r="B53" s="181">
        <v>2142</v>
      </c>
      <c r="C53" s="350" t="s">
        <v>1604</v>
      </c>
      <c r="D53" s="206" t="s">
        <v>1605</v>
      </c>
      <c r="E53" s="33">
        <v>12</v>
      </c>
      <c r="F53" s="72">
        <v>1.36</v>
      </c>
      <c r="G53" s="253">
        <f t="shared" si="0"/>
        <v>1.36</v>
      </c>
      <c r="H53" s="252">
        <f t="shared" si="3"/>
        <v>1.0880000000000001</v>
      </c>
      <c r="I53" s="329"/>
      <c r="J53" s="287">
        <f t="shared" si="1"/>
        <v>0</v>
      </c>
      <c r="K53" s="251">
        <f t="shared" si="2"/>
        <v>1.36</v>
      </c>
    </row>
    <row r="54" spans="1:11" s="288" customFormat="1" ht="109" customHeight="1" collapsed="1">
      <c r="A54" s="177" t="s">
        <v>1606</v>
      </c>
      <c r="B54" s="181">
        <v>2143</v>
      </c>
      <c r="C54" s="350" t="s">
        <v>1606</v>
      </c>
      <c r="D54" s="206" t="s">
        <v>1607</v>
      </c>
      <c r="E54" s="33">
        <v>12</v>
      </c>
      <c r="F54" s="72">
        <v>1.36</v>
      </c>
      <c r="G54" s="253">
        <f t="shared" si="0"/>
        <v>1.36</v>
      </c>
      <c r="H54" s="252">
        <f t="shared" si="3"/>
        <v>1.0880000000000001</v>
      </c>
      <c r="I54" s="329"/>
      <c r="J54" s="287">
        <f t="shared" si="1"/>
        <v>0</v>
      </c>
      <c r="K54" s="251">
        <f t="shared" si="2"/>
        <v>1.36</v>
      </c>
    </row>
    <row r="55" spans="1:11" s="288" customFormat="1" ht="109" customHeight="1">
      <c r="A55" s="177" t="s">
        <v>1608</v>
      </c>
      <c r="B55" s="181">
        <v>2144</v>
      </c>
      <c r="C55" s="350" t="s">
        <v>1608</v>
      </c>
      <c r="D55" s="206" t="s">
        <v>1609</v>
      </c>
      <c r="E55" s="33">
        <v>12</v>
      </c>
      <c r="F55" s="72">
        <v>1.36</v>
      </c>
      <c r="G55" s="253">
        <f t="shared" si="0"/>
        <v>1.36</v>
      </c>
      <c r="H55" s="252">
        <f t="shared" si="3"/>
        <v>1.0880000000000001</v>
      </c>
      <c r="I55" s="329"/>
      <c r="J55" s="287">
        <f t="shared" si="1"/>
        <v>0</v>
      </c>
      <c r="K55" s="251">
        <f t="shared" si="2"/>
        <v>1.36</v>
      </c>
    </row>
    <row r="56" spans="1:11" s="288" customFormat="1" ht="109" customHeight="1">
      <c r="A56" s="177" t="s">
        <v>1610</v>
      </c>
      <c r="B56" s="181">
        <v>2146</v>
      </c>
      <c r="C56" s="350" t="s">
        <v>1610</v>
      </c>
      <c r="D56" s="206" t="s">
        <v>1611</v>
      </c>
      <c r="E56" s="33">
        <v>12</v>
      </c>
      <c r="F56" s="72">
        <v>1.36</v>
      </c>
      <c r="G56" s="253">
        <f t="shared" si="0"/>
        <v>1.36</v>
      </c>
      <c r="H56" s="252">
        <f t="shared" si="3"/>
        <v>1.0880000000000001</v>
      </c>
      <c r="I56" s="329"/>
      <c r="J56" s="287">
        <f t="shared" si="1"/>
        <v>0</v>
      </c>
      <c r="K56" s="251">
        <f t="shared" si="2"/>
        <v>1.36</v>
      </c>
    </row>
    <row r="57" spans="1:11" s="288" customFormat="1" ht="109" customHeight="1">
      <c r="A57" s="177" t="s">
        <v>1612</v>
      </c>
      <c r="B57" s="181">
        <v>2147</v>
      </c>
      <c r="C57" s="350" t="s">
        <v>1612</v>
      </c>
      <c r="D57" s="206" t="s">
        <v>1613</v>
      </c>
      <c r="E57" s="33">
        <v>12</v>
      </c>
      <c r="F57" s="72">
        <v>1.36</v>
      </c>
      <c r="G57" s="253">
        <f t="shared" si="0"/>
        <v>1.36</v>
      </c>
      <c r="H57" s="252">
        <f t="shared" si="3"/>
        <v>1.0880000000000001</v>
      </c>
      <c r="I57" s="329"/>
      <c r="J57" s="287">
        <f t="shared" si="1"/>
        <v>0</v>
      </c>
      <c r="K57" s="251">
        <f t="shared" si="2"/>
        <v>1.36</v>
      </c>
    </row>
    <row r="58" spans="1:11" s="288" customFormat="1" ht="109" customHeight="1">
      <c r="A58" s="177" t="s">
        <v>1614</v>
      </c>
      <c r="B58" s="181">
        <v>2148</v>
      </c>
      <c r="C58" s="350" t="s">
        <v>1614</v>
      </c>
      <c r="D58" s="206" t="s">
        <v>1615</v>
      </c>
      <c r="E58" s="33">
        <v>12</v>
      </c>
      <c r="F58" s="72">
        <v>1.36</v>
      </c>
      <c r="G58" s="253">
        <f t="shared" si="0"/>
        <v>1.36</v>
      </c>
      <c r="H58" s="252">
        <f t="shared" si="3"/>
        <v>1.0880000000000001</v>
      </c>
      <c r="I58" s="329"/>
      <c r="J58" s="287">
        <f t="shared" si="1"/>
        <v>0</v>
      </c>
      <c r="K58" s="251">
        <f t="shared" si="2"/>
        <v>1.36</v>
      </c>
    </row>
    <row r="59" spans="1:11" s="288" customFormat="1" ht="109" customHeight="1">
      <c r="A59" s="177" t="s">
        <v>1616</v>
      </c>
      <c r="B59" s="181">
        <v>2149</v>
      </c>
      <c r="C59" s="350" t="s">
        <v>1616</v>
      </c>
      <c r="D59" s="206" t="s">
        <v>1617</v>
      </c>
      <c r="E59" s="33">
        <v>12</v>
      </c>
      <c r="F59" s="72">
        <v>1.36</v>
      </c>
      <c r="G59" s="253">
        <f t="shared" si="0"/>
        <v>1.36</v>
      </c>
      <c r="H59" s="252">
        <f t="shared" si="3"/>
        <v>1.0880000000000001</v>
      </c>
      <c r="I59" s="329"/>
      <c r="J59" s="287">
        <f t="shared" si="1"/>
        <v>0</v>
      </c>
      <c r="K59" s="251">
        <f t="shared" si="2"/>
        <v>1.36</v>
      </c>
    </row>
    <row r="60" spans="1:11" s="288" customFormat="1" ht="109" customHeight="1">
      <c r="A60" s="177" t="s">
        <v>1618</v>
      </c>
      <c r="B60" s="181">
        <v>2150</v>
      </c>
      <c r="C60" s="350" t="s">
        <v>1618</v>
      </c>
      <c r="D60" s="206" t="s">
        <v>1619</v>
      </c>
      <c r="E60" s="33">
        <v>12</v>
      </c>
      <c r="F60" s="72">
        <v>1.36</v>
      </c>
      <c r="G60" s="253">
        <f t="shared" si="0"/>
        <v>1.36</v>
      </c>
      <c r="H60" s="252">
        <f t="shared" si="3"/>
        <v>1.0880000000000001</v>
      </c>
      <c r="I60" s="329"/>
      <c r="J60" s="287">
        <f t="shared" si="1"/>
        <v>0</v>
      </c>
      <c r="K60" s="251">
        <f t="shared" si="2"/>
        <v>1.36</v>
      </c>
    </row>
    <row r="61" spans="1:11" s="288" customFormat="1" ht="109" customHeight="1">
      <c r="A61" s="177" t="s">
        <v>1620</v>
      </c>
      <c r="B61" s="181">
        <v>2151</v>
      </c>
      <c r="C61" s="350" t="s">
        <v>1620</v>
      </c>
      <c r="D61" s="206" t="s">
        <v>1621</v>
      </c>
      <c r="E61" s="33">
        <v>12</v>
      </c>
      <c r="F61" s="72">
        <v>1.36</v>
      </c>
      <c r="G61" s="253">
        <f t="shared" si="0"/>
        <v>1.36</v>
      </c>
      <c r="H61" s="252">
        <f t="shared" si="3"/>
        <v>1.0880000000000001</v>
      </c>
      <c r="I61" s="329"/>
      <c r="J61" s="287">
        <f t="shared" si="1"/>
        <v>0</v>
      </c>
      <c r="K61" s="251">
        <f t="shared" si="2"/>
        <v>1.36</v>
      </c>
    </row>
    <row r="62" spans="1:11" s="288" customFormat="1" ht="109" customHeight="1">
      <c r="A62" s="177" t="s">
        <v>1622</v>
      </c>
      <c r="B62" s="181">
        <v>2153</v>
      </c>
      <c r="C62" s="350" t="s">
        <v>1622</v>
      </c>
      <c r="D62" s="206" t="s">
        <v>1623</v>
      </c>
      <c r="E62" s="33">
        <v>12</v>
      </c>
      <c r="F62" s="72">
        <v>1.36</v>
      </c>
      <c r="G62" s="253">
        <f t="shared" si="0"/>
        <v>1.36</v>
      </c>
      <c r="H62" s="252">
        <f t="shared" si="3"/>
        <v>1.0880000000000001</v>
      </c>
      <c r="I62" s="329"/>
      <c r="J62" s="287">
        <f t="shared" si="1"/>
        <v>0</v>
      </c>
      <c r="K62" s="251">
        <f t="shared" si="2"/>
        <v>1.36</v>
      </c>
    </row>
    <row r="63" spans="1:11" s="288" customFormat="1" ht="109" customHeight="1">
      <c r="A63" s="177" t="s">
        <v>1624</v>
      </c>
      <c r="B63" s="181">
        <v>2154</v>
      </c>
      <c r="C63" s="350" t="s">
        <v>1624</v>
      </c>
      <c r="D63" s="206" t="s">
        <v>1625</v>
      </c>
      <c r="E63" s="33">
        <v>12</v>
      </c>
      <c r="F63" s="72">
        <v>1.36</v>
      </c>
      <c r="G63" s="253">
        <f t="shared" si="0"/>
        <v>1.36</v>
      </c>
      <c r="H63" s="252">
        <f t="shared" si="3"/>
        <v>1.0880000000000001</v>
      </c>
      <c r="I63" s="329"/>
      <c r="J63" s="287">
        <f t="shared" si="1"/>
        <v>0</v>
      </c>
      <c r="K63" s="251">
        <f t="shared" si="2"/>
        <v>1.36</v>
      </c>
    </row>
    <row r="64" spans="1:11" s="288" customFormat="1" ht="109" customHeight="1">
      <c r="A64" s="177" t="s">
        <v>1626</v>
      </c>
      <c r="B64" s="181">
        <v>2155</v>
      </c>
      <c r="C64" s="350" t="s">
        <v>1626</v>
      </c>
      <c r="D64" s="206" t="s">
        <v>1627</v>
      </c>
      <c r="E64" s="33">
        <v>12</v>
      </c>
      <c r="F64" s="72">
        <v>1.36</v>
      </c>
      <c r="G64" s="253">
        <f t="shared" si="0"/>
        <v>1.36</v>
      </c>
      <c r="H64" s="252">
        <f t="shared" si="3"/>
        <v>1.0880000000000001</v>
      </c>
      <c r="I64" s="329"/>
      <c r="J64" s="287">
        <f t="shared" si="1"/>
        <v>0</v>
      </c>
      <c r="K64" s="251">
        <f t="shared" si="2"/>
        <v>1.36</v>
      </c>
    </row>
    <row r="65" spans="1:11" s="288" customFormat="1" ht="109" customHeight="1">
      <c r="A65" s="177" t="s">
        <v>1628</v>
      </c>
      <c r="B65" s="181">
        <v>2156</v>
      </c>
      <c r="C65" s="350" t="s">
        <v>1628</v>
      </c>
      <c r="D65" s="206" t="s">
        <v>1629</v>
      </c>
      <c r="E65" s="33">
        <v>12</v>
      </c>
      <c r="F65" s="72">
        <v>1.36</v>
      </c>
      <c r="G65" s="253">
        <f t="shared" si="0"/>
        <v>1.36</v>
      </c>
      <c r="H65" s="252">
        <f t="shared" si="3"/>
        <v>1.0880000000000001</v>
      </c>
      <c r="I65" s="329"/>
      <c r="J65" s="287">
        <f t="shared" si="1"/>
        <v>0</v>
      </c>
      <c r="K65" s="251">
        <f t="shared" si="2"/>
        <v>1.36</v>
      </c>
    </row>
    <row r="66" spans="1:11" s="288" customFormat="1" ht="109" customHeight="1">
      <c r="A66" s="177" t="s">
        <v>1630</v>
      </c>
      <c r="B66" s="181">
        <v>2101</v>
      </c>
      <c r="C66" s="350" t="s">
        <v>1630</v>
      </c>
      <c r="D66" s="206" t="s">
        <v>1631</v>
      </c>
      <c r="E66" s="33">
        <v>12</v>
      </c>
      <c r="F66" s="72">
        <v>1.36</v>
      </c>
      <c r="G66" s="253">
        <f t="shared" si="0"/>
        <v>1.36</v>
      </c>
      <c r="H66" s="252">
        <f t="shared" si="3"/>
        <v>1.0880000000000001</v>
      </c>
      <c r="I66" s="329"/>
      <c r="J66" s="287">
        <f t="shared" si="1"/>
        <v>0</v>
      </c>
      <c r="K66" s="251">
        <f t="shared" si="2"/>
        <v>1.36</v>
      </c>
    </row>
    <row r="67" spans="1:11" s="264" customFormat="1" ht="35.15" customHeight="1">
      <c r="A67" s="201"/>
      <c r="B67" s="277"/>
      <c r="C67" s="249"/>
      <c r="D67" s="223" t="s">
        <v>260</v>
      </c>
      <c r="E67" s="277"/>
      <c r="F67" s="222"/>
      <c r="G67" s="222"/>
      <c r="H67" s="222"/>
      <c r="I67" s="327">
        <f>SUBTOTAL(9,I19:I66)</f>
        <v>0</v>
      </c>
      <c r="J67" s="312">
        <f>SUBTOTAL(9,J19:J66)</f>
        <v>0</v>
      </c>
      <c r="K67" s="200"/>
    </row>
    <row r="68" spans="1:11" s="264" customFormat="1" ht="35.15" customHeight="1">
      <c r="A68" s="202"/>
      <c r="B68" s="222"/>
      <c r="C68" s="203"/>
      <c r="D68" s="223" t="s">
        <v>1533</v>
      </c>
      <c r="E68" s="224"/>
      <c r="F68" s="222"/>
      <c r="G68" s="222"/>
      <c r="H68" s="222"/>
      <c r="I68" s="225"/>
      <c r="J68" s="222">
        <f>IF(I67&gt;119,20%,0)</f>
        <v>0</v>
      </c>
      <c r="K68" s="200"/>
    </row>
    <row r="69" spans="1:11" s="264" customFormat="1" ht="35.15" customHeight="1">
      <c r="A69" s="201"/>
      <c r="B69" s="278"/>
      <c r="C69" s="249"/>
      <c r="D69" s="223" t="s">
        <v>26</v>
      </c>
      <c r="E69" s="279"/>
      <c r="F69" s="204"/>
      <c r="G69" s="204"/>
      <c r="H69" s="222"/>
      <c r="I69" s="205"/>
      <c r="J69" s="312">
        <f>J67-(J67*J68)</f>
        <v>0</v>
      </c>
      <c r="K69" s="200"/>
    </row>
  </sheetData>
  <conditionalFormatting sqref="I19:I66">
    <cfRule type="expression" dxfId="1" priority="1">
      <formula>$I$67&lt;120</formula>
    </cfRule>
  </conditionalFormatting>
  <hyperlinks>
    <hyperlink ref="F12" r:id="rId1" xr:uid="{AF57FBC2-0666-4242-91A6-56473F22F087}"/>
  </hyperlinks>
  <pageMargins left="0.7" right="0.7" top="0.75" bottom="0.75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780b56-53a0-48b7-94b7-99dcf39097de" xsi:nil="true"/>
    <lcf76f155ced4ddcb4097134ff3c332f xmlns="1545fb7f-a319-4ac6-9bbb-056f6b234b85">
      <Terms xmlns="http://schemas.microsoft.com/office/infopath/2007/PartnerControls"/>
    </lcf76f155ced4ddcb4097134ff3c332f>
    <SharedWithUsers xmlns="61780b56-53a0-48b7-94b7-99dcf39097de">
      <UserInfo>
        <DisplayName>ANNE-SOPHIE FOUGERAY</DisplayName>
        <AccountId>95</AccountId>
        <AccountType/>
      </UserInfo>
      <UserInfo>
        <DisplayName>DAVID LEGAL</DisplayName>
        <AccountId>98</AccountId>
        <AccountType/>
      </UserInfo>
      <UserInfo>
        <DisplayName>OLIVIER DOUCET BON</DisplayName>
        <AccountId>359</AccountId>
        <AccountType/>
      </UserInfo>
      <UserInfo>
        <DisplayName>Ludovic Havart</DisplayName>
        <AccountId>97</AccountId>
        <AccountType/>
      </UserInfo>
      <UserInfo>
        <DisplayName>EMMANUEL DENIS</DisplayName>
        <AccountId>58</AccountId>
        <AccountType/>
      </UserInfo>
      <UserInfo>
        <DisplayName>DENIS ROBELIN</DisplayName>
        <AccountId>96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B2D116C849944CB482936CB6DBE0E7" ma:contentTypeVersion="18" ma:contentTypeDescription="Create a new document." ma:contentTypeScope="" ma:versionID="2568dd313bc7dd5fcb3b27c455d3e98e">
  <xsd:schema xmlns:xsd="http://www.w3.org/2001/XMLSchema" xmlns:xs="http://www.w3.org/2001/XMLSchema" xmlns:p="http://schemas.microsoft.com/office/2006/metadata/properties" xmlns:ns2="1545fb7f-a319-4ac6-9bbb-056f6b234b85" xmlns:ns3="61780b56-53a0-48b7-94b7-99dcf39097de" targetNamespace="http://schemas.microsoft.com/office/2006/metadata/properties" ma:root="true" ma:fieldsID="1e49df5b463dddf22fec372a806ddb7e" ns2:_="" ns3:_="">
    <xsd:import namespace="1545fb7f-a319-4ac6-9bbb-056f6b234b85"/>
    <xsd:import namespace="61780b56-53a0-48b7-94b7-99dcf3909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5fb7f-a319-4ac6-9bbb-056f6b234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12af4e-0e39-4e6e-9333-105251fbad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80b56-53a0-48b7-94b7-99dcf39097d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ac4683-bc9a-4f59-9af6-0c7162be9dda}" ma:internalName="TaxCatchAll" ma:showField="CatchAllData" ma:web="61780b56-53a0-48b7-94b7-99dcf3909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88E624-84E9-4C67-84F5-CE04BAEA358E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61780b56-53a0-48b7-94b7-99dcf39097de"/>
    <ds:schemaRef ds:uri="http://schemas.microsoft.com/office/2006/documentManagement/types"/>
    <ds:schemaRef ds:uri="http://schemas.microsoft.com/office/2006/metadata/properties"/>
    <ds:schemaRef ds:uri="1545fb7f-a319-4ac6-9bbb-056f6b234b85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5DFAA3A-484D-42DB-87A0-936765FB54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5fb7f-a319-4ac6-9bbb-056f6b234b85"/>
    <ds:schemaRef ds:uri="61780b56-53a0-48b7-94b7-99dcf3909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10AE05-7DB2-4DB1-8D9B-70C5281A23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11</vt:i4>
      </vt:variant>
    </vt:vector>
  </HeadingPairs>
  <TitlesOfParts>
    <vt:vector size="21" baseType="lpstr">
      <vt:lpstr>PROMOS PRODUITS</vt:lpstr>
      <vt:lpstr>PROMO LX BASICS ACRYLIQUE 118ML</vt:lpstr>
      <vt:lpstr>PROMO LX HEAVY BODY 59 ML</vt:lpstr>
      <vt:lpstr>PROMO LX ADDITIFS ACRYLIQUES</vt:lpstr>
      <vt:lpstr>PROMO LB ACRYLIQUE FINE</vt:lpstr>
      <vt:lpstr>PROMO LB HUILE FINE 40 ML</vt:lpstr>
      <vt:lpstr>PROMO WN PROMARKER</vt:lpstr>
      <vt:lpstr>PROMO CAP CRAYONS ESQUISSE</vt:lpstr>
      <vt:lpstr>PROMO CAP CRAYONS PASTEL</vt:lpstr>
      <vt:lpstr>RECAP</vt:lpstr>
      <vt:lpstr>'PROMOS PRODUITS'!Impression_des_titres</vt:lpstr>
      <vt:lpstr>'PROMO CAP CRAYONS ESQUISSE'!Zone_d_impression</vt:lpstr>
      <vt:lpstr>'PROMO CAP CRAYONS PASTEL'!Zone_d_impression</vt:lpstr>
      <vt:lpstr>'PROMO LB ACRYLIQUE FINE'!Zone_d_impression</vt:lpstr>
      <vt:lpstr>'PROMO LB HUILE FINE 40 ML'!Zone_d_impression</vt:lpstr>
      <vt:lpstr>'PROMO LX ADDITIFS ACRYLIQUES'!Zone_d_impression</vt:lpstr>
      <vt:lpstr>'PROMO LX BASICS ACRYLIQUE 118ML'!Zone_d_impression</vt:lpstr>
      <vt:lpstr>'PROMO LX HEAVY BODY 59 ML'!Zone_d_impression</vt:lpstr>
      <vt:lpstr>'PROMO WN PROMARKER'!Zone_d_impression</vt:lpstr>
      <vt:lpstr>'PROMOS PRODUITS'!Zone_d_impression</vt:lpstr>
      <vt:lpstr>RECAP!Zone_d_impression</vt:lpstr>
    </vt:vector>
  </TitlesOfParts>
  <Manager/>
  <Company>Colart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Amandine</dc:creator>
  <cp:keywords/>
  <dc:description/>
  <cp:lastModifiedBy>Manon Jouy</cp:lastModifiedBy>
  <cp:revision/>
  <dcterms:created xsi:type="dcterms:W3CDTF">2014-12-09T15:34:52Z</dcterms:created>
  <dcterms:modified xsi:type="dcterms:W3CDTF">2025-12-30T08:56:06Z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0x010100F1B2D116C849944CB482936CB6DBE0E7</vt:lpwstr>
  </property>
  <property fmtid="{D5CDD505-2E9C-101B-9397-08002B2CF9AE}" pid="3" name="MediaServiceImageTags">
    <vt:lpwstr/>
  </property>
  <property fmtid="{D5CDD505-2E9C-101B-9397-08002B2CF9AE}" pid="4" name="Order">
    <vt:r8>5481200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