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https://colart365.sharepoint.com/sites/workspaces/southern/Sharing Boite a Outils/02- MULTI MARQUES/PROMO/Spé/2026/P2 - Du 16 mars au 30 mai 2026/"/>
    </mc:Choice>
  </mc:AlternateContent>
  <xr:revisionPtr revIDLastSave="948" documentId="13_ncr:1_{E2E145AE-49FC-449B-8BA0-1481FC2BDC6C}" xr6:coauthVersionLast="47" xr6:coauthVersionMax="47" xr10:uidLastSave="{7CF9EF5F-6335-4758-809A-BE5B9D7FAD3F}"/>
  <bookViews>
    <workbookView xWindow="-28920" yWindow="-105" windowWidth="29040" windowHeight="15720" tabRatio="784" xr2:uid="{00000000-000D-0000-FFFF-FFFF00000000}"/>
  </bookViews>
  <sheets>
    <sheet name="PROMOS PRODUITS" sheetId="34" r:id="rId1"/>
    <sheet name="PROMO WN AQUARELLE PWC " sheetId="60" r:id="rId2"/>
    <sheet name="PROMO WN SETS PWC" sheetId="75" r:id="rId3"/>
    <sheet name="PROMO WN AQUARELLE COTMAN" sheetId="61" r:id="rId4"/>
    <sheet name="PROMO WN SETS COTMAN" sheetId="74" r:id="rId5"/>
    <sheet name="PROMO WN ADDITIFS AQUARELLE" sheetId="73" r:id="rId6"/>
    <sheet name="PROMO WN PINCEAUX SERIE 7" sheetId="70" r:id="rId7"/>
    <sheet name="PROMO WN PINCEAUX  COTMAN" sheetId="71" r:id="rId8"/>
    <sheet name="PROMO WN PINCEAUX  FOUNDATION" sheetId="65" r:id="rId9"/>
    <sheet name="PROMO WN PAPIER AQUARELLE" sheetId="66" r:id="rId10"/>
    <sheet name="PROMO WN STUDIO COLLECTION" sheetId="72" r:id="rId11"/>
    <sheet name="PROMO WN PROMARKER AQUARELLE" sheetId="67" r:id="rId12"/>
    <sheet name="PROMO CAP" sheetId="68" r:id="rId13"/>
    <sheet name="Récap B2B" sheetId="76" r:id="rId14"/>
  </sheets>
  <definedNames>
    <definedName name="_xlnm._FilterDatabase" localSheetId="5" hidden="1">'PROMO WN ADDITIFS AQUARELLE'!$A$17:$K$41</definedName>
    <definedName name="_xlnm._FilterDatabase" localSheetId="3" hidden="1">'PROMO WN AQUARELLE COTMAN'!$A$17:$K$174</definedName>
    <definedName name="_xlnm._FilterDatabase" localSheetId="1" hidden="1">'PROMO WN AQUARELLE PWC '!$A$17:$K$461</definedName>
    <definedName name="_xlnm._FilterDatabase" localSheetId="7" hidden="1">'PROMO WN PINCEAUX  COTMAN'!$A$16:$K$92</definedName>
    <definedName name="_xlnm._FilterDatabase" localSheetId="8" hidden="1">'PROMO WN PINCEAUX  FOUNDATION'!$A$17:$K$35</definedName>
    <definedName name="_xlnm._FilterDatabase" localSheetId="6" hidden="1">'PROMO WN PINCEAUX SERIE 7'!$A$17:$K$41</definedName>
    <definedName name="_xlnm._FilterDatabase" localSheetId="4" hidden="1">'PROMO WN SETS COTMAN'!$A$17:$K$41</definedName>
    <definedName name="_xlnm._FilterDatabase" localSheetId="2" hidden="1">'PROMO WN SETS PWC'!$A$17:$K$35</definedName>
    <definedName name="_xlnm._FilterDatabase" localSheetId="0" hidden="1">'PROMOS PRODUITS'!$D$1:$D$88</definedName>
    <definedName name="_xlnm._FilterDatabase" localSheetId="13" hidden="1">'Récap B2B'!$A$1:$A$945</definedName>
    <definedName name="_xlnm.Print_Titles" localSheetId="0">'PROMOS PRODUITS'!$1:$15</definedName>
    <definedName name="_xlnm.Print_Area" localSheetId="12">'PROMO CAP'!$A$1:$K$83</definedName>
    <definedName name="_xlnm.Print_Area" localSheetId="5">'PROMO WN ADDITIFS AQUARELLE'!$A$1:$K$41</definedName>
    <definedName name="_xlnm.Print_Area" localSheetId="3">'PROMO WN AQUARELLE COTMAN'!$A$1:$K$176</definedName>
    <definedName name="_xlnm.Print_Area" localSheetId="1">'PROMO WN AQUARELLE PWC '!$A$1:$K$463</definedName>
    <definedName name="_xlnm.Print_Area" localSheetId="9">'PROMO WN PAPIER AQUARELLE'!$A$1:$K$64</definedName>
    <definedName name="_xlnm.Print_Area" localSheetId="7">'PROMO WN PINCEAUX  COTMAN'!$A$1:$K$105</definedName>
    <definedName name="_xlnm.Print_Area" localSheetId="8">'PROMO WN PINCEAUX  FOUNDATION'!$A$1:$K$35</definedName>
    <definedName name="_xlnm.Print_Area" localSheetId="6">'PROMO WN PINCEAUX SERIE 7'!$A$1:$K$42</definedName>
    <definedName name="_xlnm.Print_Area" localSheetId="4">'PROMO WN SETS COTMAN'!$A$1:$K$46</definedName>
    <definedName name="_xlnm.Print_Area" localSheetId="2">'PROMO WN SETS PWC'!$A$1:$L$38</definedName>
    <definedName name="_xlnm.Print_Area" localSheetId="10">'PROMO WN STUDIO COLLECTION'!$A$1:$K$27</definedName>
    <definedName name="_xlnm.Print_Area" localSheetId="0">'PROMOS PRODUITS'!$A$2:$R$74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73" l="1"/>
  <c r="I63" i="67"/>
  <c r="B471" i="76" l="1"/>
  <c r="J446" i="60"/>
  <c r="J434" i="60"/>
  <c r="B457" i="76"/>
  <c r="B456" i="76"/>
  <c r="J420" i="60"/>
  <c r="B443" i="76"/>
  <c r="J418" i="60"/>
  <c r="J406" i="60"/>
  <c r="B429" i="76"/>
  <c r="J404" i="60"/>
  <c r="B420" i="76"/>
  <c r="B415" i="76"/>
  <c r="B414" i="76"/>
  <c r="B406" i="76"/>
  <c r="J378" i="60"/>
  <c r="B401" i="76"/>
  <c r="J376" i="60"/>
  <c r="B392" i="76"/>
  <c r="B387" i="76"/>
  <c r="J362" i="60"/>
  <c r="B378" i="76"/>
  <c r="B373" i="76"/>
  <c r="J348" i="60"/>
  <c r="B364" i="76"/>
  <c r="B359" i="76"/>
  <c r="J334" i="60"/>
  <c r="B350" i="76"/>
  <c r="J322" i="60"/>
  <c r="B345" i="76"/>
  <c r="J320" i="60"/>
  <c r="B336" i="76"/>
  <c r="J308" i="60"/>
  <c r="B331" i="76"/>
  <c r="B330" i="76"/>
  <c r="B322" i="76"/>
  <c r="B321" i="76"/>
  <c r="J294" i="60"/>
  <c r="B317" i="76"/>
  <c r="B316" i="76"/>
  <c r="B308" i="76"/>
  <c r="B307" i="76"/>
  <c r="J280" i="60"/>
  <c r="B303" i="76"/>
  <c r="B302" i="76"/>
  <c r="B295" i="76"/>
  <c r="B294" i="76"/>
  <c r="B290" i="76"/>
  <c r="B289" i="76"/>
  <c r="B281" i="76"/>
  <c r="B280" i="76"/>
  <c r="B276" i="76"/>
  <c r="B275" i="76"/>
  <c r="B267" i="76"/>
  <c r="B266" i="76"/>
  <c r="J237" i="60"/>
  <c r="B261" i="76"/>
  <c r="B255" i="76"/>
  <c r="B253" i="76"/>
  <c r="B252" i="76"/>
  <c r="B248" i="76"/>
  <c r="J222" i="60"/>
  <c r="B241" i="76"/>
  <c r="B239" i="76"/>
  <c r="B238" i="76"/>
  <c r="B234" i="76"/>
  <c r="J208" i="60"/>
  <c r="B227" i="76"/>
  <c r="B225" i="76"/>
  <c r="B224" i="76"/>
  <c r="J195" i="60"/>
  <c r="B219" i="76"/>
  <c r="B218" i="76"/>
  <c r="B213" i="76"/>
  <c r="B211" i="76"/>
  <c r="B210" i="76"/>
  <c r="J181" i="60"/>
  <c r="J180" i="60"/>
  <c r="J167" i="60"/>
  <c r="J166" i="60"/>
  <c r="B184" i="76"/>
  <c r="J154" i="60"/>
  <c r="B178" i="76"/>
  <c r="B170" i="76"/>
  <c r="B166" i="76"/>
  <c r="B164" i="76"/>
  <c r="B153" i="76"/>
  <c r="B152" i="76"/>
  <c r="B139" i="76"/>
  <c r="J111" i="60"/>
  <c r="J110" i="60"/>
  <c r="B125" i="76"/>
  <c r="J97" i="60"/>
  <c r="J96" i="60"/>
  <c r="B111" i="76"/>
  <c r="J83" i="60"/>
  <c r="J82" i="60"/>
  <c r="B97" i="76"/>
  <c r="J69" i="60"/>
  <c r="J68" i="60"/>
  <c r="B83" i="76"/>
  <c r="J55" i="60"/>
  <c r="J54" i="60"/>
  <c r="B69" i="76"/>
  <c r="J41" i="60"/>
  <c r="J40" i="60"/>
  <c r="B59" i="76"/>
  <c r="B58" i="76"/>
  <c r="B55" i="76"/>
  <c r="J27" i="60"/>
  <c r="J26" i="60"/>
  <c r="B886" i="76"/>
  <c r="B887" i="76"/>
  <c r="B888" i="76"/>
  <c r="B889" i="76"/>
  <c r="B890" i="76"/>
  <c r="B891" i="76"/>
  <c r="B892" i="76"/>
  <c r="B893" i="76"/>
  <c r="B894" i="76"/>
  <c r="B895" i="76"/>
  <c r="B896" i="76"/>
  <c r="B897" i="76"/>
  <c r="B898" i="76"/>
  <c r="B899" i="76"/>
  <c r="B900" i="76"/>
  <c r="B901" i="76"/>
  <c r="B902" i="76"/>
  <c r="B903" i="76"/>
  <c r="B904" i="76"/>
  <c r="B905" i="76"/>
  <c r="B906" i="76"/>
  <c r="B907" i="76"/>
  <c r="B908" i="76"/>
  <c r="B909" i="76"/>
  <c r="B910" i="76"/>
  <c r="B911" i="76"/>
  <c r="B912" i="76"/>
  <c r="B913" i="76"/>
  <c r="B914" i="76"/>
  <c r="B915" i="76"/>
  <c r="B916" i="76"/>
  <c r="B917" i="76"/>
  <c r="B918" i="76"/>
  <c r="B919" i="76"/>
  <c r="B920" i="76"/>
  <c r="B921" i="76"/>
  <c r="B922" i="76"/>
  <c r="B923" i="76"/>
  <c r="B924" i="76"/>
  <c r="B925" i="76"/>
  <c r="B926" i="76"/>
  <c r="B927" i="76"/>
  <c r="B928" i="76"/>
  <c r="B929" i="76"/>
  <c r="B930" i="76"/>
  <c r="B931" i="76"/>
  <c r="B932" i="76"/>
  <c r="B933" i="76"/>
  <c r="B934" i="76"/>
  <c r="B935" i="76"/>
  <c r="B936" i="76"/>
  <c r="B937" i="76"/>
  <c r="B938" i="76"/>
  <c r="B939" i="76"/>
  <c r="B940" i="76"/>
  <c r="B941" i="76"/>
  <c r="B942" i="76"/>
  <c r="B943" i="76"/>
  <c r="B944" i="76"/>
  <c r="B945" i="76"/>
  <c r="B885" i="76"/>
  <c r="B846" i="76"/>
  <c r="B847" i="76"/>
  <c r="B848" i="76"/>
  <c r="B849" i="76"/>
  <c r="B850" i="76"/>
  <c r="B851" i="76"/>
  <c r="B852" i="76"/>
  <c r="B853" i="76"/>
  <c r="B854" i="76"/>
  <c r="B855" i="76"/>
  <c r="B856" i="76"/>
  <c r="B857" i="76"/>
  <c r="B858" i="76"/>
  <c r="B859" i="76"/>
  <c r="B860" i="76"/>
  <c r="B861" i="76"/>
  <c r="B862" i="76"/>
  <c r="B863" i="76"/>
  <c r="B864" i="76"/>
  <c r="B865" i="76"/>
  <c r="B866" i="76"/>
  <c r="B867" i="76"/>
  <c r="B868" i="76"/>
  <c r="B869" i="76"/>
  <c r="B870" i="76"/>
  <c r="B871" i="76"/>
  <c r="B872" i="76"/>
  <c r="B873" i="76"/>
  <c r="B874" i="76"/>
  <c r="B875" i="76"/>
  <c r="B876" i="76"/>
  <c r="B877" i="76"/>
  <c r="B878" i="76"/>
  <c r="B879" i="76"/>
  <c r="B880" i="76"/>
  <c r="B881" i="76"/>
  <c r="B882" i="76"/>
  <c r="B883" i="76"/>
  <c r="B884" i="76"/>
  <c r="B845" i="76"/>
  <c r="B839" i="76"/>
  <c r="B840" i="76"/>
  <c r="B841" i="76"/>
  <c r="B842" i="76"/>
  <c r="B843" i="76"/>
  <c r="B844" i="76"/>
  <c r="B838" i="76"/>
  <c r="B803" i="76"/>
  <c r="B804" i="76"/>
  <c r="B805" i="76"/>
  <c r="B806" i="76"/>
  <c r="B807" i="76"/>
  <c r="B808" i="76"/>
  <c r="B809" i="76"/>
  <c r="B810" i="76"/>
  <c r="B811" i="76"/>
  <c r="B812" i="76"/>
  <c r="B813" i="76"/>
  <c r="B814" i="76"/>
  <c r="B815" i="76"/>
  <c r="B816" i="76"/>
  <c r="B817" i="76"/>
  <c r="B818" i="76"/>
  <c r="B819" i="76"/>
  <c r="B820" i="76"/>
  <c r="B821" i="76"/>
  <c r="B822" i="76"/>
  <c r="B823" i="76"/>
  <c r="B824" i="76"/>
  <c r="B825" i="76"/>
  <c r="B826" i="76"/>
  <c r="B827" i="76"/>
  <c r="B828" i="76"/>
  <c r="B829" i="76"/>
  <c r="B830" i="76"/>
  <c r="B831" i="76"/>
  <c r="B832" i="76"/>
  <c r="B833" i="76"/>
  <c r="B834" i="76"/>
  <c r="B835" i="76"/>
  <c r="B836" i="76"/>
  <c r="B837" i="76"/>
  <c r="B802" i="76"/>
  <c r="B789" i="76"/>
  <c r="B790" i="76"/>
  <c r="B791" i="76"/>
  <c r="B792" i="76"/>
  <c r="B793" i="76"/>
  <c r="B794" i="76"/>
  <c r="B795" i="76"/>
  <c r="B796" i="76"/>
  <c r="B797" i="76"/>
  <c r="B798" i="76"/>
  <c r="B799" i="76"/>
  <c r="B800" i="76"/>
  <c r="B801" i="76"/>
  <c r="B788" i="76"/>
  <c r="B710" i="76"/>
  <c r="B711" i="76"/>
  <c r="B712" i="76"/>
  <c r="B713" i="76"/>
  <c r="B714" i="76"/>
  <c r="B715" i="76"/>
  <c r="B716" i="76"/>
  <c r="B717" i="76"/>
  <c r="B718" i="76"/>
  <c r="B719" i="76"/>
  <c r="B720" i="76"/>
  <c r="B721" i="76"/>
  <c r="B722" i="76"/>
  <c r="B723" i="76"/>
  <c r="B724" i="76"/>
  <c r="B725" i="76"/>
  <c r="B726" i="76"/>
  <c r="B727" i="76"/>
  <c r="B728" i="76"/>
  <c r="B729" i="76"/>
  <c r="B730" i="76"/>
  <c r="B731" i="76"/>
  <c r="B732" i="76"/>
  <c r="B733" i="76"/>
  <c r="B734" i="76"/>
  <c r="B735" i="76"/>
  <c r="B736" i="76"/>
  <c r="B737" i="76"/>
  <c r="B738" i="76"/>
  <c r="B739" i="76"/>
  <c r="B740" i="76"/>
  <c r="B741" i="76"/>
  <c r="B742" i="76"/>
  <c r="B743" i="76"/>
  <c r="B744" i="76"/>
  <c r="B745" i="76"/>
  <c r="B746" i="76"/>
  <c r="B747" i="76"/>
  <c r="B748" i="76"/>
  <c r="B749" i="76"/>
  <c r="B750" i="76"/>
  <c r="B751" i="76"/>
  <c r="B752" i="76"/>
  <c r="B753" i="76"/>
  <c r="B754" i="76"/>
  <c r="B755" i="76"/>
  <c r="B756" i="76"/>
  <c r="B757" i="76"/>
  <c r="B758" i="76"/>
  <c r="B759" i="76"/>
  <c r="B760" i="76"/>
  <c r="B761" i="76"/>
  <c r="B762" i="76"/>
  <c r="B763" i="76"/>
  <c r="B764" i="76"/>
  <c r="B765" i="76"/>
  <c r="B766" i="76"/>
  <c r="B767" i="76"/>
  <c r="B768" i="76"/>
  <c r="B769" i="76"/>
  <c r="B770" i="76"/>
  <c r="B771" i="76"/>
  <c r="B772" i="76"/>
  <c r="B773" i="76"/>
  <c r="B774" i="76"/>
  <c r="B775" i="76"/>
  <c r="B776" i="76"/>
  <c r="B777" i="76"/>
  <c r="B778" i="76"/>
  <c r="B779" i="76"/>
  <c r="B780" i="76"/>
  <c r="B781" i="76"/>
  <c r="B782" i="76"/>
  <c r="B783" i="76"/>
  <c r="B784" i="76"/>
  <c r="B785" i="76"/>
  <c r="B786" i="76"/>
  <c r="B787" i="76"/>
  <c r="B709" i="76"/>
  <c r="B690" i="76"/>
  <c r="B691" i="76"/>
  <c r="B692" i="76"/>
  <c r="B693" i="76"/>
  <c r="B694" i="76"/>
  <c r="B695" i="76"/>
  <c r="B696" i="76"/>
  <c r="B697" i="76"/>
  <c r="B698" i="76"/>
  <c r="B699" i="76"/>
  <c r="B700" i="76"/>
  <c r="B701" i="76"/>
  <c r="B702" i="76"/>
  <c r="B703" i="76"/>
  <c r="B704" i="76"/>
  <c r="B705" i="76"/>
  <c r="B706" i="76"/>
  <c r="B707" i="76"/>
  <c r="B708" i="76"/>
  <c r="B689" i="76"/>
  <c r="B673" i="76"/>
  <c r="B674" i="76"/>
  <c r="B675" i="76"/>
  <c r="B676" i="76"/>
  <c r="B677" i="76"/>
  <c r="B678" i="76"/>
  <c r="B679" i="76"/>
  <c r="B680" i="76"/>
  <c r="B681" i="76"/>
  <c r="B682" i="76"/>
  <c r="B683" i="76"/>
  <c r="B684" i="76"/>
  <c r="B685" i="76"/>
  <c r="B686" i="76"/>
  <c r="B687" i="76"/>
  <c r="B688" i="76"/>
  <c r="B670" i="76"/>
  <c r="B671" i="76"/>
  <c r="B672" i="76"/>
  <c r="B669" i="76"/>
  <c r="B645" i="76"/>
  <c r="B646" i="76"/>
  <c r="B647" i="76"/>
  <c r="B648" i="76"/>
  <c r="B649" i="76"/>
  <c r="B650" i="76"/>
  <c r="B651" i="76"/>
  <c r="B652" i="76"/>
  <c r="B653" i="76"/>
  <c r="B654" i="76"/>
  <c r="B655" i="76"/>
  <c r="B656" i="76"/>
  <c r="B657" i="76"/>
  <c r="B658" i="76"/>
  <c r="B659" i="76"/>
  <c r="B660" i="76"/>
  <c r="B661" i="76"/>
  <c r="B662" i="76"/>
  <c r="B663" i="76"/>
  <c r="B664" i="76"/>
  <c r="B665" i="76"/>
  <c r="B666" i="76"/>
  <c r="B667" i="76"/>
  <c r="B668" i="76"/>
  <c r="B644" i="76"/>
  <c r="B501" i="76"/>
  <c r="B502" i="76"/>
  <c r="B503" i="76"/>
  <c r="B504" i="76"/>
  <c r="B505" i="76"/>
  <c r="B506" i="76"/>
  <c r="B507" i="76"/>
  <c r="B508" i="76"/>
  <c r="B509" i="76"/>
  <c r="B510" i="76"/>
  <c r="B511" i="76"/>
  <c r="B512" i="76"/>
  <c r="B513" i="76"/>
  <c r="B514" i="76"/>
  <c r="B515" i="76"/>
  <c r="B516" i="76"/>
  <c r="B517" i="76"/>
  <c r="B518" i="76"/>
  <c r="B519" i="76"/>
  <c r="B520" i="76"/>
  <c r="B521" i="76"/>
  <c r="B522" i="76"/>
  <c r="B523" i="76"/>
  <c r="B524" i="76"/>
  <c r="B525" i="76"/>
  <c r="B526" i="76"/>
  <c r="B527" i="76"/>
  <c r="B528" i="76"/>
  <c r="B529" i="76"/>
  <c r="B530" i="76"/>
  <c r="B531" i="76"/>
  <c r="B532" i="76"/>
  <c r="B533" i="76"/>
  <c r="B534" i="76"/>
  <c r="B535" i="76"/>
  <c r="B536" i="76"/>
  <c r="B537" i="76"/>
  <c r="B538" i="76"/>
  <c r="B539" i="76"/>
  <c r="B540" i="76"/>
  <c r="B541" i="76"/>
  <c r="B542" i="76"/>
  <c r="B543" i="76"/>
  <c r="B544" i="76"/>
  <c r="B545" i="76"/>
  <c r="B546" i="76"/>
  <c r="B547" i="76"/>
  <c r="B548" i="76"/>
  <c r="B549" i="76"/>
  <c r="B550" i="76"/>
  <c r="B551" i="76"/>
  <c r="B552" i="76"/>
  <c r="B553" i="76"/>
  <c r="B554" i="76"/>
  <c r="B555" i="76"/>
  <c r="B556" i="76"/>
  <c r="B557" i="76"/>
  <c r="B558" i="76"/>
  <c r="B559" i="76"/>
  <c r="B560" i="76"/>
  <c r="B561" i="76"/>
  <c r="B562" i="76"/>
  <c r="B563" i="76"/>
  <c r="B564" i="76"/>
  <c r="B565" i="76"/>
  <c r="B566" i="76"/>
  <c r="B567" i="76"/>
  <c r="B568" i="76"/>
  <c r="B569" i="76"/>
  <c r="B570" i="76"/>
  <c r="B571" i="76"/>
  <c r="B572" i="76"/>
  <c r="B573" i="76"/>
  <c r="B574" i="76"/>
  <c r="B575" i="76"/>
  <c r="B576" i="76"/>
  <c r="B577" i="76"/>
  <c r="B578" i="76"/>
  <c r="B579" i="76"/>
  <c r="B580" i="76"/>
  <c r="B581" i="76"/>
  <c r="B582" i="76"/>
  <c r="B583" i="76"/>
  <c r="B584" i="76"/>
  <c r="B585" i="76"/>
  <c r="B586" i="76"/>
  <c r="B587" i="76"/>
  <c r="B588" i="76"/>
  <c r="B589" i="76"/>
  <c r="B590" i="76"/>
  <c r="B591" i="76"/>
  <c r="B592" i="76"/>
  <c r="B593" i="76"/>
  <c r="B594" i="76"/>
  <c r="B595" i="76"/>
  <c r="B596" i="76"/>
  <c r="B597" i="76"/>
  <c r="B598" i="76"/>
  <c r="B599" i="76"/>
  <c r="B600" i="76"/>
  <c r="B601" i="76"/>
  <c r="B602" i="76"/>
  <c r="B603" i="76"/>
  <c r="B604" i="76"/>
  <c r="B605" i="76"/>
  <c r="B606" i="76"/>
  <c r="B607" i="76"/>
  <c r="B608" i="76"/>
  <c r="B609" i="76"/>
  <c r="B610" i="76"/>
  <c r="B611" i="76"/>
  <c r="B612" i="76"/>
  <c r="B613" i="76"/>
  <c r="B614" i="76"/>
  <c r="B615" i="76"/>
  <c r="B616" i="76"/>
  <c r="B617" i="76"/>
  <c r="B618" i="76"/>
  <c r="B619" i="76"/>
  <c r="B620" i="76"/>
  <c r="B621" i="76"/>
  <c r="B622" i="76"/>
  <c r="B623" i="76"/>
  <c r="B624" i="76"/>
  <c r="B625" i="76"/>
  <c r="B626" i="76"/>
  <c r="B627" i="76"/>
  <c r="B628" i="76"/>
  <c r="B629" i="76"/>
  <c r="B630" i="76"/>
  <c r="B631" i="76"/>
  <c r="B632" i="76"/>
  <c r="B633" i="76"/>
  <c r="B634" i="76"/>
  <c r="B635" i="76"/>
  <c r="B636" i="76"/>
  <c r="B637" i="76"/>
  <c r="B638" i="76"/>
  <c r="B639" i="76"/>
  <c r="B640" i="76"/>
  <c r="B641" i="76"/>
  <c r="B642" i="76"/>
  <c r="B643" i="76"/>
  <c r="B500" i="76"/>
  <c r="B484" i="76"/>
  <c r="B485" i="76"/>
  <c r="B486" i="76"/>
  <c r="B487" i="76"/>
  <c r="B488" i="76"/>
  <c r="B489" i="76"/>
  <c r="B490" i="76"/>
  <c r="B491" i="76"/>
  <c r="B492" i="76"/>
  <c r="B493" i="76"/>
  <c r="B494" i="76"/>
  <c r="B495" i="76"/>
  <c r="B496" i="76"/>
  <c r="B497" i="76"/>
  <c r="B498" i="76"/>
  <c r="B499" i="76"/>
  <c r="B483" i="76"/>
  <c r="B212" i="76"/>
  <c r="B214" i="76"/>
  <c r="B215" i="76"/>
  <c r="B216" i="76"/>
  <c r="B217" i="76"/>
  <c r="B221" i="76"/>
  <c r="B222" i="76"/>
  <c r="B223" i="76"/>
  <c r="B226" i="76"/>
  <c r="B228" i="76"/>
  <c r="B229" i="76"/>
  <c r="B230" i="76"/>
  <c r="B231" i="76"/>
  <c r="B232" i="76"/>
  <c r="B235" i="76"/>
  <c r="B236" i="76"/>
  <c r="B237" i="76"/>
  <c r="B240" i="76"/>
  <c r="B242" i="76"/>
  <c r="B243" i="76"/>
  <c r="B244" i="76"/>
  <c r="B245" i="76"/>
  <c r="B246" i="76"/>
  <c r="B249" i="76"/>
  <c r="B250" i="76"/>
  <c r="B251" i="76"/>
  <c r="B254" i="76"/>
  <c r="B256" i="76"/>
  <c r="B257" i="76"/>
  <c r="B258" i="76"/>
  <c r="B259" i="76"/>
  <c r="B260" i="76"/>
  <c r="B263" i="76"/>
  <c r="B264" i="76"/>
  <c r="B265" i="76"/>
  <c r="B268" i="76"/>
  <c r="B269" i="76"/>
  <c r="B270" i="76"/>
  <c r="B271" i="76"/>
  <c r="B272" i="76"/>
  <c r="B273" i="76"/>
  <c r="B274" i="76"/>
  <c r="B277" i="76"/>
  <c r="B278" i="76"/>
  <c r="B279" i="76"/>
  <c r="B282" i="76"/>
  <c r="B283" i="76"/>
  <c r="B284" i="76"/>
  <c r="B285" i="76"/>
  <c r="B286" i="76"/>
  <c r="B287" i="76"/>
  <c r="B288" i="76"/>
  <c r="B291" i="76"/>
  <c r="B292" i="76"/>
  <c r="B293" i="76"/>
  <c r="B296" i="76"/>
  <c r="B297" i="76"/>
  <c r="B298" i="76"/>
  <c r="B299" i="76"/>
  <c r="B300" i="76"/>
  <c r="B301" i="76"/>
  <c r="B304" i="76"/>
  <c r="B305" i="76"/>
  <c r="B306" i="76"/>
  <c r="B309" i="76"/>
  <c r="B310" i="76"/>
  <c r="B311" i="76"/>
  <c r="B312" i="76"/>
  <c r="B313" i="76"/>
  <c r="B314" i="76"/>
  <c r="B315" i="76"/>
  <c r="B318" i="76"/>
  <c r="B319" i="76"/>
  <c r="B320" i="76"/>
  <c r="B323" i="76"/>
  <c r="B324" i="76"/>
  <c r="B325" i="76"/>
  <c r="B326" i="76"/>
  <c r="B327" i="76"/>
  <c r="B328" i="76"/>
  <c r="B329" i="76"/>
  <c r="B332" i="76"/>
  <c r="B333" i="76"/>
  <c r="B334" i="76"/>
  <c r="B335" i="76"/>
  <c r="B337" i="76"/>
  <c r="B338" i="76"/>
  <c r="B339" i="76"/>
  <c r="B340" i="76"/>
  <c r="B341" i="76"/>
  <c r="B342" i="76"/>
  <c r="B343" i="76"/>
  <c r="B346" i="76"/>
  <c r="B347" i="76"/>
  <c r="B348" i="76"/>
  <c r="B349" i="76"/>
  <c r="B351" i="76"/>
  <c r="B352" i="76"/>
  <c r="B353" i="76"/>
  <c r="B354" i="76"/>
  <c r="B355" i="76"/>
  <c r="B356" i="76"/>
  <c r="B357" i="76"/>
  <c r="B360" i="76"/>
  <c r="B361" i="76"/>
  <c r="B362" i="76"/>
  <c r="B363" i="76"/>
  <c r="B365" i="76"/>
  <c r="B366" i="76"/>
  <c r="B367" i="76"/>
  <c r="B368" i="76"/>
  <c r="B369" i="76"/>
  <c r="B370" i="76"/>
  <c r="B371" i="76"/>
  <c r="B374" i="76"/>
  <c r="B375" i="76"/>
  <c r="B376" i="76"/>
  <c r="B377" i="76"/>
  <c r="B379" i="76"/>
  <c r="B380" i="76"/>
  <c r="B381" i="76"/>
  <c r="B382" i="76"/>
  <c r="B383" i="76"/>
  <c r="B384" i="76"/>
  <c r="B385" i="76"/>
  <c r="B388" i="76"/>
  <c r="B389" i="76"/>
  <c r="B390" i="76"/>
  <c r="B391" i="76"/>
  <c r="B393" i="76"/>
  <c r="B394" i="76"/>
  <c r="B395" i="76"/>
  <c r="B396" i="76"/>
  <c r="B397" i="76"/>
  <c r="B398" i="76"/>
  <c r="B399" i="76"/>
  <c r="B402" i="76"/>
  <c r="B403" i="76"/>
  <c r="B404" i="76"/>
  <c r="B405" i="76"/>
  <c r="B407" i="76"/>
  <c r="B408" i="76"/>
  <c r="B409" i="76"/>
  <c r="B410" i="76"/>
  <c r="B411" i="76"/>
  <c r="B412" i="76"/>
  <c r="B413" i="76"/>
  <c r="B416" i="76"/>
  <c r="B417" i="76"/>
  <c r="B418" i="76"/>
  <c r="B419" i="76"/>
  <c r="B421" i="76"/>
  <c r="B422" i="76"/>
  <c r="B423" i="76"/>
  <c r="B424" i="76"/>
  <c r="B425" i="76"/>
  <c r="B426" i="76"/>
  <c r="B427" i="76"/>
  <c r="B430" i="76"/>
  <c r="B431" i="76"/>
  <c r="B432" i="76"/>
  <c r="B433" i="76"/>
  <c r="B434" i="76"/>
  <c r="B435" i="76"/>
  <c r="B436" i="76"/>
  <c r="B437" i="76"/>
  <c r="B438" i="76"/>
  <c r="B439" i="76"/>
  <c r="B440" i="76"/>
  <c r="B441" i="76"/>
  <c r="B444" i="76"/>
  <c r="B445" i="76"/>
  <c r="B446" i="76"/>
  <c r="B447" i="76"/>
  <c r="B448" i="76"/>
  <c r="B449" i="76"/>
  <c r="B450" i="76"/>
  <c r="B451" i="76"/>
  <c r="B452" i="76"/>
  <c r="B453" i="76"/>
  <c r="B454" i="76"/>
  <c r="B455" i="76"/>
  <c r="B458" i="76"/>
  <c r="B459" i="76"/>
  <c r="B460" i="76"/>
  <c r="B461" i="76"/>
  <c r="B462" i="76"/>
  <c r="B463" i="76"/>
  <c r="B464" i="76"/>
  <c r="B465" i="76"/>
  <c r="B466" i="76"/>
  <c r="B467" i="76"/>
  <c r="B468" i="76"/>
  <c r="B469" i="76"/>
  <c r="B472" i="76"/>
  <c r="B473" i="76"/>
  <c r="B474" i="76"/>
  <c r="B475" i="76"/>
  <c r="B476" i="76"/>
  <c r="B477" i="76"/>
  <c r="B478" i="76"/>
  <c r="B479" i="76"/>
  <c r="B480" i="76"/>
  <c r="B481" i="76"/>
  <c r="B482" i="76"/>
  <c r="B48" i="76"/>
  <c r="B49" i="76"/>
  <c r="B50" i="76"/>
  <c r="B51" i="76"/>
  <c r="B52" i="76"/>
  <c r="B53" i="76"/>
  <c r="B56" i="76"/>
  <c r="B57" i="76"/>
  <c r="B60" i="76"/>
  <c r="B61" i="76"/>
  <c r="B62" i="76"/>
  <c r="B63" i="76"/>
  <c r="B64" i="76"/>
  <c r="B65" i="76"/>
  <c r="B66" i="76"/>
  <c r="B67" i="76"/>
  <c r="B70" i="76"/>
  <c r="B71" i="76"/>
  <c r="B72" i="76"/>
  <c r="B73" i="76"/>
  <c r="B74" i="76"/>
  <c r="B75" i="76"/>
  <c r="B76" i="76"/>
  <c r="B77" i="76"/>
  <c r="B78" i="76"/>
  <c r="B79" i="76"/>
  <c r="B80" i="76"/>
  <c r="B81" i="76"/>
  <c r="B84" i="76"/>
  <c r="B85" i="76"/>
  <c r="B86" i="76"/>
  <c r="B87" i="76"/>
  <c r="B88" i="76"/>
  <c r="B89" i="76"/>
  <c r="B90" i="76"/>
  <c r="B91" i="76"/>
  <c r="B92" i="76"/>
  <c r="B93" i="76"/>
  <c r="B94" i="76"/>
  <c r="B95" i="76"/>
  <c r="B98" i="76"/>
  <c r="B99" i="76"/>
  <c r="B100" i="76"/>
  <c r="B101" i="76"/>
  <c r="B102" i="76"/>
  <c r="B103" i="76"/>
  <c r="B104" i="76"/>
  <c r="B105" i="76"/>
  <c r="B106" i="76"/>
  <c r="B107" i="76"/>
  <c r="B108" i="76"/>
  <c r="B109" i="76"/>
  <c r="B112" i="76"/>
  <c r="B113" i="76"/>
  <c r="B114" i="76"/>
  <c r="B115" i="76"/>
  <c r="B116" i="76"/>
  <c r="B117" i="76"/>
  <c r="B118" i="76"/>
  <c r="B119" i="76"/>
  <c r="B120" i="76"/>
  <c r="B121" i="76"/>
  <c r="B122" i="76"/>
  <c r="B123" i="76"/>
  <c r="B126" i="76"/>
  <c r="B127" i="76"/>
  <c r="B128" i="76"/>
  <c r="B129" i="76"/>
  <c r="B130" i="76"/>
  <c r="B131" i="76"/>
  <c r="B132" i="76"/>
  <c r="B133" i="76"/>
  <c r="B134" i="76"/>
  <c r="B135" i="76"/>
  <c r="B136" i="76"/>
  <c r="B137" i="76"/>
  <c r="B140" i="76"/>
  <c r="B141" i="76"/>
  <c r="B142" i="76"/>
  <c r="B143" i="76"/>
  <c r="B144" i="76"/>
  <c r="B145" i="76"/>
  <c r="B146" i="76"/>
  <c r="B147" i="76"/>
  <c r="B148" i="76"/>
  <c r="B149" i="76"/>
  <c r="B150" i="76"/>
  <c r="B151" i="76"/>
  <c r="B154" i="76"/>
  <c r="B155" i="76"/>
  <c r="B156" i="76"/>
  <c r="B157" i="76"/>
  <c r="B158" i="76"/>
  <c r="B159" i="76"/>
  <c r="B160" i="76"/>
  <c r="B161" i="76"/>
  <c r="B162" i="76"/>
  <c r="B163" i="76"/>
  <c r="B165" i="76"/>
  <c r="B167" i="76"/>
  <c r="B168" i="76"/>
  <c r="B169" i="76"/>
  <c r="B171" i="76"/>
  <c r="B172" i="76"/>
  <c r="B173" i="76"/>
  <c r="B174" i="76"/>
  <c r="B175" i="76"/>
  <c r="B176" i="76"/>
  <c r="B177" i="76"/>
  <c r="B179" i="76"/>
  <c r="B181" i="76"/>
  <c r="B182" i="76"/>
  <c r="B183" i="76"/>
  <c r="B185" i="76"/>
  <c r="B186" i="76"/>
  <c r="B187" i="76"/>
  <c r="B188" i="76"/>
  <c r="B189" i="76"/>
  <c r="B190" i="76"/>
  <c r="B192" i="76"/>
  <c r="B193" i="76"/>
  <c r="B194" i="76"/>
  <c r="B195" i="76"/>
  <c r="B196" i="76"/>
  <c r="B197" i="76"/>
  <c r="B198" i="76"/>
  <c r="B199" i="76"/>
  <c r="B200" i="76"/>
  <c r="B201" i="76"/>
  <c r="B202" i="76"/>
  <c r="B203" i="76"/>
  <c r="B204" i="76"/>
  <c r="B206" i="76"/>
  <c r="B207" i="76"/>
  <c r="B208" i="76"/>
  <c r="B209" i="76"/>
  <c r="B47" i="76"/>
  <c r="B2" i="76"/>
  <c r="B3" i="76"/>
  <c r="B4" i="76"/>
  <c r="B5" i="76"/>
  <c r="B6" i="76"/>
  <c r="B7" i="76"/>
  <c r="B8" i="76"/>
  <c r="B9" i="76"/>
  <c r="B10" i="76"/>
  <c r="B11" i="76"/>
  <c r="B12" i="76"/>
  <c r="B13" i="76"/>
  <c r="B14" i="76"/>
  <c r="B15" i="76"/>
  <c r="B16" i="76"/>
  <c r="B17" i="76"/>
  <c r="B18" i="76"/>
  <c r="B19" i="76"/>
  <c r="B20" i="76"/>
  <c r="B21" i="76"/>
  <c r="B22" i="76"/>
  <c r="B23" i="76"/>
  <c r="B24" i="76"/>
  <c r="B25" i="76"/>
  <c r="B26" i="76"/>
  <c r="B27" i="76"/>
  <c r="B28" i="76"/>
  <c r="B29" i="76"/>
  <c r="B30" i="76"/>
  <c r="B31" i="76"/>
  <c r="B32" i="76"/>
  <c r="B33" i="76"/>
  <c r="B34" i="76"/>
  <c r="B35" i="76"/>
  <c r="B36" i="76"/>
  <c r="B37" i="76"/>
  <c r="B38" i="76"/>
  <c r="B39" i="76"/>
  <c r="B40" i="76"/>
  <c r="B41" i="76"/>
  <c r="B42" i="76"/>
  <c r="B43" i="76"/>
  <c r="B44" i="76"/>
  <c r="B45" i="76"/>
  <c r="B46" i="76"/>
  <c r="B1" i="76"/>
  <c r="K20" i="75"/>
  <c r="K21" i="75"/>
  <c r="K22" i="75"/>
  <c r="K23" i="75"/>
  <c r="K24" i="75"/>
  <c r="K25" i="75"/>
  <c r="K26" i="75"/>
  <c r="K27" i="75"/>
  <c r="K28" i="75"/>
  <c r="K29" i="75"/>
  <c r="K30" i="75"/>
  <c r="K31" i="75"/>
  <c r="K32" i="75"/>
  <c r="K33" i="75"/>
  <c r="K34" i="75"/>
  <c r="K35" i="75"/>
  <c r="K19" i="75"/>
  <c r="K19" i="74"/>
  <c r="I36" i="75"/>
  <c r="J37" i="75" s="1"/>
  <c r="J19" i="75"/>
  <c r="G19" i="75"/>
  <c r="J35" i="75"/>
  <c r="J34" i="75"/>
  <c r="J33" i="75"/>
  <c r="J32" i="75"/>
  <c r="J31" i="75"/>
  <c r="J30" i="75"/>
  <c r="J29" i="75"/>
  <c r="J28" i="75"/>
  <c r="J27" i="75"/>
  <c r="J26" i="75"/>
  <c r="J25" i="75"/>
  <c r="J24" i="75"/>
  <c r="J23" i="75"/>
  <c r="J22" i="75"/>
  <c r="J21" i="75"/>
  <c r="J20" i="75"/>
  <c r="I172" i="61"/>
  <c r="I120" i="61"/>
  <c r="I68" i="61"/>
  <c r="J69" i="61" s="1"/>
  <c r="P19" i="34"/>
  <c r="K43" i="74"/>
  <c r="K20" i="74"/>
  <c r="K21" i="74"/>
  <c r="K22" i="74"/>
  <c r="K23" i="74"/>
  <c r="K24" i="74"/>
  <c r="K25" i="74"/>
  <c r="K26" i="74"/>
  <c r="K27" i="74"/>
  <c r="K28" i="74"/>
  <c r="K29" i="74"/>
  <c r="K30" i="74"/>
  <c r="K31" i="74"/>
  <c r="K32" i="74"/>
  <c r="K33" i="74"/>
  <c r="K34" i="74"/>
  <c r="K35" i="74"/>
  <c r="K36" i="74"/>
  <c r="K37" i="74"/>
  <c r="K38" i="74"/>
  <c r="K39" i="74"/>
  <c r="K40" i="74"/>
  <c r="K41" i="74"/>
  <c r="K42" i="74"/>
  <c r="H20" i="74"/>
  <c r="H21" i="74"/>
  <c r="H22" i="74"/>
  <c r="H23" i="74"/>
  <c r="H24" i="74"/>
  <c r="H25" i="74"/>
  <c r="H26" i="74"/>
  <c r="H27" i="74"/>
  <c r="H28" i="74"/>
  <c r="H29" i="74"/>
  <c r="H30" i="74"/>
  <c r="H31" i="74"/>
  <c r="H32" i="74"/>
  <c r="H33" i="74"/>
  <c r="H34" i="74"/>
  <c r="H35" i="74"/>
  <c r="H36" i="74"/>
  <c r="H37" i="74"/>
  <c r="H38" i="74"/>
  <c r="H39" i="74"/>
  <c r="H40" i="74"/>
  <c r="H41" i="74"/>
  <c r="H42" i="74"/>
  <c r="H43" i="74"/>
  <c r="H19" i="74"/>
  <c r="H19" i="73"/>
  <c r="I44" i="74"/>
  <c r="J45" i="74" s="1"/>
  <c r="J20" i="74"/>
  <c r="J21" i="74"/>
  <c r="J22" i="74"/>
  <c r="J23" i="74"/>
  <c r="J24" i="74"/>
  <c r="J25" i="74"/>
  <c r="J26" i="74"/>
  <c r="J27" i="74"/>
  <c r="J28" i="74"/>
  <c r="J29" i="74"/>
  <c r="J30" i="74"/>
  <c r="J31" i="74"/>
  <c r="J32" i="74"/>
  <c r="J33" i="74"/>
  <c r="J34" i="74"/>
  <c r="J35" i="74"/>
  <c r="J36" i="74"/>
  <c r="J37" i="74"/>
  <c r="J38" i="74"/>
  <c r="J39" i="74"/>
  <c r="J40" i="74"/>
  <c r="J41" i="74"/>
  <c r="J42" i="74"/>
  <c r="J43" i="74"/>
  <c r="J19" i="74"/>
  <c r="G43" i="74"/>
  <c r="G42" i="74"/>
  <c r="G41" i="74"/>
  <c r="G40" i="74"/>
  <c r="G39" i="74"/>
  <c r="G38" i="74"/>
  <c r="G37" i="74"/>
  <c r="G36" i="74"/>
  <c r="G35" i="74"/>
  <c r="G34" i="74"/>
  <c r="G33" i="74"/>
  <c r="G32" i="74"/>
  <c r="G31" i="74"/>
  <c r="G30" i="74"/>
  <c r="G29" i="74"/>
  <c r="G28" i="74"/>
  <c r="G27" i="74"/>
  <c r="G26" i="74"/>
  <c r="G25" i="74"/>
  <c r="G24" i="74"/>
  <c r="G23" i="74"/>
  <c r="G22" i="74"/>
  <c r="G21" i="74"/>
  <c r="G20" i="74"/>
  <c r="G19" i="74"/>
  <c r="I39" i="73"/>
  <c r="J40" i="73" s="1"/>
  <c r="H20" i="73"/>
  <c r="H21" i="73"/>
  <c r="H22" i="73"/>
  <c r="H23" i="73"/>
  <c r="H24" i="73"/>
  <c r="H25" i="73"/>
  <c r="H26" i="73"/>
  <c r="H27" i="73"/>
  <c r="H28" i="73"/>
  <c r="H29" i="73"/>
  <c r="H30" i="73"/>
  <c r="H31" i="73"/>
  <c r="H32" i="73"/>
  <c r="H33" i="73"/>
  <c r="H34" i="73"/>
  <c r="H35" i="73"/>
  <c r="H36" i="73"/>
  <c r="H38" i="73"/>
  <c r="J20" i="73"/>
  <c r="J21" i="73"/>
  <c r="J22" i="73"/>
  <c r="J23" i="73"/>
  <c r="J24" i="73"/>
  <c r="J25" i="73"/>
  <c r="J26" i="73"/>
  <c r="J27" i="73"/>
  <c r="J28" i="73"/>
  <c r="J29" i="73"/>
  <c r="J30" i="73"/>
  <c r="J31" i="73"/>
  <c r="J32" i="73"/>
  <c r="J33" i="73"/>
  <c r="J34" i="73"/>
  <c r="J35" i="73"/>
  <c r="J36" i="73"/>
  <c r="J37" i="73"/>
  <c r="J38" i="73"/>
  <c r="J19" i="73"/>
  <c r="J19" i="70"/>
  <c r="J39" i="70" s="1"/>
  <c r="G38" i="73"/>
  <c r="G37" i="73"/>
  <c r="G36" i="73"/>
  <c r="G35" i="73"/>
  <c r="G34" i="73"/>
  <c r="G33" i="73"/>
  <c r="G32" i="73"/>
  <c r="G31" i="73"/>
  <c r="G30" i="73"/>
  <c r="G29" i="73"/>
  <c r="G28" i="73"/>
  <c r="G27" i="73"/>
  <c r="G26" i="73"/>
  <c r="G25" i="73"/>
  <c r="G24" i="73"/>
  <c r="G23" i="73"/>
  <c r="G22" i="73"/>
  <c r="G21" i="73"/>
  <c r="G20" i="73"/>
  <c r="G19" i="73"/>
  <c r="I39" i="70"/>
  <c r="I33" i="65"/>
  <c r="J34" i="65" s="1"/>
  <c r="I103" i="71"/>
  <c r="J104" i="71" s="1"/>
  <c r="I90" i="71"/>
  <c r="J91" i="71" s="1"/>
  <c r="I60" i="66"/>
  <c r="J61" i="66" s="1"/>
  <c r="I37" i="66"/>
  <c r="H19" i="72"/>
  <c r="H20" i="72"/>
  <c r="H21" i="72"/>
  <c r="H22" i="72"/>
  <c r="H23" i="72"/>
  <c r="H24" i="72"/>
  <c r="H18" i="72"/>
  <c r="I25" i="72"/>
  <c r="J26" i="72" s="1"/>
  <c r="J18" i="72"/>
  <c r="J19" i="72"/>
  <c r="J20" i="72"/>
  <c r="J21" i="72"/>
  <c r="J22" i="72"/>
  <c r="J23" i="72"/>
  <c r="J24" i="72"/>
  <c r="G24" i="72"/>
  <c r="G23" i="72"/>
  <c r="G22" i="72"/>
  <c r="G21" i="72"/>
  <c r="G20" i="72"/>
  <c r="G19" i="72"/>
  <c r="G18" i="72"/>
  <c r="I54" i="67"/>
  <c r="J55" i="67" s="1"/>
  <c r="I80" i="68"/>
  <c r="J81" i="68" s="1"/>
  <c r="G20" i="68"/>
  <c r="H20" i="68" s="1"/>
  <c r="G21" i="68"/>
  <c r="H21" i="68" s="1"/>
  <c r="G22" i="68"/>
  <c r="H22" i="68" s="1"/>
  <c r="J23" i="68"/>
  <c r="G24" i="68"/>
  <c r="H24" i="68" s="1"/>
  <c r="J25" i="68"/>
  <c r="J26" i="68"/>
  <c r="G27" i="68"/>
  <c r="H27" i="68" s="1"/>
  <c r="G28" i="68"/>
  <c r="H28" i="68" s="1"/>
  <c r="G29" i="68"/>
  <c r="H29" i="68" s="1"/>
  <c r="J30" i="68"/>
  <c r="J31" i="68"/>
  <c r="J32" i="68"/>
  <c r="J33" i="68"/>
  <c r="G34" i="68"/>
  <c r="H34" i="68" s="1"/>
  <c r="J35" i="68"/>
  <c r="G36" i="68"/>
  <c r="H36" i="68" s="1"/>
  <c r="J37" i="68"/>
  <c r="J38" i="68"/>
  <c r="G39" i="68"/>
  <c r="H39" i="68" s="1"/>
  <c r="J40" i="68"/>
  <c r="G41" i="68"/>
  <c r="H41" i="68" s="1"/>
  <c r="G42" i="68"/>
  <c r="H42" i="68" s="1"/>
  <c r="J43" i="68"/>
  <c r="G44" i="68"/>
  <c r="H44" i="68" s="1"/>
  <c r="J45" i="68"/>
  <c r="J46" i="68"/>
  <c r="J47" i="68"/>
  <c r="J48" i="68"/>
  <c r="J19" i="68"/>
  <c r="J42" i="68"/>
  <c r="J41" i="68"/>
  <c r="G38" i="68"/>
  <c r="H38" i="68" s="1"/>
  <c r="G26" i="68"/>
  <c r="H26" i="68" s="1"/>
  <c r="J20" i="68"/>
  <c r="G52" i="66"/>
  <c r="H52" i="66" s="1"/>
  <c r="G53" i="66"/>
  <c r="H53" i="66" s="1"/>
  <c r="J54" i="66"/>
  <c r="J55" i="66"/>
  <c r="G56" i="66"/>
  <c r="H56" i="66" s="1"/>
  <c r="G57" i="66"/>
  <c r="H57" i="66" s="1"/>
  <c r="G58" i="66"/>
  <c r="H58" i="66" s="1"/>
  <c r="G59" i="66"/>
  <c r="H59" i="66" s="1"/>
  <c r="G42" i="66"/>
  <c r="H42" i="66" s="1"/>
  <c r="J43" i="66"/>
  <c r="G43" i="66"/>
  <c r="H43" i="66" s="1"/>
  <c r="J51" i="66"/>
  <c r="G51" i="66"/>
  <c r="H51" i="66" s="1"/>
  <c r="J50" i="66"/>
  <c r="G50" i="66"/>
  <c r="H50" i="66" s="1"/>
  <c r="J49" i="66"/>
  <c r="G49" i="66"/>
  <c r="H49" i="66" s="1"/>
  <c r="J48" i="66"/>
  <c r="G48" i="66"/>
  <c r="H48" i="66" s="1"/>
  <c r="J47" i="66"/>
  <c r="G47" i="66"/>
  <c r="H47" i="66" s="1"/>
  <c r="J46" i="66"/>
  <c r="G46" i="66"/>
  <c r="H46" i="66" s="1"/>
  <c r="J45" i="66"/>
  <c r="G45" i="66"/>
  <c r="H45" i="66" s="1"/>
  <c r="J44" i="66"/>
  <c r="G44" i="66"/>
  <c r="H44" i="66" s="1"/>
  <c r="J27" i="66"/>
  <c r="J28" i="66"/>
  <c r="J29" i="66"/>
  <c r="G19" i="66"/>
  <c r="H19" i="66" s="1"/>
  <c r="J26" i="66"/>
  <c r="G26" i="66"/>
  <c r="H26" i="66" s="1"/>
  <c r="J25" i="66"/>
  <c r="G25" i="66"/>
  <c r="H25" i="66" s="1"/>
  <c r="J24" i="66"/>
  <c r="G24" i="66"/>
  <c r="H24" i="66" s="1"/>
  <c r="J23" i="66"/>
  <c r="G23" i="66"/>
  <c r="H23" i="66" s="1"/>
  <c r="J22" i="66"/>
  <c r="G22" i="66"/>
  <c r="H22" i="66" s="1"/>
  <c r="J21" i="66"/>
  <c r="G21" i="66"/>
  <c r="H21" i="66" s="1"/>
  <c r="J20" i="66"/>
  <c r="G20" i="66"/>
  <c r="H20" i="66" s="1"/>
  <c r="J62" i="67"/>
  <c r="G62" i="67"/>
  <c r="H62" i="67" s="1"/>
  <c r="J61" i="67"/>
  <c r="G61" i="67"/>
  <c r="H61" i="67" s="1"/>
  <c r="J60" i="67"/>
  <c r="G60" i="67"/>
  <c r="H60" i="67" s="1"/>
  <c r="J59" i="67"/>
  <c r="G59" i="67"/>
  <c r="H59" i="67" s="1"/>
  <c r="J58" i="67"/>
  <c r="J63" i="67" s="1"/>
  <c r="G58" i="67"/>
  <c r="H58" i="67" s="1"/>
  <c r="J42" i="67"/>
  <c r="G44" i="67"/>
  <c r="H44" i="67" s="1"/>
  <c r="G45" i="67"/>
  <c r="H45" i="67" s="1"/>
  <c r="G46" i="67"/>
  <c r="H46" i="67" s="1"/>
  <c r="J47" i="67"/>
  <c r="G19" i="67"/>
  <c r="H19" i="67" s="1"/>
  <c r="J44" i="67"/>
  <c r="J43" i="67"/>
  <c r="G43" i="67"/>
  <c r="H43" i="67" s="1"/>
  <c r="G42" i="67"/>
  <c r="H42" i="67" s="1"/>
  <c r="J97" i="71"/>
  <c r="H102" i="71"/>
  <c r="H96" i="71"/>
  <c r="H97" i="71"/>
  <c r="H98" i="71"/>
  <c r="H99" i="71"/>
  <c r="H100" i="71"/>
  <c r="H101" i="71"/>
  <c r="H95" i="71"/>
  <c r="J96" i="71"/>
  <c r="G98" i="71"/>
  <c r="G99" i="71"/>
  <c r="J100" i="71"/>
  <c r="J101" i="71"/>
  <c r="J102" i="71"/>
  <c r="J95" i="71"/>
  <c r="J103" i="71" s="1"/>
  <c r="J89" i="71"/>
  <c r="G88" i="71"/>
  <c r="K88" i="71" s="1"/>
  <c r="J87" i="71"/>
  <c r="J86" i="71"/>
  <c r="H85" i="71"/>
  <c r="J84" i="71"/>
  <c r="H83" i="71"/>
  <c r="J82" i="71"/>
  <c r="G81" i="71"/>
  <c r="K81" i="71" s="1"/>
  <c r="J80" i="71"/>
  <c r="J79" i="71"/>
  <c r="H78" i="71"/>
  <c r="J77" i="71"/>
  <c r="J76" i="71"/>
  <c r="J75" i="71"/>
  <c r="J74" i="71"/>
  <c r="J73" i="71"/>
  <c r="J72" i="71"/>
  <c r="J71" i="71"/>
  <c r="J70" i="71"/>
  <c r="J69" i="71"/>
  <c r="J68" i="71"/>
  <c r="H67" i="71"/>
  <c r="H66" i="71"/>
  <c r="H65" i="71"/>
  <c r="G64" i="71"/>
  <c r="K64" i="71" s="1"/>
  <c r="J63" i="71"/>
  <c r="G62" i="71"/>
  <c r="K62" i="71" s="1"/>
  <c r="J61" i="71"/>
  <c r="H60" i="71"/>
  <c r="H59" i="71"/>
  <c r="H58" i="71"/>
  <c r="H57" i="71"/>
  <c r="J56" i="71"/>
  <c r="J55" i="71"/>
  <c r="J54" i="71"/>
  <c r="G53" i="71"/>
  <c r="K53" i="71" s="1"/>
  <c r="H52" i="71"/>
  <c r="H51" i="71"/>
  <c r="G50" i="71"/>
  <c r="K50" i="71" s="1"/>
  <c r="J49" i="71"/>
  <c r="J48" i="71"/>
  <c r="J47" i="71"/>
  <c r="G46" i="71"/>
  <c r="K46" i="71" s="1"/>
  <c r="J45" i="71"/>
  <c r="H44" i="71"/>
  <c r="H43" i="71"/>
  <c r="J42" i="71"/>
  <c r="G41" i="71"/>
  <c r="K41" i="71" s="1"/>
  <c r="J40" i="71"/>
  <c r="J39" i="71"/>
  <c r="H38" i="71"/>
  <c r="G37" i="71"/>
  <c r="K37" i="71" s="1"/>
  <c r="H36" i="71"/>
  <c r="J35" i="71"/>
  <c r="G34" i="71"/>
  <c r="K34" i="71" s="1"/>
  <c r="J33" i="71"/>
  <c r="G32" i="71"/>
  <c r="K32" i="71" s="1"/>
  <c r="H31" i="71"/>
  <c r="H30" i="71"/>
  <c r="G29" i="71"/>
  <c r="K29" i="71" s="1"/>
  <c r="J28" i="71"/>
  <c r="G27" i="71"/>
  <c r="K27" i="71" s="1"/>
  <c r="H26" i="71"/>
  <c r="G25" i="71"/>
  <c r="K25" i="71" s="1"/>
  <c r="H24" i="71"/>
  <c r="H23" i="71"/>
  <c r="J22" i="71"/>
  <c r="J21" i="71"/>
  <c r="J20" i="71"/>
  <c r="H19" i="71"/>
  <c r="H20" i="70"/>
  <c r="H21" i="70"/>
  <c r="H22" i="70"/>
  <c r="H23" i="70"/>
  <c r="H24" i="70"/>
  <c r="H25" i="70"/>
  <c r="H26" i="70"/>
  <c r="H27" i="70"/>
  <c r="H28" i="70"/>
  <c r="H29" i="70"/>
  <c r="H30" i="70"/>
  <c r="H31" i="70"/>
  <c r="H32" i="70"/>
  <c r="H33" i="70"/>
  <c r="H34" i="70"/>
  <c r="H35" i="70"/>
  <c r="H36" i="70"/>
  <c r="H37" i="70"/>
  <c r="H38" i="70"/>
  <c r="H19" i="70"/>
  <c r="J38" i="70"/>
  <c r="G38" i="70"/>
  <c r="J37" i="70"/>
  <c r="G37" i="70"/>
  <c r="J36" i="70"/>
  <c r="G36" i="70"/>
  <c r="J35" i="70"/>
  <c r="G35" i="70"/>
  <c r="J34" i="70"/>
  <c r="G34" i="70"/>
  <c r="J33" i="70"/>
  <c r="G33" i="70"/>
  <c r="J32" i="70"/>
  <c r="G32" i="70"/>
  <c r="J31" i="70"/>
  <c r="G31" i="70"/>
  <c r="J30" i="70"/>
  <c r="G30" i="70"/>
  <c r="J29" i="70"/>
  <c r="G29" i="70"/>
  <c r="J28" i="70"/>
  <c r="G28" i="70"/>
  <c r="J27" i="70"/>
  <c r="G27" i="70"/>
  <c r="J26" i="70"/>
  <c r="G26" i="70"/>
  <c r="J25" i="70"/>
  <c r="G25" i="70"/>
  <c r="J24" i="70"/>
  <c r="G24" i="70"/>
  <c r="J23" i="70"/>
  <c r="G23" i="70"/>
  <c r="J22" i="70"/>
  <c r="G22" i="70"/>
  <c r="J21" i="70"/>
  <c r="G21" i="70"/>
  <c r="J20" i="70"/>
  <c r="G20" i="70"/>
  <c r="G19" i="70"/>
  <c r="J54" i="34"/>
  <c r="N54" i="34" s="1"/>
  <c r="J53" i="34"/>
  <c r="N53" i="34" s="1"/>
  <c r="J52" i="34"/>
  <c r="N52" i="34" s="1"/>
  <c r="J51" i="34"/>
  <c r="N51" i="34" s="1"/>
  <c r="J50" i="34"/>
  <c r="N50" i="34" s="1"/>
  <c r="J49" i="34"/>
  <c r="N49" i="34" s="1"/>
  <c r="J48" i="34"/>
  <c r="N48" i="34" s="1"/>
  <c r="J47" i="34"/>
  <c r="N47" i="34" s="1"/>
  <c r="J46" i="34"/>
  <c r="N46" i="34" s="1"/>
  <c r="J45" i="34"/>
  <c r="N45" i="34" s="1"/>
  <c r="J44" i="34"/>
  <c r="N44" i="34" s="1"/>
  <c r="J43" i="34"/>
  <c r="N43" i="34" s="1"/>
  <c r="J42" i="34"/>
  <c r="N42" i="34" s="1"/>
  <c r="J41" i="34"/>
  <c r="N41" i="34" s="1"/>
  <c r="J40" i="34"/>
  <c r="N40" i="34" s="1"/>
  <c r="J39" i="34"/>
  <c r="N39" i="34" s="1"/>
  <c r="J38" i="34"/>
  <c r="N38" i="34" s="1"/>
  <c r="J37" i="34"/>
  <c r="N37" i="34" s="1"/>
  <c r="J36" i="34"/>
  <c r="N36" i="34" s="1"/>
  <c r="J35" i="34"/>
  <c r="N35" i="34" s="1"/>
  <c r="J34" i="34"/>
  <c r="N34" i="34" s="1"/>
  <c r="J33" i="34"/>
  <c r="N33" i="34" s="1"/>
  <c r="J32" i="34"/>
  <c r="N32" i="34" s="1"/>
  <c r="J31" i="34"/>
  <c r="N31" i="34" s="1"/>
  <c r="J30" i="34"/>
  <c r="N30" i="34" s="1"/>
  <c r="J29" i="34"/>
  <c r="N29" i="34" s="1"/>
  <c r="J28" i="34"/>
  <c r="N28" i="34" s="1"/>
  <c r="J27" i="34"/>
  <c r="N27" i="34" s="1"/>
  <c r="J26" i="34"/>
  <c r="N26" i="34" s="1"/>
  <c r="J25" i="34"/>
  <c r="N25" i="34" s="1"/>
  <c r="J59" i="34"/>
  <c r="N59" i="34" s="1"/>
  <c r="J58" i="34"/>
  <c r="N58" i="34" s="1"/>
  <c r="J57" i="34"/>
  <c r="N57" i="34" s="1"/>
  <c r="J56" i="34"/>
  <c r="N56" i="34" s="1"/>
  <c r="J55" i="34"/>
  <c r="N55" i="34" s="1"/>
  <c r="J22" i="34"/>
  <c r="J23" i="34"/>
  <c r="J135" i="61"/>
  <c r="G138" i="61"/>
  <c r="H138" i="61" s="1"/>
  <c r="G145" i="61"/>
  <c r="H145" i="61" s="1"/>
  <c r="J149" i="61"/>
  <c r="G152" i="61"/>
  <c r="H152" i="61" s="1"/>
  <c r="J157" i="61"/>
  <c r="G159" i="61"/>
  <c r="H159" i="61" s="1"/>
  <c r="J163" i="61"/>
  <c r="J164" i="61"/>
  <c r="G165" i="61"/>
  <c r="H165" i="61" s="1"/>
  <c r="G166" i="61"/>
  <c r="H166" i="61" s="1"/>
  <c r="G167" i="61"/>
  <c r="H167" i="61" s="1"/>
  <c r="J169" i="61"/>
  <c r="J170" i="61"/>
  <c r="J171" i="61"/>
  <c r="G84" i="61"/>
  <c r="H84" i="61" s="1"/>
  <c r="G85" i="61"/>
  <c r="H85" i="61" s="1"/>
  <c r="G86" i="61"/>
  <c r="H86" i="61" s="1"/>
  <c r="G99" i="61"/>
  <c r="H99" i="61" s="1"/>
  <c r="G100" i="61"/>
  <c r="H100" i="61" s="1"/>
  <c r="J110" i="61"/>
  <c r="G112" i="61"/>
  <c r="H112" i="61" s="1"/>
  <c r="G113" i="61"/>
  <c r="H113" i="61" s="1"/>
  <c r="G114" i="61"/>
  <c r="H114" i="61" s="1"/>
  <c r="J115" i="61"/>
  <c r="G116" i="61"/>
  <c r="H116" i="61" s="1"/>
  <c r="J117" i="61"/>
  <c r="J72" i="61"/>
  <c r="J24" i="61"/>
  <c r="J28" i="61"/>
  <c r="J32" i="61"/>
  <c r="J33" i="61"/>
  <c r="G34" i="61"/>
  <c r="H34" i="61" s="1"/>
  <c r="J38" i="61"/>
  <c r="J42" i="61"/>
  <c r="J44" i="61"/>
  <c r="J46" i="61"/>
  <c r="J47" i="61"/>
  <c r="G48" i="61"/>
  <c r="H48" i="61" s="1"/>
  <c r="G51" i="61"/>
  <c r="H51" i="61" s="1"/>
  <c r="J52" i="61"/>
  <c r="J56" i="61"/>
  <c r="J58" i="61"/>
  <c r="G59" i="61"/>
  <c r="H59" i="61" s="1"/>
  <c r="J60" i="61"/>
  <c r="J61" i="61"/>
  <c r="G62" i="61"/>
  <c r="H62" i="61" s="1"/>
  <c r="J66" i="61"/>
  <c r="G162" i="61"/>
  <c r="H162" i="61" s="1"/>
  <c r="J161" i="61"/>
  <c r="G161" i="61"/>
  <c r="H161" i="61" s="1"/>
  <c r="J160" i="61"/>
  <c r="G160" i="61"/>
  <c r="H160" i="61" s="1"/>
  <c r="J159" i="61"/>
  <c r="J158" i="61"/>
  <c r="G158" i="61"/>
  <c r="H158" i="61" s="1"/>
  <c r="J156" i="61"/>
  <c r="G156" i="61"/>
  <c r="H156" i="61" s="1"/>
  <c r="J155" i="61"/>
  <c r="G155" i="61"/>
  <c r="H155" i="61" s="1"/>
  <c r="J154" i="61"/>
  <c r="G154" i="61"/>
  <c r="H154" i="61" s="1"/>
  <c r="J153" i="61"/>
  <c r="G153" i="61"/>
  <c r="H153" i="61" s="1"/>
  <c r="J151" i="61"/>
  <c r="G151" i="61"/>
  <c r="H151" i="61" s="1"/>
  <c r="J150" i="61"/>
  <c r="G150" i="61"/>
  <c r="H150" i="61" s="1"/>
  <c r="J148" i="61"/>
  <c r="G148" i="61"/>
  <c r="H148" i="61" s="1"/>
  <c r="J147" i="61"/>
  <c r="G147" i="61"/>
  <c r="H147" i="61" s="1"/>
  <c r="J146" i="61"/>
  <c r="G146" i="61"/>
  <c r="H146" i="61" s="1"/>
  <c r="J145" i="61"/>
  <c r="J144" i="61"/>
  <c r="G144" i="61"/>
  <c r="H144" i="61" s="1"/>
  <c r="J143" i="61"/>
  <c r="G143" i="61"/>
  <c r="H143" i="61" s="1"/>
  <c r="J142" i="61"/>
  <c r="G142" i="61"/>
  <c r="H142" i="61" s="1"/>
  <c r="J141" i="61"/>
  <c r="G141" i="61"/>
  <c r="H141" i="61" s="1"/>
  <c r="J140" i="61"/>
  <c r="G140" i="61"/>
  <c r="H140" i="61" s="1"/>
  <c r="J139" i="61"/>
  <c r="G139" i="61"/>
  <c r="H139" i="61" s="1"/>
  <c r="J137" i="61"/>
  <c r="G137" i="61"/>
  <c r="H137" i="61" s="1"/>
  <c r="J136" i="61"/>
  <c r="G136" i="61"/>
  <c r="H136" i="61" s="1"/>
  <c r="J134" i="61"/>
  <c r="G134" i="61"/>
  <c r="H134" i="61" s="1"/>
  <c r="J133" i="61"/>
  <c r="G133" i="61"/>
  <c r="H133" i="61" s="1"/>
  <c r="J132" i="61"/>
  <c r="G132" i="61"/>
  <c r="H132" i="61" s="1"/>
  <c r="J131" i="61"/>
  <c r="G131" i="61"/>
  <c r="H131" i="61" s="1"/>
  <c r="J130" i="61"/>
  <c r="G130" i="61"/>
  <c r="H130" i="61" s="1"/>
  <c r="J129" i="61"/>
  <c r="G129" i="61"/>
  <c r="H129" i="61" s="1"/>
  <c r="J128" i="61"/>
  <c r="G128" i="61"/>
  <c r="H128" i="61" s="1"/>
  <c r="J127" i="61"/>
  <c r="G127" i="61"/>
  <c r="H127" i="61" s="1"/>
  <c r="J126" i="61"/>
  <c r="G126" i="61"/>
  <c r="H126" i="61" s="1"/>
  <c r="J125" i="61"/>
  <c r="G125" i="61"/>
  <c r="H125" i="61" s="1"/>
  <c r="J124" i="61"/>
  <c r="G124" i="61"/>
  <c r="H124" i="61" s="1"/>
  <c r="G118" i="61"/>
  <c r="H118" i="61" s="1"/>
  <c r="J116" i="61"/>
  <c r="J111" i="61"/>
  <c r="J109" i="61"/>
  <c r="G109" i="61"/>
  <c r="H109" i="61" s="1"/>
  <c r="J108" i="61"/>
  <c r="G108" i="61"/>
  <c r="H108" i="61" s="1"/>
  <c r="J107" i="61"/>
  <c r="G107" i="61"/>
  <c r="J106" i="61"/>
  <c r="G106" i="61"/>
  <c r="J105" i="61"/>
  <c r="G105" i="61"/>
  <c r="H105" i="61" s="1"/>
  <c r="J104" i="61"/>
  <c r="G104" i="61"/>
  <c r="H104" i="61" s="1"/>
  <c r="J103" i="61"/>
  <c r="G103" i="61"/>
  <c r="H103" i="61" s="1"/>
  <c r="J102" i="61"/>
  <c r="G102" i="61"/>
  <c r="H102" i="61" s="1"/>
  <c r="J101" i="61"/>
  <c r="G101" i="61"/>
  <c r="H101" i="61" s="1"/>
  <c r="J97" i="61"/>
  <c r="G97" i="61"/>
  <c r="H97" i="61" s="1"/>
  <c r="J96" i="61"/>
  <c r="G96" i="61"/>
  <c r="H96" i="61" s="1"/>
  <c r="J95" i="61"/>
  <c r="G95" i="61"/>
  <c r="H95" i="61" s="1"/>
  <c r="J94" i="61"/>
  <c r="G94" i="61"/>
  <c r="H94" i="61" s="1"/>
  <c r="J93" i="61"/>
  <c r="G93" i="61"/>
  <c r="H93" i="61" s="1"/>
  <c r="J92" i="61"/>
  <c r="G92" i="61"/>
  <c r="J91" i="61"/>
  <c r="G91" i="61"/>
  <c r="H91" i="61" s="1"/>
  <c r="J90" i="61"/>
  <c r="G90" i="61"/>
  <c r="H90" i="61" s="1"/>
  <c r="J89" i="61"/>
  <c r="G89" i="61"/>
  <c r="H89" i="61" s="1"/>
  <c r="J88" i="61"/>
  <c r="G88" i="61"/>
  <c r="H88" i="61" s="1"/>
  <c r="J87" i="61"/>
  <c r="G87" i="61"/>
  <c r="H87" i="61" s="1"/>
  <c r="J83" i="61"/>
  <c r="G83" i="61"/>
  <c r="H83" i="61" s="1"/>
  <c r="J82" i="61"/>
  <c r="G82" i="61"/>
  <c r="H82" i="61" s="1"/>
  <c r="J81" i="61"/>
  <c r="G81" i="61"/>
  <c r="H81" i="61" s="1"/>
  <c r="J80" i="61"/>
  <c r="G80" i="61"/>
  <c r="H80" i="61" s="1"/>
  <c r="J79" i="61"/>
  <c r="G79" i="61"/>
  <c r="J78" i="61"/>
  <c r="G78" i="61"/>
  <c r="H78" i="61" s="1"/>
  <c r="J77" i="61"/>
  <c r="G77" i="61"/>
  <c r="H77" i="61" s="1"/>
  <c r="J76" i="61"/>
  <c r="G76" i="61"/>
  <c r="H76" i="61" s="1"/>
  <c r="J75" i="61"/>
  <c r="G75" i="61"/>
  <c r="H75" i="61" s="1"/>
  <c r="J74" i="61"/>
  <c r="G74" i="61"/>
  <c r="H74" i="61" s="1"/>
  <c r="J73" i="61"/>
  <c r="G73" i="61"/>
  <c r="H73" i="61" s="1"/>
  <c r="J67" i="61"/>
  <c r="G67" i="61"/>
  <c r="H67" i="61" s="1"/>
  <c r="J65" i="61"/>
  <c r="G65" i="61"/>
  <c r="H65" i="61" s="1"/>
  <c r="J64" i="61"/>
  <c r="G64" i="61"/>
  <c r="H64" i="61" s="1"/>
  <c r="J63" i="61"/>
  <c r="G63" i="61"/>
  <c r="H63" i="61" s="1"/>
  <c r="G58" i="61"/>
  <c r="H58" i="61" s="1"/>
  <c r="J57" i="61"/>
  <c r="G55" i="61"/>
  <c r="H55" i="61" s="1"/>
  <c r="J54" i="61"/>
  <c r="G54" i="61"/>
  <c r="H54" i="61" s="1"/>
  <c r="J53" i="61"/>
  <c r="G53" i="61"/>
  <c r="H53" i="61" s="1"/>
  <c r="J51" i="61"/>
  <c r="J50" i="61"/>
  <c r="G50" i="61"/>
  <c r="H50" i="61" s="1"/>
  <c r="J49" i="61"/>
  <c r="G49" i="61"/>
  <c r="H49" i="61" s="1"/>
  <c r="G44" i="61"/>
  <c r="H44" i="61" s="1"/>
  <c r="J43" i="61"/>
  <c r="J40" i="61"/>
  <c r="G40" i="61"/>
  <c r="H40" i="61" s="1"/>
  <c r="J39" i="61"/>
  <c r="G39" i="61"/>
  <c r="H39" i="61" s="1"/>
  <c r="J37" i="61"/>
  <c r="G37" i="61"/>
  <c r="H37" i="61" s="1"/>
  <c r="J36" i="61"/>
  <c r="G36" i="61"/>
  <c r="H36" i="61" s="1"/>
  <c r="J35" i="61"/>
  <c r="G35" i="61"/>
  <c r="H35" i="61" s="1"/>
  <c r="J30" i="61"/>
  <c r="G30" i="61"/>
  <c r="H30" i="61" s="1"/>
  <c r="J29" i="61"/>
  <c r="G28" i="61"/>
  <c r="H28" i="61" s="1"/>
  <c r="J27" i="61"/>
  <c r="G27" i="61"/>
  <c r="H27" i="61" s="1"/>
  <c r="J26" i="61"/>
  <c r="G26" i="61"/>
  <c r="H26" i="61" s="1"/>
  <c r="J25" i="61"/>
  <c r="G25" i="61"/>
  <c r="H25" i="61" s="1"/>
  <c r="G24" i="61"/>
  <c r="H24" i="61" s="1"/>
  <c r="J23" i="61"/>
  <c r="G23" i="61"/>
  <c r="H23" i="61" s="1"/>
  <c r="J22" i="61"/>
  <c r="G22" i="61"/>
  <c r="H22" i="61" s="1"/>
  <c r="J21" i="61"/>
  <c r="G21" i="61"/>
  <c r="H21" i="61" s="1"/>
  <c r="J21" i="60"/>
  <c r="J22" i="60"/>
  <c r="J23" i="60"/>
  <c r="J24" i="60"/>
  <c r="J25" i="60"/>
  <c r="J29" i="60"/>
  <c r="J30" i="60"/>
  <c r="J31" i="60"/>
  <c r="J32" i="60"/>
  <c r="J34" i="60"/>
  <c r="J35" i="60"/>
  <c r="J36" i="60"/>
  <c r="J37" i="60"/>
  <c r="J38" i="60"/>
  <c r="J39" i="60"/>
  <c r="J43" i="60"/>
  <c r="J44" i="60"/>
  <c r="J45" i="60"/>
  <c r="J46" i="60"/>
  <c r="J48" i="60"/>
  <c r="J49" i="60"/>
  <c r="J50" i="60"/>
  <c r="J51" i="60"/>
  <c r="J52" i="60"/>
  <c r="J53" i="60"/>
  <c r="J57" i="60"/>
  <c r="J58" i="60"/>
  <c r="J59" i="60"/>
  <c r="J60" i="60"/>
  <c r="J62" i="60"/>
  <c r="J63" i="60"/>
  <c r="J64" i="60"/>
  <c r="J65" i="60"/>
  <c r="J66" i="60"/>
  <c r="J67" i="60"/>
  <c r="J71" i="60"/>
  <c r="J72" i="60"/>
  <c r="J73" i="60"/>
  <c r="J74" i="60"/>
  <c r="J76" i="60"/>
  <c r="J77" i="60"/>
  <c r="J78" i="60"/>
  <c r="J79" i="60"/>
  <c r="J80" i="60"/>
  <c r="J81" i="60"/>
  <c r="J85" i="60"/>
  <c r="J86" i="60"/>
  <c r="J87" i="60"/>
  <c r="G88" i="60"/>
  <c r="H88" i="60" s="1"/>
  <c r="J90" i="60"/>
  <c r="J91" i="60"/>
  <c r="J92" i="60"/>
  <c r="J93" i="60"/>
  <c r="J94" i="60"/>
  <c r="J95" i="60"/>
  <c r="J99" i="60"/>
  <c r="J100" i="60"/>
  <c r="J101" i="60"/>
  <c r="G103" i="60"/>
  <c r="H103" i="60" s="1"/>
  <c r="J104" i="60"/>
  <c r="J105" i="60"/>
  <c r="J106" i="60"/>
  <c r="J107" i="60"/>
  <c r="J108" i="60"/>
  <c r="J109" i="60"/>
  <c r="J113" i="60"/>
  <c r="J114" i="60"/>
  <c r="J115" i="60"/>
  <c r="G116" i="60"/>
  <c r="H116" i="60" s="1"/>
  <c r="J118" i="60"/>
  <c r="J119" i="60"/>
  <c r="J120" i="60"/>
  <c r="J121" i="60"/>
  <c r="J122" i="60"/>
  <c r="J123" i="60"/>
  <c r="J127" i="60"/>
  <c r="J128" i="60"/>
  <c r="J129" i="60"/>
  <c r="J132" i="60"/>
  <c r="J133" i="60"/>
  <c r="J135" i="60"/>
  <c r="J136" i="60"/>
  <c r="J137" i="60"/>
  <c r="J140" i="60"/>
  <c r="J141" i="60"/>
  <c r="J142" i="60"/>
  <c r="J143" i="60"/>
  <c r="J144" i="60"/>
  <c r="G145" i="60"/>
  <c r="H145" i="60" s="1"/>
  <c r="G146" i="60"/>
  <c r="H146" i="60" s="1"/>
  <c r="J147" i="60"/>
  <c r="J148" i="60"/>
  <c r="J149" i="60"/>
  <c r="J150" i="60"/>
  <c r="J151" i="60"/>
  <c r="J155" i="60"/>
  <c r="J156" i="60"/>
  <c r="J157" i="60"/>
  <c r="J158" i="60"/>
  <c r="G161" i="60"/>
  <c r="H161" i="60" s="1"/>
  <c r="J162" i="60"/>
  <c r="J163" i="60"/>
  <c r="J164" i="60"/>
  <c r="J165" i="60"/>
  <c r="J169" i="60"/>
  <c r="J170" i="60"/>
  <c r="J171" i="60"/>
  <c r="J172" i="60"/>
  <c r="J173" i="60"/>
  <c r="J176" i="60"/>
  <c r="J177" i="60"/>
  <c r="J178" i="60"/>
  <c r="J179" i="60"/>
  <c r="J183" i="60"/>
  <c r="J184" i="60"/>
  <c r="J185" i="60"/>
  <c r="J186" i="60"/>
  <c r="J187" i="60"/>
  <c r="J190" i="60"/>
  <c r="J191" i="60"/>
  <c r="J192" i="60"/>
  <c r="J193" i="60"/>
  <c r="J197" i="60"/>
  <c r="J198" i="60"/>
  <c r="J199" i="60"/>
  <c r="J200" i="60"/>
  <c r="J201" i="60"/>
  <c r="J204" i="60"/>
  <c r="J205" i="60"/>
  <c r="J206" i="60"/>
  <c r="J207" i="60"/>
  <c r="J209" i="60"/>
  <c r="J211" i="60"/>
  <c r="J212" i="60"/>
  <c r="J213" i="60"/>
  <c r="J214" i="60"/>
  <c r="J215" i="60"/>
  <c r="G218" i="60"/>
  <c r="H218" i="60" s="1"/>
  <c r="J219" i="60"/>
  <c r="J220" i="60"/>
  <c r="J221" i="60"/>
  <c r="J225" i="60"/>
  <c r="J226" i="60"/>
  <c r="J227" i="60"/>
  <c r="J228" i="60"/>
  <c r="J229" i="60"/>
  <c r="J232" i="60"/>
  <c r="J233" i="60"/>
  <c r="J234" i="60"/>
  <c r="J235" i="60"/>
  <c r="G236" i="60"/>
  <c r="H236" i="60" s="1"/>
  <c r="J239" i="60"/>
  <c r="J240" i="60"/>
  <c r="J241" i="60"/>
  <c r="J242" i="60"/>
  <c r="J243" i="60"/>
  <c r="G246" i="60"/>
  <c r="H246" i="60" s="1"/>
  <c r="G247" i="60"/>
  <c r="H247" i="60" s="1"/>
  <c r="J248" i="60"/>
  <c r="J249" i="60"/>
  <c r="G250" i="60"/>
  <c r="H250" i="60" s="1"/>
  <c r="G251" i="60"/>
  <c r="H251" i="60" s="1"/>
  <c r="J255" i="60"/>
  <c r="J261" i="60"/>
  <c r="J262" i="60"/>
  <c r="G263" i="60"/>
  <c r="H263" i="60" s="1"/>
  <c r="G264" i="60"/>
  <c r="H264" i="60" s="1"/>
  <c r="G266" i="60"/>
  <c r="H266" i="60" s="1"/>
  <c r="J269" i="60"/>
  <c r="J276" i="60"/>
  <c r="J277" i="60"/>
  <c r="G279" i="60"/>
  <c r="H279" i="60" s="1"/>
  <c r="J284" i="60"/>
  <c r="J290" i="60"/>
  <c r="J291" i="60"/>
  <c r="G292" i="60"/>
  <c r="H292" i="60" s="1"/>
  <c r="G293" i="60"/>
  <c r="H293" i="60" s="1"/>
  <c r="G298" i="60"/>
  <c r="H298" i="60" s="1"/>
  <c r="G299" i="60"/>
  <c r="H299" i="60" s="1"/>
  <c r="G304" i="60"/>
  <c r="H304" i="60" s="1"/>
  <c r="J305" i="60"/>
  <c r="J306" i="60"/>
  <c r="G307" i="60"/>
  <c r="H307" i="60" s="1"/>
  <c r="J312" i="60"/>
  <c r="J318" i="60"/>
  <c r="J319" i="60"/>
  <c r="G321" i="60"/>
  <c r="H321" i="60" s="1"/>
  <c r="J326" i="60"/>
  <c r="G332" i="60"/>
  <c r="H332" i="60" s="1"/>
  <c r="J333" i="60"/>
  <c r="G335" i="60"/>
  <c r="H335" i="60" s="1"/>
  <c r="J336" i="60"/>
  <c r="J340" i="60"/>
  <c r="J346" i="60"/>
  <c r="J347" i="60"/>
  <c r="G349" i="60"/>
  <c r="H349" i="60" s="1"/>
  <c r="G350" i="60"/>
  <c r="H350" i="60" s="1"/>
  <c r="J354" i="60"/>
  <c r="G355" i="60"/>
  <c r="H355" i="60" s="1"/>
  <c r="J360" i="60"/>
  <c r="J361" i="60"/>
  <c r="G363" i="60"/>
  <c r="H363" i="60" s="1"/>
  <c r="J364" i="60"/>
  <c r="G368" i="60"/>
  <c r="H368" i="60" s="1"/>
  <c r="G369" i="60"/>
  <c r="H369" i="60" s="1"/>
  <c r="J374" i="60"/>
  <c r="J375" i="60"/>
  <c r="G377" i="60"/>
  <c r="H377" i="60" s="1"/>
  <c r="J382" i="60"/>
  <c r="J388" i="60"/>
  <c r="J389" i="60"/>
  <c r="G391" i="60"/>
  <c r="H391" i="60" s="1"/>
  <c r="J392" i="60"/>
  <c r="J396" i="60"/>
  <c r="J402" i="60"/>
  <c r="J403" i="60"/>
  <c r="G405" i="60"/>
  <c r="H405" i="60" s="1"/>
  <c r="J410" i="60"/>
  <c r="J416" i="60"/>
  <c r="J417" i="60"/>
  <c r="G419" i="60"/>
  <c r="H419" i="60" s="1"/>
  <c r="J424" i="60"/>
  <c r="G430" i="60"/>
  <c r="H430" i="60" s="1"/>
  <c r="J431" i="60"/>
  <c r="J432" i="60"/>
  <c r="G433" i="60"/>
  <c r="H433" i="60" s="1"/>
  <c r="J438" i="60"/>
  <c r="G444" i="60"/>
  <c r="H444" i="60" s="1"/>
  <c r="J445" i="60"/>
  <c r="G447" i="60"/>
  <c r="H447" i="60" s="1"/>
  <c r="G448" i="60"/>
  <c r="H448" i="60" s="1"/>
  <c r="G452" i="60"/>
  <c r="H452" i="60" s="1"/>
  <c r="J458" i="60"/>
  <c r="J20" i="60"/>
  <c r="G211" i="60"/>
  <c r="H211" i="60" s="1"/>
  <c r="G210" i="60"/>
  <c r="H210" i="60" s="1"/>
  <c r="G209" i="60"/>
  <c r="H209" i="60" s="1"/>
  <c r="G208" i="60"/>
  <c r="H208" i="60" s="1"/>
  <c r="G207" i="60"/>
  <c r="H207" i="60" s="1"/>
  <c r="G206" i="60"/>
  <c r="H206" i="60" s="1"/>
  <c r="G205" i="60"/>
  <c r="H205" i="60" s="1"/>
  <c r="G204" i="60"/>
  <c r="H204" i="60" s="1"/>
  <c r="G201" i="60"/>
  <c r="H201" i="60" s="1"/>
  <c r="G200" i="60"/>
  <c r="H200" i="60" s="1"/>
  <c r="G199" i="60"/>
  <c r="H199" i="60" s="1"/>
  <c r="G198" i="60"/>
  <c r="H198" i="60" s="1"/>
  <c r="G197" i="60"/>
  <c r="H197" i="60" s="1"/>
  <c r="G195" i="60"/>
  <c r="H195" i="60" s="1"/>
  <c r="G194" i="60"/>
  <c r="H194" i="60" s="1"/>
  <c r="G193" i="60"/>
  <c r="H193" i="60" s="1"/>
  <c r="G192" i="60"/>
  <c r="H192" i="60" s="1"/>
  <c r="G191" i="60"/>
  <c r="H191" i="60" s="1"/>
  <c r="G190" i="60"/>
  <c r="H190" i="60" s="1"/>
  <c r="G187" i="60"/>
  <c r="H187" i="60" s="1"/>
  <c r="G186" i="60"/>
  <c r="H186" i="60" s="1"/>
  <c r="G185" i="60"/>
  <c r="H185" i="60" s="1"/>
  <c r="G184" i="60"/>
  <c r="H184" i="60" s="1"/>
  <c r="G183" i="60"/>
  <c r="H183" i="60" s="1"/>
  <c r="G181" i="60"/>
  <c r="H181" i="60" s="1"/>
  <c r="G180" i="60"/>
  <c r="H180" i="60" s="1"/>
  <c r="G179" i="60"/>
  <c r="H179" i="60" s="1"/>
  <c r="G178" i="60"/>
  <c r="H178" i="60" s="1"/>
  <c r="G177" i="60"/>
  <c r="H177" i="60" s="1"/>
  <c r="G176" i="60"/>
  <c r="H176" i="60" s="1"/>
  <c r="G173" i="60"/>
  <c r="H173" i="60" s="1"/>
  <c r="G172" i="60"/>
  <c r="H172" i="60" s="1"/>
  <c r="G171" i="60"/>
  <c r="H171" i="60" s="1"/>
  <c r="G170" i="60"/>
  <c r="H170" i="60" s="1"/>
  <c r="G169" i="60"/>
  <c r="H169" i="60" s="1"/>
  <c r="G168" i="60"/>
  <c r="H168" i="60" s="1"/>
  <c r="G167" i="60"/>
  <c r="H167" i="60" s="1"/>
  <c r="G166" i="60"/>
  <c r="H166" i="60" s="1"/>
  <c r="G165" i="60"/>
  <c r="H165" i="60" s="1"/>
  <c r="G164" i="60"/>
  <c r="H164" i="60" s="1"/>
  <c r="G163" i="60"/>
  <c r="H163" i="60" s="1"/>
  <c r="G162" i="60"/>
  <c r="H162" i="60" s="1"/>
  <c r="G158" i="60"/>
  <c r="H158" i="60" s="1"/>
  <c r="G157" i="60"/>
  <c r="H157" i="60" s="1"/>
  <c r="G156" i="60"/>
  <c r="H156" i="60" s="1"/>
  <c r="G155" i="60"/>
  <c r="H155" i="60" s="1"/>
  <c r="G154" i="60"/>
  <c r="H154" i="60" s="1"/>
  <c r="G153" i="60"/>
  <c r="H153" i="60" s="1"/>
  <c r="G152" i="60"/>
  <c r="H152" i="60" s="1"/>
  <c r="G151" i="60"/>
  <c r="H151" i="60" s="1"/>
  <c r="G150" i="60"/>
  <c r="H150" i="60" s="1"/>
  <c r="G149" i="60"/>
  <c r="H149" i="60" s="1"/>
  <c r="G148" i="60"/>
  <c r="H148" i="60" s="1"/>
  <c r="G147" i="60"/>
  <c r="H147" i="60" s="1"/>
  <c r="G144" i="60"/>
  <c r="H144" i="60" s="1"/>
  <c r="G143" i="60"/>
  <c r="H143" i="60" s="1"/>
  <c r="G142" i="60"/>
  <c r="H142" i="60" s="1"/>
  <c r="G141" i="60"/>
  <c r="H141" i="60" s="1"/>
  <c r="G140" i="60"/>
  <c r="H140" i="60" s="1"/>
  <c r="G139" i="60"/>
  <c r="H139" i="60" s="1"/>
  <c r="G138" i="60"/>
  <c r="H138" i="60" s="1"/>
  <c r="G137" i="60"/>
  <c r="H137" i="60" s="1"/>
  <c r="G136" i="60"/>
  <c r="H136" i="60" s="1"/>
  <c r="G135" i="60"/>
  <c r="H135" i="60" s="1"/>
  <c r="G133" i="60"/>
  <c r="H133" i="60" s="1"/>
  <c r="G132" i="60"/>
  <c r="H132" i="60" s="1"/>
  <c r="G131" i="60"/>
  <c r="H131" i="60" s="1"/>
  <c r="G129" i="60"/>
  <c r="H129" i="60" s="1"/>
  <c r="G128" i="60"/>
  <c r="H128" i="60" s="1"/>
  <c r="G127" i="60"/>
  <c r="H127" i="60" s="1"/>
  <c r="G126" i="60"/>
  <c r="H126" i="60" s="1"/>
  <c r="G125" i="60"/>
  <c r="H125" i="60" s="1"/>
  <c r="G124" i="60"/>
  <c r="H124" i="60" s="1"/>
  <c r="G123" i="60"/>
  <c r="H123" i="60" s="1"/>
  <c r="G122" i="60"/>
  <c r="H122" i="60" s="1"/>
  <c r="G121" i="60"/>
  <c r="H121" i="60" s="1"/>
  <c r="G120" i="60"/>
  <c r="H120" i="60" s="1"/>
  <c r="G119" i="60"/>
  <c r="H119" i="60" s="1"/>
  <c r="G118" i="60"/>
  <c r="H118" i="60" s="1"/>
  <c r="G117" i="60"/>
  <c r="H117" i="60" s="1"/>
  <c r="G115" i="60"/>
  <c r="H115" i="60" s="1"/>
  <c r="G114" i="60"/>
  <c r="H114" i="60" s="1"/>
  <c r="G113" i="60"/>
  <c r="H113" i="60" s="1"/>
  <c r="G112" i="60"/>
  <c r="H112" i="60" s="1"/>
  <c r="G111" i="60"/>
  <c r="H111" i="60" s="1"/>
  <c r="G110" i="60"/>
  <c r="H110" i="60" s="1"/>
  <c r="G109" i="60"/>
  <c r="H109" i="60" s="1"/>
  <c r="G108" i="60"/>
  <c r="H108" i="60" s="1"/>
  <c r="G107" i="60"/>
  <c r="H107" i="60" s="1"/>
  <c r="G106" i="60"/>
  <c r="H106" i="60" s="1"/>
  <c r="G105" i="60"/>
  <c r="H105" i="60" s="1"/>
  <c r="G104" i="60"/>
  <c r="H104" i="60" s="1"/>
  <c r="G101" i="60"/>
  <c r="H101" i="60" s="1"/>
  <c r="G100" i="60"/>
  <c r="H100" i="60" s="1"/>
  <c r="G99" i="60"/>
  <c r="H99" i="60" s="1"/>
  <c r="G98" i="60"/>
  <c r="H98" i="60" s="1"/>
  <c r="G97" i="60"/>
  <c r="H97" i="60" s="1"/>
  <c r="G96" i="60"/>
  <c r="H96" i="60" s="1"/>
  <c r="G95" i="60"/>
  <c r="H95" i="60" s="1"/>
  <c r="G94" i="60"/>
  <c r="H94" i="60" s="1"/>
  <c r="G93" i="60"/>
  <c r="H93" i="60" s="1"/>
  <c r="G92" i="60"/>
  <c r="H92" i="60" s="1"/>
  <c r="G91" i="60"/>
  <c r="H91" i="60" s="1"/>
  <c r="G90" i="60"/>
  <c r="H90" i="60" s="1"/>
  <c r="G89" i="60"/>
  <c r="H89" i="60" s="1"/>
  <c r="G87" i="60"/>
  <c r="H87" i="60" s="1"/>
  <c r="G86" i="60"/>
  <c r="H86" i="60" s="1"/>
  <c r="G85" i="60"/>
  <c r="H85" i="60" s="1"/>
  <c r="G84" i="60"/>
  <c r="H84" i="60" s="1"/>
  <c r="G83" i="60"/>
  <c r="H83" i="60" s="1"/>
  <c r="G82" i="60"/>
  <c r="H82" i="60" s="1"/>
  <c r="G81" i="60"/>
  <c r="H81" i="60" s="1"/>
  <c r="G80" i="60"/>
  <c r="H80" i="60" s="1"/>
  <c r="G79" i="60"/>
  <c r="H79" i="60" s="1"/>
  <c r="G78" i="60"/>
  <c r="H78" i="60" s="1"/>
  <c r="G77" i="60"/>
  <c r="H77" i="60" s="1"/>
  <c r="G76" i="60"/>
  <c r="H76" i="60" s="1"/>
  <c r="G75" i="60"/>
  <c r="H75" i="60" s="1"/>
  <c r="G74" i="60"/>
  <c r="H74" i="60" s="1"/>
  <c r="G73" i="60"/>
  <c r="H73" i="60" s="1"/>
  <c r="G72" i="60"/>
  <c r="H72" i="60" s="1"/>
  <c r="G71" i="60"/>
  <c r="H71" i="60" s="1"/>
  <c r="G70" i="60"/>
  <c r="H70" i="60" s="1"/>
  <c r="G69" i="60"/>
  <c r="H69" i="60" s="1"/>
  <c r="G68" i="60"/>
  <c r="H68" i="60" s="1"/>
  <c r="G67" i="60"/>
  <c r="H67" i="60" s="1"/>
  <c r="G66" i="60"/>
  <c r="H66" i="60" s="1"/>
  <c r="G65" i="60"/>
  <c r="H65" i="60" s="1"/>
  <c r="G64" i="60"/>
  <c r="H64" i="60" s="1"/>
  <c r="G63" i="60"/>
  <c r="H63" i="60" s="1"/>
  <c r="G62" i="60"/>
  <c r="H62" i="60" s="1"/>
  <c r="G61" i="60"/>
  <c r="H61" i="60" s="1"/>
  <c r="G60" i="60"/>
  <c r="H60" i="60" s="1"/>
  <c r="G59" i="60"/>
  <c r="H59" i="60" s="1"/>
  <c r="G58" i="60"/>
  <c r="H58" i="60" s="1"/>
  <c r="G57" i="60"/>
  <c r="H57" i="60" s="1"/>
  <c r="G56" i="60"/>
  <c r="H56" i="60" s="1"/>
  <c r="G55" i="60"/>
  <c r="H55" i="60" s="1"/>
  <c r="G54" i="60"/>
  <c r="H54" i="60" s="1"/>
  <c r="G53" i="60"/>
  <c r="H53" i="60" s="1"/>
  <c r="G52" i="60"/>
  <c r="H52" i="60" s="1"/>
  <c r="G51" i="60"/>
  <c r="H51" i="60" s="1"/>
  <c r="G50" i="60"/>
  <c r="H50" i="60" s="1"/>
  <c r="G49" i="60"/>
  <c r="H49" i="60" s="1"/>
  <c r="G48" i="60"/>
  <c r="H48" i="60" s="1"/>
  <c r="G47" i="60"/>
  <c r="H47" i="60" s="1"/>
  <c r="G46" i="60"/>
  <c r="H46" i="60" s="1"/>
  <c r="G45" i="60"/>
  <c r="H45" i="60" s="1"/>
  <c r="G44" i="60"/>
  <c r="H44" i="60" s="1"/>
  <c r="G43" i="60"/>
  <c r="H43" i="60" s="1"/>
  <c r="G42" i="60"/>
  <c r="H42" i="60" s="1"/>
  <c r="G41" i="60"/>
  <c r="H41" i="60" s="1"/>
  <c r="G40" i="60"/>
  <c r="H40" i="60" s="1"/>
  <c r="G39" i="60"/>
  <c r="H39" i="60" s="1"/>
  <c r="G38" i="60"/>
  <c r="H38" i="60" s="1"/>
  <c r="G37" i="60"/>
  <c r="H37" i="60" s="1"/>
  <c r="G36" i="60"/>
  <c r="H36" i="60" s="1"/>
  <c r="G35" i="60"/>
  <c r="H35" i="60" s="1"/>
  <c r="G34" i="60"/>
  <c r="H34" i="60" s="1"/>
  <c r="G33" i="60"/>
  <c r="H33" i="60" s="1"/>
  <c r="G32" i="60"/>
  <c r="H32" i="60" s="1"/>
  <c r="G31" i="60"/>
  <c r="H31" i="60" s="1"/>
  <c r="G30" i="60"/>
  <c r="H30" i="60" s="1"/>
  <c r="G29" i="60"/>
  <c r="H29" i="60" s="1"/>
  <c r="G28" i="60"/>
  <c r="H28" i="60" s="1"/>
  <c r="G27" i="60"/>
  <c r="H27" i="60" s="1"/>
  <c r="G26" i="60"/>
  <c r="H26" i="60" s="1"/>
  <c r="G25" i="60"/>
  <c r="H25" i="60" s="1"/>
  <c r="G24" i="60"/>
  <c r="H24" i="60" s="1"/>
  <c r="G23" i="60"/>
  <c r="H23" i="60" s="1"/>
  <c r="G22" i="60"/>
  <c r="H22" i="60" s="1"/>
  <c r="G21" i="60"/>
  <c r="H21" i="60" s="1"/>
  <c r="G451" i="60"/>
  <c r="H451" i="60" s="1"/>
  <c r="G450" i="60"/>
  <c r="H450" i="60" s="1"/>
  <c r="G438" i="60"/>
  <c r="H438" i="60" s="1"/>
  <c r="G435" i="60"/>
  <c r="H435" i="60" s="1"/>
  <c r="G424" i="60"/>
  <c r="H424" i="60" s="1"/>
  <c r="G422" i="60"/>
  <c r="H422" i="60" s="1"/>
  <c r="G421" i="60"/>
  <c r="H421" i="60" s="1"/>
  <c r="G420" i="60"/>
  <c r="H420" i="60" s="1"/>
  <c r="G413" i="60"/>
  <c r="H413" i="60" s="1"/>
  <c r="G411" i="60"/>
  <c r="H411" i="60" s="1"/>
  <c r="G410" i="60"/>
  <c r="H410" i="60" s="1"/>
  <c r="G402" i="60"/>
  <c r="H402" i="60" s="1"/>
  <c r="G396" i="60"/>
  <c r="H396" i="60" s="1"/>
  <c r="G393" i="60"/>
  <c r="H393" i="60" s="1"/>
  <c r="G392" i="60"/>
  <c r="H392" i="60" s="1"/>
  <c r="G384" i="60"/>
  <c r="H384" i="60" s="1"/>
  <c r="G383" i="60"/>
  <c r="H383" i="60" s="1"/>
  <c r="G382" i="60"/>
  <c r="H382" i="60" s="1"/>
  <c r="G381" i="60"/>
  <c r="H381" i="60" s="1"/>
  <c r="G380" i="60"/>
  <c r="H380" i="60" s="1"/>
  <c r="G374" i="60"/>
  <c r="H374" i="60" s="1"/>
  <c r="G364" i="60"/>
  <c r="H364" i="60" s="1"/>
  <c r="G361" i="60"/>
  <c r="H361" i="60" s="1"/>
  <c r="G356" i="60"/>
  <c r="H356" i="60" s="1"/>
  <c r="G354" i="60"/>
  <c r="H354" i="60" s="1"/>
  <c r="G353" i="60"/>
  <c r="H353" i="60" s="1"/>
  <c r="G352" i="60"/>
  <c r="H352" i="60" s="1"/>
  <c r="G346" i="60"/>
  <c r="H346" i="60" s="1"/>
  <c r="G342" i="60"/>
  <c r="H342" i="60" s="1"/>
  <c r="G340" i="60"/>
  <c r="H340" i="60" s="1"/>
  <c r="G333" i="60"/>
  <c r="H333" i="60" s="1"/>
  <c r="G326" i="60"/>
  <c r="H326" i="60" s="1"/>
  <c r="G325" i="60"/>
  <c r="H325" i="60" s="1"/>
  <c r="G322" i="60"/>
  <c r="H322" i="60" s="1"/>
  <c r="G313" i="60"/>
  <c r="H313" i="60" s="1"/>
  <c r="G312" i="60"/>
  <c r="H312" i="60" s="1"/>
  <c r="G311" i="60"/>
  <c r="H311" i="60" s="1"/>
  <c r="G310" i="60"/>
  <c r="H310" i="60" s="1"/>
  <c r="G306" i="60"/>
  <c r="H306" i="60" s="1"/>
  <c r="G305" i="60"/>
  <c r="H305" i="60" s="1"/>
  <c r="G295" i="60"/>
  <c r="H295" i="60" s="1"/>
  <c r="G294" i="60"/>
  <c r="H294" i="60" s="1"/>
  <c r="G290" i="60"/>
  <c r="H290" i="60" s="1"/>
  <c r="G286" i="60"/>
  <c r="H286" i="60" s="1"/>
  <c r="G285" i="60"/>
  <c r="H285" i="60" s="1"/>
  <c r="G284" i="60"/>
  <c r="H284" i="60" s="1"/>
  <c r="G283" i="60"/>
  <c r="H283" i="60" s="1"/>
  <c r="G282" i="60"/>
  <c r="H282" i="60" s="1"/>
  <c r="G281" i="60"/>
  <c r="H281" i="60" s="1"/>
  <c r="G280" i="60"/>
  <c r="H280" i="60" s="1"/>
  <c r="G278" i="60"/>
  <c r="H278" i="60" s="1"/>
  <c r="G269" i="60"/>
  <c r="H269" i="60" s="1"/>
  <c r="G265" i="60"/>
  <c r="H265" i="60" s="1"/>
  <c r="G261" i="60"/>
  <c r="H261" i="60" s="1"/>
  <c r="G256" i="60"/>
  <c r="H256" i="60" s="1"/>
  <c r="G255" i="60"/>
  <c r="H255" i="60" s="1"/>
  <c r="G254" i="60"/>
  <c r="H254" i="60" s="1"/>
  <c r="G253" i="60"/>
  <c r="H253" i="60" s="1"/>
  <c r="G249" i="60"/>
  <c r="H249" i="60" s="1"/>
  <c r="G248" i="60"/>
  <c r="H248" i="60" s="1"/>
  <c r="G243" i="60"/>
  <c r="H243" i="60" s="1"/>
  <c r="G242" i="60"/>
  <c r="H242" i="60" s="1"/>
  <c r="G241" i="60"/>
  <c r="H241" i="60" s="1"/>
  <c r="G240" i="60"/>
  <c r="H240" i="60" s="1"/>
  <c r="G239" i="60"/>
  <c r="H239" i="60" s="1"/>
  <c r="G238" i="60"/>
  <c r="H238" i="60" s="1"/>
  <c r="G237" i="60"/>
  <c r="H237" i="60" s="1"/>
  <c r="G235" i="60"/>
  <c r="H235" i="60" s="1"/>
  <c r="G234" i="60"/>
  <c r="H234" i="60" s="1"/>
  <c r="G233" i="60"/>
  <c r="H233" i="60" s="1"/>
  <c r="G229" i="60"/>
  <c r="H229" i="60" s="1"/>
  <c r="G228" i="60"/>
  <c r="H228" i="60" s="1"/>
  <c r="G227" i="60"/>
  <c r="H227" i="60" s="1"/>
  <c r="G226" i="60"/>
  <c r="H226" i="60" s="1"/>
  <c r="G225" i="60"/>
  <c r="H225" i="60" s="1"/>
  <c r="G223" i="60"/>
  <c r="H223" i="60" s="1"/>
  <c r="G222" i="60"/>
  <c r="H222" i="60" s="1"/>
  <c r="G221" i="60"/>
  <c r="H221" i="60" s="1"/>
  <c r="G220" i="60"/>
  <c r="H220" i="60" s="1"/>
  <c r="G219" i="60"/>
  <c r="H219" i="60" s="1"/>
  <c r="G215" i="60"/>
  <c r="H215" i="60" s="1"/>
  <c r="G214" i="60"/>
  <c r="H214" i="60" s="1"/>
  <c r="G213" i="60"/>
  <c r="H213" i="60" s="1"/>
  <c r="G212" i="60"/>
  <c r="H212" i="60" s="1"/>
  <c r="K93" i="61" l="1"/>
  <c r="N23" i="34"/>
  <c r="P23" i="34" s="1"/>
  <c r="Q23" i="34"/>
  <c r="N22" i="34"/>
  <c r="Q22" i="34"/>
  <c r="J36" i="75"/>
  <c r="J38" i="75" s="1"/>
  <c r="J121" i="61"/>
  <c r="J44" i="74"/>
  <c r="J46" i="74" s="1"/>
  <c r="J39" i="73"/>
  <c r="J41" i="73" s="1"/>
  <c r="J105" i="71"/>
  <c r="J278" i="60"/>
  <c r="J194" i="60"/>
  <c r="J125" i="60"/>
  <c r="B180" i="76"/>
  <c r="B138" i="76"/>
  <c r="B124" i="76"/>
  <c r="B110" i="76"/>
  <c r="B96" i="76"/>
  <c r="B82" i="76"/>
  <c r="B68" i="76"/>
  <c r="B54" i="76"/>
  <c r="B262" i="76"/>
  <c r="J138" i="60"/>
  <c r="B247" i="76"/>
  <c r="B233" i="76"/>
  <c r="J390" i="60"/>
  <c r="J265" i="60"/>
  <c r="J223" i="60"/>
  <c r="J152" i="60"/>
  <c r="J28" i="60"/>
  <c r="B470" i="76"/>
  <c r="B442" i="76"/>
  <c r="B428" i="76"/>
  <c r="B400" i="76"/>
  <c r="B386" i="76"/>
  <c r="B372" i="76"/>
  <c r="B358" i="76"/>
  <c r="B344" i="76"/>
  <c r="B191" i="76"/>
  <c r="B220" i="76"/>
  <c r="I459" i="60"/>
  <c r="B205" i="76"/>
  <c r="J56" i="60"/>
  <c r="J70" i="60"/>
  <c r="J84" i="60"/>
  <c r="J98" i="60"/>
  <c r="J112" i="60"/>
  <c r="J42" i="60"/>
  <c r="J126" i="60"/>
  <c r="H19" i="75"/>
  <c r="H20" i="75"/>
  <c r="H21" i="75"/>
  <c r="H22" i="75"/>
  <c r="H23" i="75"/>
  <c r="H24" i="75"/>
  <c r="H25" i="75"/>
  <c r="H26" i="75"/>
  <c r="H27" i="75"/>
  <c r="H28" i="75"/>
  <c r="H29" i="75"/>
  <c r="H30" i="75"/>
  <c r="H31" i="75"/>
  <c r="H32" i="75"/>
  <c r="H33" i="75"/>
  <c r="H34" i="75"/>
  <c r="H35" i="75"/>
  <c r="K19" i="70"/>
  <c r="J40" i="70"/>
  <c r="K20" i="73"/>
  <c r="K21" i="73"/>
  <c r="K22" i="73"/>
  <c r="K23" i="73"/>
  <c r="K24" i="73"/>
  <c r="K25" i="73"/>
  <c r="K26" i="73"/>
  <c r="K27" i="73"/>
  <c r="K28" i="73"/>
  <c r="K29" i="73"/>
  <c r="K30" i="73"/>
  <c r="K31" i="73"/>
  <c r="K32" i="73"/>
  <c r="K33" i="73"/>
  <c r="K34" i="73"/>
  <c r="K35" i="73"/>
  <c r="K36" i="73"/>
  <c r="K37" i="73"/>
  <c r="K38" i="73"/>
  <c r="K19" i="73"/>
  <c r="K20" i="70"/>
  <c r="J21" i="68"/>
  <c r="J25" i="72"/>
  <c r="J27" i="72" s="1"/>
  <c r="J28" i="68"/>
  <c r="G40" i="68"/>
  <c r="H40" i="68" s="1"/>
  <c r="J24" i="68"/>
  <c r="G37" i="68"/>
  <c r="H37" i="68" s="1"/>
  <c r="G25" i="68"/>
  <c r="H25" i="68" s="1"/>
  <c r="J34" i="68"/>
  <c r="J22" i="68"/>
  <c r="J36" i="68"/>
  <c r="J39" i="68"/>
  <c r="G23" i="68"/>
  <c r="H23" i="68" s="1"/>
  <c r="J29" i="68"/>
  <c r="G35" i="68"/>
  <c r="H35" i="68" s="1"/>
  <c r="J38" i="66"/>
  <c r="K24" i="72"/>
  <c r="K19" i="72"/>
  <c r="K20" i="72"/>
  <c r="K21" i="72"/>
  <c r="K22" i="72"/>
  <c r="K23" i="72"/>
  <c r="K18" i="72"/>
  <c r="G48" i="68"/>
  <c r="H48" i="68" s="1"/>
  <c r="J27" i="68"/>
  <c r="K20" i="68"/>
  <c r="K21" i="68"/>
  <c r="K22" i="68"/>
  <c r="K23" i="68"/>
  <c r="K24" i="68"/>
  <c r="K26" i="68"/>
  <c r="K27" i="68"/>
  <c r="K28" i="68"/>
  <c r="K29" i="68"/>
  <c r="K34" i="68"/>
  <c r="K36" i="68"/>
  <c r="K37" i="68"/>
  <c r="K38" i="68"/>
  <c r="K39" i="68"/>
  <c r="K41" i="68"/>
  <c r="K42" i="68"/>
  <c r="K44" i="68"/>
  <c r="K78" i="61"/>
  <c r="K79" i="61"/>
  <c r="H79" i="61"/>
  <c r="K92" i="61"/>
  <c r="H92" i="61"/>
  <c r="K106" i="61"/>
  <c r="H106" i="61"/>
  <c r="K107" i="61"/>
  <c r="H107" i="61"/>
  <c r="K26" i="61"/>
  <c r="K44" i="61"/>
  <c r="K55" i="61"/>
  <c r="G47" i="68"/>
  <c r="H47" i="68" s="1"/>
  <c r="G30" i="68"/>
  <c r="H30" i="68" s="1"/>
  <c r="G43" i="68"/>
  <c r="H43" i="68" s="1"/>
  <c r="J44" i="68"/>
  <c r="G31" i="68"/>
  <c r="H31" i="68" s="1"/>
  <c r="G45" i="68"/>
  <c r="H45" i="68" s="1"/>
  <c r="G32" i="68"/>
  <c r="H32" i="68" s="1"/>
  <c r="G33" i="68"/>
  <c r="H33" i="68" s="1"/>
  <c r="G46" i="68"/>
  <c r="H46" i="68" s="1"/>
  <c r="G19" i="68"/>
  <c r="H19" i="68" s="1"/>
  <c r="J59" i="66"/>
  <c r="G54" i="66"/>
  <c r="H54" i="66" s="1"/>
  <c r="G55" i="66"/>
  <c r="H55" i="66" s="1"/>
  <c r="J53" i="66"/>
  <c r="J58" i="66"/>
  <c r="J57" i="66"/>
  <c r="J52" i="66"/>
  <c r="J56" i="66"/>
  <c r="J42" i="66"/>
  <c r="K26" i="66"/>
  <c r="K25" i="66"/>
  <c r="K23" i="66"/>
  <c r="K20" i="66"/>
  <c r="K24" i="66"/>
  <c r="K22" i="66"/>
  <c r="K21" i="66"/>
  <c r="K19" i="66"/>
  <c r="G27" i="66"/>
  <c r="H27" i="66" s="1"/>
  <c r="G28" i="66"/>
  <c r="H28" i="66" s="1"/>
  <c r="G29" i="66"/>
  <c r="H29" i="66" s="1"/>
  <c r="J19" i="66"/>
  <c r="J46" i="67"/>
  <c r="G47" i="67"/>
  <c r="H47" i="67" s="1"/>
  <c r="J45" i="67"/>
  <c r="K99" i="71"/>
  <c r="K98" i="71"/>
  <c r="G97" i="71"/>
  <c r="K97" i="71" s="1"/>
  <c r="J98" i="71"/>
  <c r="J99" i="71"/>
  <c r="G96" i="71"/>
  <c r="K96" i="71" s="1"/>
  <c r="G95" i="71"/>
  <c r="K95" i="71" s="1"/>
  <c r="H48" i="71"/>
  <c r="J43" i="71"/>
  <c r="G48" i="71"/>
  <c r="K48" i="71" s="1"/>
  <c r="G101" i="71"/>
  <c r="K101" i="71" s="1"/>
  <c r="G102" i="71"/>
  <c r="K102" i="71" s="1"/>
  <c r="G100" i="71"/>
  <c r="K100" i="71" s="1"/>
  <c r="G33" i="71"/>
  <c r="K33" i="71" s="1"/>
  <c r="J27" i="71"/>
  <c r="H33" i="71"/>
  <c r="J24" i="71"/>
  <c r="H41" i="71"/>
  <c r="J57" i="71"/>
  <c r="H64" i="71"/>
  <c r="G20" i="71"/>
  <c r="K20" i="71" s="1"/>
  <c r="J31" i="71"/>
  <c r="J64" i="71"/>
  <c r="G57" i="71"/>
  <c r="K57" i="71" s="1"/>
  <c r="G68" i="71"/>
  <c r="K68" i="71" s="1"/>
  <c r="J41" i="71"/>
  <c r="J36" i="71"/>
  <c r="H20" i="71"/>
  <c r="J78" i="71"/>
  <c r="G43" i="71"/>
  <c r="K43" i="71" s="1"/>
  <c r="H27" i="71"/>
  <c r="J29" i="71"/>
  <c r="J50" i="71"/>
  <c r="G71" i="71"/>
  <c r="K71" i="71" s="1"/>
  <c r="H79" i="71"/>
  <c r="H89" i="71"/>
  <c r="J62" i="71"/>
  <c r="H34" i="71"/>
  <c r="J38" i="71"/>
  <c r="G26" i="71"/>
  <c r="K26" i="71" s="1"/>
  <c r="G47" i="71"/>
  <c r="K47" i="71" s="1"/>
  <c r="G55" i="71"/>
  <c r="K55" i="71" s="1"/>
  <c r="H71" i="71"/>
  <c r="G22" i="71"/>
  <c r="K22" i="71" s="1"/>
  <c r="J34" i="71"/>
  <c r="H47" i="71"/>
  <c r="H55" i="71"/>
  <c r="J59" i="71"/>
  <c r="G76" i="71"/>
  <c r="K76" i="71" s="1"/>
  <c r="H75" i="71"/>
  <c r="H76" i="71"/>
  <c r="J83" i="71"/>
  <c r="H22" i="71"/>
  <c r="H68" i="71"/>
  <c r="J85" i="71"/>
  <c r="H54" i="71"/>
  <c r="G83" i="71"/>
  <c r="K83" i="71" s="1"/>
  <c r="H29" i="71"/>
  <c r="H62" i="71"/>
  <c r="J66" i="71"/>
  <c r="G75" i="71"/>
  <c r="K75" i="71" s="1"/>
  <c r="H50" i="71"/>
  <c r="G19" i="71"/>
  <c r="K19" i="71" s="1"/>
  <c r="G40" i="71"/>
  <c r="K40" i="71" s="1"/>
  <c r="J52" i="71"/>
  <c r="G36" i="71"/>
  <c r="K36" i="71" s="1"/>
  <c r="H40" i="71"/>
  <c r="G61" i="71"/>
  <c r="K61" i="71" s="1"/>
  <c r="G69" i="71"/>
  <c r="K69" i="71" s="1"/>
  <c r="G82" i="71"/>
  <c r="K82" i="71" s="1"/>
  <c r="H86" i="71"/>
  <c r="H61" i="71"/>
  <c r="H69" i="71"/>
  <c r="H82" i="71"/>
  <c r="G54" i="71"/>
  <c r="K54" i="71" s="1"/>
  <c r="G78" i="71"/>
  <c r="K78" i="71" s="1"/>
  <c r="G74" i="71"/>
  <c r="K74" i="71" s="1"/>
  <c r="H46" i="71"/>
  <c r="H74" i="71"/>
  <c r="H81" i="71"/>
  <c r="H88" i="71"/>
  <c r="G39" i="71"/>
  <c r="K39" i="71" s="1"/>
  <c r="G60" i="71"/>
  <c r="K60" i="71" s="1"/>
  <c r="G67" i="71"/>
  <c r="K67" i="71" s="1"/>
  <c r="H25" i="71"/>
  <c r="G58" i="71"/>
  <c r="K58" i="71" s="1"/>
  <c r="J60" i="71"/>
  <c r="G65" i="71"/>
  <c r="K65" i="71" s="1"/>
  <c r="J67" i="71"/>
  <c r="G72" i="71"/>
  <c r="K72" i="71" s="1"/>
  <c r="G79" i="71"/>
  <c r="K79" i="71" s="1"/>
  <c r="J81" i="71"/>
  <c r="G86" i="71"/>
  <c r="K86" i="71" s="1"/>
  <c r="J88" i="71"/>
  <c r="H39" i="71"/>
  <c r="G30" i="71"/>
  <c r="K30" i="71" s="1"/>
  <c r="J32" i="71"/>
  <c r="G44" i="71"/>
  <c r="K44" i="71" s="1"/>
  <c r="J46" i="71"/>
  <c r="G51" i="71"/>
  <c r="K51" i="71" s="1"/>
  <c r="H72" i="71"/>
  <c r="G21" i="71"/>
  <c r="K21" i="71" s="1"/>
  <c r="J23" i="71"/>
  <c r="G28" i="71"/>
  <c r="K28" i="71" s="1"/>
  <c r="J30" i="71"/>
  <c r="G35" i="71"/>
  <c r="K35" i="71" s="1"/>
  <c r="J37" i="71"/>
  <c r="G42" i="71"/>
  <c r="K42" i="71" s="1"/>
  <c r="J44" i="71"/>
  <c r="G49" i="71"/>
  <c r="K49" i="71" s="1"/>
  <c r="J51" i="71"/>
  <c r="G56" i="71"/>
  <c r="K56" i="71" s="1"/>
  <c r="J58" i="71"/>
  <c r="G63" i="71"/>
  <c r="K63" i="71" s="1"/>
  <c r="J65" i="71"/>
  <c r="G70" i="71"/>
  <c r="K70" i="71" s="1"/>
  <c r="G77" i="71"/>
  <c r="K77" i="71" s="1"/>
  <c r="G84" i="71"/>
  <c r="K84" i="71" s="1"/>
  <c r="G23" i="71"/>
  <c r="K23" i="71" s="1"/>
  <c r="J25" i="71"/>
  <c r="J53" i="71"/>
  <c r="H37" i="71"/>
  <c r="H21" i="71"/>
  <c r="H28" i="71"/>
  <c r="H35" i="71"/>
  <c r="H42" i="71"/>
  <c r="H49" i="71"/>
  <c r="H56" i="71"/>
  <c r="H63" i="71"/>
  <c r="H70" i="71"/>
  <c r="H77" i="71"/>
  <c r="H84" i="71"/>
  <c r="H32" i="71"/>
  <c r="H53" i="71"/>
  <c r="G89" i="71"/>
  <c r="K89" i="71" s="1"/>
  <c r="J19" i="71"/>
  <c r="G24" i="71"/>
  <c r="K24" i="71" s="1"/>
  <c r="J26" i="71"/>
  <c r="G31" i="71"/>
  <c r="K31" i="71" s="1"/>
  <c r="G38" i="71"/>
  <c r="K38" i="71" s="1"/>
  <c r="G45" i="71"/>
  <c r="K45" i="71" s="1"/>
  <c r="G52" i="71"/>
  <c r="K52" i="71" s="1"/>
  <c r="G59" i="71"/>
  <c r="K59" i="71" s="1"/>
  <c r="G66" i="71"/>
  <c r="K66" i="71" s="1"/>
  <c r="G73" i="71"/>
  <c r="K73" i="71" s="1"/>
  <c r="G80" i="71"/>
  <c r="K80" i="71" s="1"/>
  <c r="G87" i="71"/>
  <c r="K87" i="71" s="1"/>
  <c r="H45" i="71"/>
  <c r="H73" i="71"/>
  <c r="H80" i="71"/>
  <c r="H87" i="71"/>
  <c r="G85" i="71"/>
  <c r="K85" i="71" s="1"/>
  <c r="K33" i="70"/>
  <c r="K32" i="70"/>
  <c r="K31" i="70"/>
  <c r="K30" i="70"/>
  <c r="K29" i="70"/>
  <c r="K38" i="70"/>
  <c r="K24" i="70"/>
  <c r="K28" i="70"/>
  <c r="K27" i="70"/>
  <c r="K26" i="70"/>
  <c r="K25" i="70"/>
  <c r="K37" i="70"/>
  <c r="K23" i="70"/>
  <c r="K36" i="70"/>
  <c r="K22" i="70"/>
  <c r="K35" i="70"/>
  <c r="K21" i="70"/>
  <c r="K34" i="70"/>
  <c r="Q18" i="34"/>
  <c r="P44" i="34"/>
  <c r="Q44" i="34"/>
  <c r="Q30" i="34"/>
  <c r="P30" i="34"/>
  <c r="Q37" i="34"/>
  <c r="P37" i="34"/>
  <c r="P51" i="34"/>
  <c r="Q51" i="34"/>
  <c r="Q25" i="34"/>
  <c r="P25" i="34"/>
  <c r="P36" i="34"/>
  <c r="Q36" i="34"/>
  <c r="Q26" i="34"/>
  <c r="P26" i="34"/>
  <c r="Q45" i="34"/>
  <c r="P45" i="34"/>
  <c r="P27" i="34"/>
  <c r="Q27" i="34"/>
  <c r="Q46" i="34"/>
  <c r="P46" i="34"/>
  <c r="Q28" i="34"/>
  <c r="P28" i="34"/>
  <c r="Q47" i="34"/>
  <c r="P47" i="34"/>
  <c r="Q29" i="34"/>
  <c r="P29" i="34"/>
  <c r="P48" i="34"/>
  <c r="Q48" i="34"/>
  <c r="Q38" i="34"/>
  <c r="P38" i="34"/>
  <c r="Q49" i="34"/>
  <c r="P49" i="34"/>
  <c r="Q39" i="34"/>
  <c r="P39" i="34"/>
  <c r="Q50" i="34"/>
  <c r="P50" i="34"/>
  <c r="Q40" i="34"/>
  <c r="P40" i="34"/>
  <c r="P41" i="34"/>
  <c r="Q41" i="34"/>
  <c r="Q31" i="34"/>
  <c r="P31" i="34"/>
  <c r="Q42" i="34"/>
  <c r="P42" i="34"/>
  <c r="Q32" i="34"/>
  <c r="P32" i="34"/>
  <c r="Q43" i="34"/>
  <c r="P43" i="34"/>
  <c r="Q33" i="34"/>
  <c r="P33" i="34"/>
  <c r="Q52" i="34"/>
  <c r="P52" i="34"/>
  <c r="P34" i="34"/>
  <c r="Q34" i="34"/>
  <c r="Q53" i="34"/>
  <c r="P53" i="34"/>
  <c r="Q35" i="34"/>
  <c r="P35" i="34"/>
  <c r="Q54" i="34"/>
  <c r="P54" i="34"/>
  <c r="Q56" i="34"/>
  <c r="P56" i="34"/>
  <c r="P57" i="34"/>
  <c r="Q57" i="34"/>
  <c r="P58" i="34"/>
  <c r="Q58" i="34"/>
  <c r="Q59" i="34"/>
  <c r="P59" i="34"/>
  <c r="Q55" i="34"/>
  <c r="P55" i="34"/>
  <c r="K39" i="61"/>
  <c r="K67" i="61"/>
  <c r="K59" i="61"/>
  <c r="K51" i="61"/>
  <c r="K58" i="61"/>
  <c r="K28" i="61"/>
  <c r="K37" i="61"/>
  <c r="K27" i="61"/>
  <c r="K23" i="61"/>
  <c r="K30" i="61"/>
  <c r="K53" i="61"/>
  <c r="K40" i="61"/>
  <c r="K65" i="61"/>
  <c r="K24" i="61"/>
  <c r="K25" i="61"/>
  <c r="K54" i="61"/>
  <c r="P22" i="34"/>
  <c r="G164" i="61"/>
  <c r="H164" i="61" s="1"/>
  <c r="J168" i="61"/>
  <c r="G170" i="61"/>
  <c r="H170" i="61" s="1"/>
  <c r="J165" i="61"/>
  <c r="G157" i="61"/>
  <c r="H157" i="61" s="1"/>
  <c r="G171" i="61"/>
  <c r="J138" i="61"/>
  <c r="J172" i="61" s="1"/>
  <c r="J152" i="61"/>
  <c r="J166" i="61"/>
  <c r="J162" i="61"/>
  <c r="G135" i="61"/>
  <c r="H135" i="61" s="1"/>
  <c r="G149" i="61"/>
  <c r="H149" i="61" s="1"/>
  <c r="G163" i="61"/>
  <c r="H163" i="61" s="1"/>
  <c r="J167" i="61"/>
  <c r="G169" i="61"/>
  <c r="H169" i="61" s="1"/>
  <c r="G168" i="61"/>
  <c r="H168" i="61" s="1"/>
  <c r="K75" i="61"/>
  <c r="K74" i="61"/>
  <c r="K97" i="61"/>
  <c r="K83" i="61"/>
  <c r="K105" i="61"/>
  <c r="K77" i="61"/>
  <c r="K118" i="61"/>
  <c r="K90" i="61"/>
  <c r="K103" i="61"/>
  <c r="K116" i="61"/>
  <c r="K101" i="61"/>
  <c r="K114" i="61"/>
  <c r="K113" i="61"/>
  <c r="K96" i="61"/>
  <c r="K82" i="61"/>
  <c r="K64" i="61"/>
  <c r="K50" i="61"/>
  <c r="K36" i="61"/>
  <c r="K22" i="61"/>
  <c r="K91" i="61"/>
  <c r="K104" i="61"/>
  <c r="K102" i="61"/>
  <c r="K88" i="61"/>
  <c r="K87" i="61"/>
  <c r="K100" i="61"/>
  <c r="K86" i="61"/>
  <c r="K99" i="61"/>
  <c r="K85" i="61"/>
  <c r="K112" i="61"/>
  <c r="K84" i="61"/>
  <c r="K109" i="61"/>
  <c r="K95" i="61"/>
  <c r="K81" i="61"/>
  <c r="K63" i="61"/>
  <c r="K49" i="61"/>
  <c r="K35" i="61"/>
  <c r="K21" i="61"/>
  <c r="K76" i="61"/>
  <c r="K89" i="61"/>
  <c r="K73" i="61"/>
  <c r="K108" i="61"/>
  <c r="K94" i="61"/>
  <c r="K80" i="61"/>
  <c r="K62" i="61"/>
  <c r="K48" i="61"/>
  <c r="K34" i="61"/>
  <c r="J173" i="61"/>
  <c r="G115" i="61"/>
  <c r="H115" i="61" s="1"/>
  <c r="J119" i="61"/>
  <c r="G119" i="61"/>
  <c r="J100" i="61"/>
  <c r="G110" i="61"/>
  <c r="J86" i="61"/>
  <c r="J114" i="61"/>
  <c r="G111" i="61"/>
  <c r="J118" i="61"/>
  <c r="J85" i="61"/>
  <c r="J99" i="61"/>
  <c r="J113" i="61"/>
  <c r="G98" i="61"/>
  <c r="J84" i="61"/>
  <c r="J98" i="61"/>
  <c r="J112" i="61"/>
  <c r="G117" i="61"/>
  <c r="G72" i="61"/>
  <c r="G45" i="61"/>
  <c r="G31" i="61"/>
  <c r="J34" i="61"/>
  <c r="J48" i="61"/>
  <c r="J62" i="61"/>
  <c r="J31" i="61"/>
  <c r="G41" i="61"/>
  <c r="J45" i="61"/>
  <c r="J59" i="61"/>
  <c r="J41" i="61"/>
  <c r="J55" i="61"/>
  <c r="G32" i="61"/>
  <c r="G46" i="61"/>
  <c r="G60" i="61"/>
  <c r="G42" i="61"/>
  <c r="G56" i="61"/>
  <c r="G33" i="61"/>
  <c r="G47" i="61"/>
  <c r="G61" i="61"/>
  <c r="G66" i="61"/>
  <c r="G38" i="61"/>
  <c r="G52" i="61"/>
  <c r="G29" i="61"/>
  <c r="G43" i="61"/>
  <c r="G57" i="61"/>
  <c r="G20" i="61"/>
  <c r="J414" i="60"/>
  <c r="J273" i="60"/>
  <c r="G371" i="60"/>
  <c r="H371" i="60" s="1"/>
  <c r="J371" i="60"/>
  <c r="G272" i="60"/>
  <c r="H272" i="60" s="1"/>
  <c r="J272" i="60"/>
  <c r="J174" i="60"/>
  <c r="G454" i="60"/>
  <c r="H454" i="60" s="1"/>
  <c r="J454" i="60"/>
  <c r="J440" i="60"/>
  <c r="G426" i="60"/>
  <c r="H426" i="60" s="1"/>
  <c r="J426" i="60"/>
  <c r="G412" i="60"/>
  <c r="H412" i="60" s="1"/>
  <c r="J412" i="60"/>
  <c r="J398" i="60"/>
  <c r="J384" i="60"/>
  <c r="J370" i="60"/>
  <c r="J356" i="60"/>
  <c r="J342" i="60"/>
  <c r="J328" i="60"/>
  <c r="G314" i="60"/>
  <c r="H314" i="60" s="1"/>
  <c r="J314" i="60"/>
  <c r="J300" i="60"/>
  <c r="J286" i="60"/>
  <c r="G271" i="60"/>
  <c r="H271" i="60" s="1"/>
  <c r="J271" i="60"/>
  <c r="J257" i="60"/>
  <c r="J358" i="60"/>
  <c r="J386" i="60"/>
  <c r="J357" i="60"/>
  <c r="J216" i="60"/>
  <c r="J439" i="60"/>
  <c r="J313" i="60"/>
  <c r="J451" i="60"/>
  <c r="J437" i="60"/>
  <c r="J423" i="60"/>
  <c r="G423" i="60"/>
  <c r="H423" i="60" s="1"/>
  <c r="J409" i="60"/>
  <c r="J395" i="60"/>
  <c r="G395" i="60"/>
  <c r="H395" i="60" s="1"/>
  <c r="J381" i="60"/>
  <c r="J367" i="60"/>
  <c r="J353" i="60"/>
  <c r="J339" i="60"/>
  <c r="J325" i="60"/>
  <c r="J311" i="60"/>
  <c r="G297" i="60"/>
  <c r="H297" i="60" s="1"/>
  <c r="J297" i="60"/>
  <c r="J283" i="60"/>
  <c r="J268" i="60"/>
  <c r="J254" i="60"/>
  <c r="J330" i="60"/>
  <c r="G455" i="60"/>
  <c r="H455" i="60" s="1"/>
  <c r="J455" i="60"/>
  <c r="J315" i="60"/>
  <c r="J188" i="60"/>
  <c r="J383" i="60"/>
  <c r="J450" i="60"/>
  <c r="J380" i="60"/>
  <c r="J338" i="60"/>
  <c r="J267" i="60"/>
  <c r="J253" i="60"/>
  <c r="J428" i="60"/>
  <c r="J302" i="60"/>
  <c r="J385" i="60"/>
  <c r="G244" i="60"/>
  <c r="H244" i="60" s="1"/>
  <c r="J244" i="60"/>
  <c r="J160" i="60"/>
  <c r="G397" i="60"/>
  <c r="H397" i="60" s="1"/>
  <c r="J397" i="60"/>
  <c r="J285" i="60"/>
  <c r="G385" i="60"/>
  <c r="H385" i="60" s="1"/>
  <c r="J394" i="60"/>
  <c r="J352" i="60"/>
  <c r="J365" i="60"/>
  <c r="J337" i="60"/>
  <c r="J295" i="60"/>
  <c r="G252" i="60"/>
  <c r="H252" i="60" s="1"/>
  <c r="J252" i="60"/>
  <c r="J238" i="60"/>
  <c r="J210" i="60"/>
  <c r="G196" i="60"/>
  <c r="H196" i="60" s="1"/>
  <c r="J196" i="60"/>
  <c r="J139" i="60"/>
  <c r="J124" i="60"/>
  <c r="J456" i="60"/>
  <c r="J372" i="60"/>
  <c r="J259" i="60"/>
  <c r="J441" i="60"/>
  <c r="J329" i="60"/>
  <c r="J230" i="60"/>
  <c r="J130" i="60"/>
  <c r="G425" i="60"/>
  <c r="H425" i="60" s="1"/>
  <c r="J425" i="60"/>
  <c r="J327" i="60"/>
  <c r="J270" i="60"/>
  <c r="J436" i="60"/>
  <c r="J366" i="60"/>
  <c r="J310" i="60"/>
  <c r="G267" i="60"/>
  <c r="H267" i="60" s="1"/>
  <c r="G436" i="60"/>
  <c r="H436" i="60" s="1"/>
  <c r="J421" i="60"/>
  <c r="G379" i="60"/>
  <c r="H379" i="60" s="1"/>
  <c r="J379" i="60"/>
  <c r="G351" i="60"/>
  <c r="H351" i="60" s="1"/>
  <c r="J351" i="60"/>
  <c r="J224" i="60"/>
  <c r="J153" i="60"/>
  <c r="G268" i="60"/>
  <c r="H268" i="60" s="1"/>
  <c r="G328" i="60"/>
  <c r="H328" i="60" s="1"/>
  <c r="G437" i="60"/>
  <c r="H437" i="60" s="1"/>
  <c r="G160" i="60"/>
  <c r="H160" i="60" s="1"/>
  <c r="J442" i="60"/>
  <c r="J316" i="60"/>
  <c r="J427" i="60"/>
  <c r="J301" i="60"/>
  <c r="G102" i="60"/>
  <c r="H102" i="60" s="1"/>
  <c r="J102" i="60"/>
  <c r="J355" i="60"/>
  <c r="J408" i="60"/>
  <c r="G296" i="60"/>
  <c r="H296" i="60" s="1"/>
  <c r="J296" i="60"/>
  <c r="J449" i="60"/>
  <c r="J407" i="60"/>
  <c r="J309" i="60"/>
  <c r="J168" i="60"/>
  <c r="G300" i="60"/>
  <c r="H300" i="60" s="1"/>
  <c r="G366" i="60"/>
  <c r="H366" i="60" s="1"/>
  <c r="G130" i="60"/>
  <c r="H130" i="60" s="1"/>
  <c r="G343" i="60"/>
  <c r="H343" i="60" s="1"/>
  <c r="J343" i="60"/>
  <c r="J202" i="60"/>
  <c r="G315" i="60"/>
  <c r="H315" i="60" s="1"/>
  <c r="G341" i="60"/>
  <c r="H341" i="60" s="1"/>
  <c r="J341" i="60"/>
  <c r="G324" i="60"/>
  <c r="H324" i="60" s="1"/>
  <c r="J324" i="60"/>
  <c r="G327" i="60"/>
  <c r="H327" i="60" s="1"/>
  <c r="J435" i="60"/>
  <c r="J393" i="60"/>
  <c r="G323" i="60"/>
  <c r="H323" i="60" s="1"/>
  <c r="J323" i="60"/>
  <c r="G182" i="60"/>
  <c r="H182" i="60" s="1"/>
  <c r="J182" i="60"/>
  <c r="G224" i="60"/>
  <c r="H224" i="60" s="1"/>
  <c r="G270" i="60"/>
  <c r="H270" i="60" s="1"/>
  <c r="G337" i="60"/>
  <c r="H337" i="60" s="1"/>
  <c r="G367" i="60"/>
  <c r="H367" i="60" s="1"/>
  <c r="G407" i="60"/>
  <c r="H407" i="60" s="1"/>
  <c r="G439" i="60"/>
  <c r="H439" i="60" s="1"/>
  <c r="J344" i="60"/>
  <c r="J413" i="60"/>
  <c r="J287" i="60"/>
  <c r="J116" i="60"/>
  <c r="J411" i="60"/>
  <c r="J299" i="60"/>
  <c r="J422" i="60"/>
  <c r="J282" i="60"/>
  <c r="G394" i="60"/>
  <c r="H394" i="60" s="1"/>
  <c r="J281" i="60"/>
  <c r="G408" i="60"/>
  <c r="H408" i="60" s="1"/>
  <c r="J266" i="60"/>
  <c r="G338" i="60"/>
  <c r="H338" i="60" s="1"/>
  <c r="G441" i="60"/>
  <c r="H441" i="60" s="1"/>
  <c r="G309" i="60"/>
  <c r="H309" i="60" s="1"/>
  <c r="G339" i="60"/>
  <c r="H339" i="60" s="1"/>
  <c r="G409" i="60"/>
  <c r="H409" i="60" s="1"/>
  <c r="G449" i="60"/>
  <c r="H449" i="60" s="1"/>
  <c r="J400" i="60"/>
  <c r="J288" i="60"/>
  <c r="J399" i="60"/>
  <c r="J258" i="60"/>
  <c r="J145" i="60"/>
  <c r="G453" i="60"/>
  <c r="H453" i="60" s="1"/>
  <c r="J453" i="60"/>
  <c r="J369" i="60"/>
  <c r="J256" i="60"/>
  <c r="G216" i="60"/>
  <c r="H216" i="60" s="1"/>
  <c r="J457" i="60"/>
  <c r="G443" i="60"/>
  <c r="H443" i="60" s="1"/>
  <c r="J443" i="60"/>
  <c r="J429" i="60"/>
  <c r="J415" i="60"/>
  <c r="J401" i="60"/>
  <c r="J387" i="60"/>
  <c r="J373" i="60"/>
  <c r="J359" i="60"/>
  <c r="G345" i="60"/>
  <c r="H345" i="60" s="1"/>
  <c r="J345" i="60"/>
  <c r="J331" i="60"/>
  <c r="G317" i="60"/>
  <c r="H317" i="60" s="1"/>
  <c r="J317" i="60"/>
  <c r="J303" i="60"/>
  <c r="G289" i="60"/>
  <c r="H289" i="60" s="1"/>
  <c r="J289" i="60"/>
  <c r="J274" i="60"/>
  <c r="J260" i="60"/>
  <c r="J245" i="60"/>
  <c r="J231" i="60"/>
  <c r="J217" i="60"/>
  <c r="J203" i="60"/>
  <c r="J189" i="60"/>
  <c r="J175" i="60"/>
  <c r="J161" i="60"/>
  <c r="J146" i="60"/>
  <c r="J131" i="60"/>
  <c r="J117" i="60"/>
  <c r="J103" i="60"/>
  <c r="J89" i="60"/>
  <c r="J75" i="60"/>
  <c r="J61" i="60"/>
  <c r="J47" i="60"/>
  <c r="J33" i="60"/>
  <c r="J88" i="60"/>
  <c r="J452" i="60"/>
  <c r="J368" i="60"/>
  <c r="J298" i="60"/>
  <c r="J448" i="60"/>
  <c r="J350" i="60"/>
  <c r="J251" i="60"/>
  <c r="G277" i="60"/>
  <c r="H277" i="60" s="1"/>
  <c r="G403" i="60"/>
  <c r="H403" i="60" s="1"/>
  <c r="G431" i="60"/>
  <c r="H431" i="60" s="1"/>
  <c r="J447" i="60"/>
  <c r="J433" i="60"/>
  <c r="J419" i="60"/>
  <c r="J405" i="60"/>
  <c r="J391" i="60"/>
  <c r="J377" i="60"/>
  <c r="J363" i="60"/>
  <c r="J349" i="60"/>
  <c r="J335" i="60"/>
  <c r="J321" i="60"/>
  <c r="J307" i="60"/>
  <c r="J293" i="60"/>
  <c r="J279" i="60"/>
  <c r="J264" i="60"/>
  <c r="J250" i="60"/>
  <c r="J236" i="60"/>
  <c r="J292" i="60"/>
  <c r="J263" i="60"/>
  <c r="J444" i="60"/>
  <c r="J430" i="60"/>
  <c r="J332" i="60"/>
  <c r="J304" i="60"/>
  <c r="J247" i="60"/>
  <c r="J246" i="60"/>
  <c r="J218" i="60"/>
  <c r="G245" i="60"/>
  <c r="H245" i="60" s="1"/>
  <c r="G217" i="60"/>
  <c r="H217" i="60" s="1"/>
  <c r="G344" i="60"/>
  <c r="H344" i="60" s="1"/>
  <c r="G273" i="60"/>
  <c r="H273" i="60" s="1"/>
  <c r="G375" i="60"/>
  <c r="H375" i="60" s="1"/>
  <c r="G318" i="60"/>
  <c r="H318" i="60" s="1"/>
  <c r="G416" i="60"/>
  <c r="H416" i="60" s="1"/>
  <c r="G457" i="60"/>
  <c r="H457" i="60" s="1"/>
  <c r="G257" i="60"/>
  <c r="H257" i="60" s="1"/>
  <c r="G274" i="60"/>
  <c r="H274" i="60" s="1"/>
  <c r="G291" i="60"/>
  <c r="H291" i="60" s="1"/>
  <c r="G308" i="60"/>
  <c r="H308" i="60" s="1"/>
  <c r="G329" i="60"/>
  <c r="H329" i="60" s="1"/>
  <c r="G347" i="60"/>
  <c r="H347" i="60" s="1"/>
  <c r="G359" i="60"/>
  <c r="H359" i="60" s="1"/>
  <c r="G365" i="60"/>
  <c r="H365" i="60" s="1"/>
  <c r="G427" i="60"/>
  <c r="H427" i="60" s="1"/>
  <c r="G445" i="60"/>
  <c r="H445" i="60" s="1"/>
  <c r="G414" i="60"/>
  <c r="H414" i="60" s="1"/>
  <c r="G358" i="60"/>
  <c r="H358" i="60" s="1"/>
  <c r="G259" i="60"/>
  <c r="H259" i="60" s="1"/>
  <c r="G456" i="60"/>
  <c r="H456" i="60" s="1"/>
  <c r="G262" i="60"/>
  <c r="H262" i="60" s="1"/>
  <c r="G357" i="60"/>
  <c r="H357" i="60" s="1"/>
  <c r="G387" i="60"/>
  <c r="H387" i="60" s="1"/>
  <c r="G301" i="60"/>
  <c r="H301" i="60" s="1"/>
  <c r="G336" i="60"/>
  <c r="H336" i="60" s="1"/>
  <c r="G398" i="60"/>
  <c r="H398" i="60" s="1"/>
  <c r="G434" i="60"/>
  <c r="H434" i="60" s="1"/>
  <c r="G230" i="60"/>
  <c r="H230" i="60" s="1"/>
  <c r="G370" i="60"/>
  <c r="H370" i="60" s="1"/>
  <c r="G388" i="60"/>
  <c r="H388" i="60" s="1"/>
  <c r="G406" i="60"/>
  <c r="H406" i="60" s="1"/>
  <c r="G415" i="60"/>
  <c r="H415" i="60" s="1"/>
  <c r="G428" i="60"/>
  <c r="H428" i="60" s="1"/>
  <c r="G316" i="60"/>
  <c r="H316" i="60" s="1"/>
  <c r="G399" i="60"/>
  <c r="H399" i="60" s="1"/>
  <c r="G386" i="60"/>
  <c r="H386" i="60" s="1"/>
  <c r="G302" i="60"/>
  <c r="H302" i="60" s="1"/>
  <c r="G231" i="60"/>
  <c r="H231" i="60" s="1"/>
  <c r="G303" i="60"/>
  <c r="H303" i="60" s="1"/>
  <c r="G319" i="60"/>
  <c r="H319" i="60" s="1"/>
  <c r="G331" i="60"/>
  <c r="H331" i="60" s="1"/>
  <c r="G417" i="60"/>
  <c r="H417" i="60" s="1"/>
  <c r="G429" i="60"/>
  <c r="H429" i="60" s="1"/>
  <c r="G458" i="60"/>
  <c r="H458" i="60" s="1"/>
  <c r="G258" i="60"/>
  <c r="H258" i="60" s="1"/>
  <c r="G276" i="60"/>
  <c r="H276" i="60" s="1"/>
  <c r="G360" i="60"/>
  <c r="H360" i="60" s="1"/>
  <c r="G378" i="60"/>
  <c r="H378" i="60" s="1"/>
  <c r="G440" i="60"/>
  <c r="H440" i="60" s="1"/>
  <c r="G174" i="60"/>
  <c r="H174" i="60" s="1"/>
  <c r="G188" i="60"/>
  <c r="H188" i="60" s="1"/>
  <c r="G202" i="60"/>
  <c r="H202" i="60" s="1"/>
  <c r="G400" i="60"/>
  <c r="H400" i="60" s="1"/>
  <c r="G330" i="60"/>
  <c r="H330" i="60" s="1"/>
  <c r="G442" i="60"/>
  <c r="H442" i="60" s="1"/>
  <c r="G372" i="60"/>
  <c r="H372" i="60" s="1"/>
  <c r="G288" i="60"/>
  <c r="H288" i="60" s="1"/>
  <c r="G232" i="60"/>
  <c r="H232" i="60" s="1"/>
  <c r="G389" i="60"/>
  <c r="H389" i="60" s="1"/>
  <c r="G401" i="60"/>
  <c r="H401" i="60" s="1"/>
  <c r="G287" i="60"/>
  <c r="H287" i="60" s="1"/>
  <c r="G260" i="60"/>
  <c r="H260" i="60" s="1"/>
  <c r="G373" i="60"/>
  <c r="H373" i="60" s="1"/>
  <c r="G175" i="60"/>
  <c r="H175" i="60" s="1"/>
  <c r="G189" i="60"/>
  <c r="H189" i="60" s="1"/>
  <c r="G203" i="60"/>
  <c r="H203" i="60" s="1"/>
  <c r="G446" i="60"/>
  <c r="H446" i="60" s="1"/>
  <c r="G432" i="60"/>
  <c r="H432" i="60" s="1"/>
  <c r="G418" i="60"/>
  <c r="H418" i="60" s="1"/>
  <c r="G404" i="60"/>
  <c r="H404" i="60" s="1"/>
  <c r="G390" i="60"/>
  <c r="H390" i="60" s="1"/>
  <c r="G376" i="60"/>
  <c r="H376" i="60" s="1"/>
  <c r="G362" i="60"/>
  <c r="H362" i="60" s="1"/>
  <c r="G348" i="60"/>
  <c r="H348" i="60" s="1"/>
  <c r="G334" i="60"/>
  <c r="H334" i="60" s="1"/>
  <c r="G320" i="60"/>
  <c r="H320" i="60" s="1"/>
  <c r="G20" i="60"/>
  <c r="H20" i="60" s="1"/>
  <c r="J174" i="61" l="1"/>
  <c r="J120" i="61"/>
  <c r="J122" i="61" s="1"/>
  <c r="J60" i="66"/>
  <c r="J459" i="60"/>
  <c r="J460" i="60" s="1"/>
  <c r="J461" i="60" s="1"/>
  <c r="K40" i="68"/>
  <c r="J90" i="71"/>
  <c r="J92" i="71" s="1"/>
  <c r="K25" i="68"/>
  <c r="K48" i="68"/>
  <c r="K35" i="68"/>
  <c r="K46" i="68"/>
  <c r="K43" i="68"/>
  <c r="K31" i="68"/>
  <c r="K45" i="68"/>
  <c r="K33" i="68"/>
  <c r="K30" i="68"/>
  <c r="K19" i="68"/>
  <c r="K47" i="68"/>
  <c r="K32" i="68"/>
  <c r="K115" i="61"/>
  <c r="K20" i="61"/>
  <c r="H20" i="61"/>
  <c r="K57" i="61"/>
  <c r="H57" i="61"/>
  <c r="K43" i="61"/>
  <c r="H43" i="61"/>
  <c r="K29" i="61"/>
  <c r="H29" i="61"/>
  <c r="K52" i="61"/>
  <c r="H52" i="61"/>
  <c r="K38" i="61"/>
  <c r="H38" i="61"/>
  <c r="K66" i="61"/>
  <c r="H66" i="61"/>
  <c r="K61" i="61"/>
  <c r="H61" i="61"/>
  <c r="K47" i="61"/>
  <c r="H47" i="61"/>
  <c r="K33" i="61"/>
  <c r="H33" i="61"/>
  <c r="K56" i="61"/>
  <c r="H56" i="61"/>
  <c r="K42" i="61"/>
  <c r="H42" i="61"/>
  <c r="K60" i="61"/>
  <c r="H60" i="61"/>
  <c r="K46" i="61"/>
  <c r="H46" i="61"/>
  <c r="K32" i="61"/>
  <c r="H32" i="61"/>
  <c r="K41" i="61"/>
  <c r="H41" i="61"/>
  <c r="K31" i="61"/>
  <c r="H31" i="61"/>
  <c r="K45" i="61"/>
  <c r="H45" i="61"/>
  <c r="K72" i="61"/>
  <c r="H72" i="61"/>
  <c r="K117" i="61"/>
  <c r="H117" i="61"/>
  <c r="K98" i="61"/>
  <c r="H98" i="61"/>
  <c r="K111" i="61"/>
  <c r="H111" i="61"/>
  <c r="K110" i="61"/>
  <c r="H110" i="61"/>
  <c r="K119" i="61"/>
  <c r="H119" i="61"/>
  <c r="K171" i="61"/>
  <c r="H171" i="61"/>
  <c r="K28" i="66"/>
  <c r="K27" i="66"/>
  <c r="K29" i="66"/>
  <c r="J41" i="70" l="1"/>
  <c r="J67" i="34" l="1"/>
  <c r="N67" i="34" s="1"/>
  <c r="J68" i="34"/>
  <c r="N68" i="34" s="1"/>
  <c r="J69" i="34"/>
  <c r="N69" i="34" s="1"/>
  <c r="J70" i="34"/>
  <c r="N70" i="34" s="1"/>
  <c r="J66" i="34"/>
  <c r="N66" i="34" s="1"/>
  <c r="J20" i="34"/>
  <c r="J19" i="34"/>
  <c r="Q19" i="34" s="1"/>
  <c r="J62" i="34"/>
  <c r="N62" i="34" s="1"/>
  <c r="J63" i="34"/>
  <c r="N63" i="34" s="1"/>
  <c r="Q63" i="34" s="1"/>
  <c r="N20" i="34" l="1"/>
  <c r="Q20" i="34"/>
  <c r="N19" i="34"/>
  <c r="P66" i="34"/>
  <c r="Q66" i="34"/>
  <c r="Q67" i="34"/>
  <c r="P67" i="34"/>
  <c r="Q68" i="34"/>
  <c r="P68" i="34"/>
  <c r="Q69" i="34"/>
  <c r="P69" i="34"/>
  <c r="Q70" i="34"/>
  <c r="P70" i="34"/>
  <c r="P20" i="34"/>
  <c r="Q62" i="34"/>
  <c r="P62" i="34"/>
  <c r="P63" i="34"/>
  <c r="P71" i="34" l="1"/>
  <c r="J50" i="68"/>
  <c r="J52" i="68"/>
  <c r="J53" i="68"/>
  <c r="J55" i="68"/>
  <c r="G56" i="68"/>
  <c r="J57" i="68"/>
  <c r="J59" i="68"/>
  <c r="J60" i="68"/>
  <c r="J61" i="68"/>
  <c r="J62" i="68"/>
  <c r="J63" i="68"/>
  <c r="J64" i="68"/>
  <c r="J66" i="68"/>
  <c r="J69" i="68"/>
  <c r="J70" i="68"/>
  <c r="J71" i="68"/>
  <c r="J72" i="68"/>
  <c r="J73" i="68"/>
  <c r="J75" i="68"/>
  <c r="J77" i="68"/>
  <c r="J78" i="68"/>
  <c r="G79" i="68"/>
  <c r="J49" i="68"/>
  <c r="G67" i="68"/>
  <c r="J53" i="67"/>
  <c r="G53" i="67"/>
  <c r="H53" i="67" s="1"/>
  <c r="J52" i="67"/>
  <c r="G52" i="67"/>
  <c r="H52" i="67" s="1"/>
  <c r="J51" i="67"/>
  <c r="G51" i="67"/>
  <c r="H51" i="67" s="1"/>
  <c r="J50" i="67"/>
  <c r="G50" i="67"/>
  <c r="H50" i="67" s="1"/>
  <c r="J49" i="67"/>
  <c r="G49" i="67"/>
  <c r="H49" i="67" s="1"/>
  <c r="J48" i="67"/>
  <c r="G48" i="67"/>
  <c r="H48" i="67" s="1"/>
  <c r="J41" i="67"/>
  <c r="G41" i="67"/>
  <c r="H41" i="67" s="1"/>
  <c r="J40" i="67"/>
  <c r="G40" i="67"/>
  <c r="H40" i="67" s="1"/>
  <c r="J39" i="67"/>
  <c r="G39" i="67"/>
  <c r="H39" i="67" s="1"/>
  <c r="J38" i="67"/>
  <c r="G38" i="67"/>
  <c r="H38" i="67" s="1"/>
  <c r="J37" i="67"/>
  <c r="G37" i="67"/>
  <c r="H37" i="67" s="1"/>
  <c r="J36" i="67"/>
  <c r="G36" i="67"/>
  <c r="H36" i="67" s="1"/>
  <c r="J35" i="67"/>
  <c r="G35" i="67"/>
  <c r="H35" i="67" s="1"/>
  <c r="J34" i="67"/>
  <c r="G34" i="67"/>
  <c r="H34" i="67" s="1"/>
  <c r="J33" i="67"/>
  <c r="G33" i="67"/>
  <c r="H33" i="67" s="1"/>
  <c r="J32" i="67"/>
  <c r="G32" i="67"/>
  <c r="H32" i="67" s="1"/>
  <c r="J31" i="67"/>
  <c r="G31" i="67"/>
  <c r="H31" i="67" s="1"/>
  <c r="J30" i="67"/>
  <c r="G30" i="67"/>
  <c r="H30" i="67" s="1"/>
  <c r="J29" i="67"/>
  <c r="G29" i="67"/>
  <c r="H29" i="67" s="1"/>
  <c r="J28" i="67"/>
  <c r="G28" i="67"/>
  <c r="H28" i="67" s="1"/>
  <c r="J27" i="67"/>
  <c r="G27" i="67"/>
  <c r="H27" i="67" s="1"/>
  <c r="J26" i="67"/>
  <c r="G26" i="67"/>
  <c r="H26" i="67" s="1"/>
  <c r="J25" i="67"/>
  <c r="G25" i="67"/>
  <c r="H25" i="67" s="1"/>
  <c r="J24" i="67"/>
  <c r="G24" i="67"/>
  <c r="H24" i="67" s="1"/>
  <c r="J23" i="67"/>
  <c r="G23" i="67"/>
  <c r="H23" i="67" s="1"/>
  <c r="J22" i="67"/>
  <c r="G22" i="67"/>
  <c r="H22" i="67" s="1"/>
  <c r="J21" i="67"/>
  <c r="G21" i="67"/>
  <c r="H21" i="67" s="1"/>
  <c r="J20" i="67"/>
  <c r="G20" i="67"/>
  <c r="H20" i="67" s="1"/>
  <c r="J19" i="67"/>
  <c r="J54" i="67" s="1"/>
  <c r="K42" i="66"/>
  <c r="J36" i="66"/>
  <c r="G36" i="66"/>
  <c r="K36" i="66" s="1"/>
  <c r="J35" i="66"/>
  <c r="G35" i="66"/>
  <c r="J34" i="66"/>
  <c r="G34" i="66"/>
  <c r="J33" i="66"/>
  <c r="G33" i="66"/>
  <c r="J32" i="66"/>
  <c r="G32" i="66"/>
  <c r="J31" i="66"/>
  <c r="G31" i="66"/>
  <c r="J30" i="66"/>
  <c r="J37" i="66" s="1"/>
  <c r="J39" i="66" s="1"/>
  <c r="J62" i="66" s="1"/>
  <c r="J64" i="66" s="1"/>
  <c r="G30" i="66"/>
  <c r="J32" i="65"/>
  <c r="J31" i="65"/>
  <c r="G31" i="65"/>
  <c r="J30" i="65"/>
  <c r="G30" i="65"/>
  <c r="G29" i="65"/>
  <c r="J29" i="65"/>
  <c r="G28" i="65"/>
  <c r="J26" i="65"/>
  <c r="J25" i="65"/>
  <c r="J24" i="65"/>
  <c r="G24" i="65"/>
  <c r="J23" i="65"/>
  <c r="G23" i="65"/>
  <c r="G22" i="65"/>
  <c r="J22" i="65"/>
  <c r="G21" i="65"/>
  <c r="J20" i="65"/>
  <c r="J19" i="65"/>
  <c r="J33" i="65" s="1"/>
  <c r="H67" i="68" l="1"/>
  <c r="K67" i="68"/>
  <c r="H56" i="68"/>
  <c r="K56" i="68"/>
  <c r="H79" i="68"/>
  <c r="K79" i="68"/>
  <c r="K21" i="65"/>
  <c r="H21" i="65"/>
  <c r="K22" i="65"/>
  <c r="H22" i="65"/>
  <c r="K23" i="65"/>
  <c r="H23" i="65"/>
  <c r="K24" i="65"/>
  <c r="H24" i="65"/>
  <c r="K28" i="65"/>
  <c r="H28" i="65"/>
  <c r="K29" i="65"/>
  <c r="H29" i="65"/>
  <c r="K30" i="65"/>
  <c r="H30" i="65"/>
  <c r="K31" i="65"/>
  <c r="H31" i="65"/>
  <c r="K47" i="66"/>
  <c r="K49" i="66"/>
  <c r="K50" i="66"/>
  <c r="K57" i="66"/>
  <c r="K48" i="66"/>
  <c r="K52" i="66"/>
  <c r="K45" i="66"/>
  <c r="K59" i="66"/>
  <c r="K46" i="66"/>
  <c r="K53" i="66"/>
  <c r="K58" i="66"/>
  <c r="K43" i="66"/>
  <c r="K51" i="66"/>
  <c r="K56" i="66"/>
  <c r="K44" i="66"/>
  <c r="K54" i="66"/>
  <c r="K55" i="66"/>
  <c r="H32" i="66"/>
  <c r="K32" i="66"/>
  <c r="H33" i="66"/>
  <c r="K33" i="66"/>
  <c r="H34" i="66"/>
  <c r="K34" i="66"/>
  <c r="H35" i="66"/>
  <c r="K35" i="66"/>
  <c r="H36" i="66"/>
  <c r="H30" i="66"/>
  <c r="K30" i="66"/>
  <c r="H31" i="66"/>
  <c r="K31" i="66"/>
  <c r="J64" i="67"/>
  <c r="K53" i="67"/>
  <c r="K19" i="67"/>
  <c r="K33" i="67"/>
  <c r="K47" i="67"/>
  <c r="K51" i="67"/>
  <c r="K20" i="67"/>
  <c r="K34" i="67"/>
  <c r="K48" i="67"/>
  <c r="K21" i="67"/>
  <c r="K35" i="67"/>
  <c r="K49" i="67"/>
  <c r="K23" i="67"/>
  <c r="K38" i="67"/>
  <c r="K45" i="67"/>
  <c r="K22" i="67"/>
  <c r="K36" i="67"/>
  <c r="K50" i="67"/>
  <c r="K37" i="67"/>
  <c r="K46" i="67"/>
  <c r="K24" i="67"/>
  <c r="K52" i="67"/>
  <c r="K25" i="67"/>
  <c r="K39" i="67"/>
  <c r="K26" i="67"/>
  <c r="K40" i="67"/>
  <c r="K27" i="67"/>
  <c r="K41" i="67"/>
  <c r="K44" i="67"/>
  <c r="K31" i="67"/>
  <c r="K32" i="67"/>
  <c r="K28" i="67"/>
  <c r="K42" i="67"/>
  <c r="K29" i="67"/>
  <c r="K43" i="67"/>
  <c r="K30" i="67"/>
  <c r="K167" i="61"/>
  <c r="K160" i="61"/>
  <c r="K153" i="61"/>
  <c r="K146" i="61"/>
  <c r="K139" i="61"/>
  <c r="K132" i="61"/>
  <c r="K125" i="61"/>
  <c r="K170" i="61"/>
  <c r="K163" i="61"/>
  <c r="K156" i="61"/>
  <c r="K149" i="61"/>
  <c r="K142" i="61"/>
  <c r="K135" i="61"/>
  <c r="K128" i="61"/>
  <c r="K141" i="61"/>
  <c r="K168" i="61"/>
  <c r="K140" i="61"/>
  <c r="K133" i="61"/>
  <c r="K126" i="61"/>
  <c r="K169" i="61"/>
  <c r="K162" i="61"/>
  <c r="K155" i="61"/>
  <c r="K148" i="61"/>
  <c r="K134" i="61"/>
  <c r="K127" i="61"/>
  <c r="K161" i="61"/>
  <c r="K154" i="61"/>
  <c r="K147" i="61"/>
  <c r="K166" i="61"/>
  <c r="K159" i="61"/>
  <c r="K152" i="61"/>
  <c r="K145" i="61"/>
  <c r="K138" i="61"/>
  <c r="K131" i="61"/>
  <c r="K124" i="61"/>
  <c r="K165" i="61"/>
  <c r="K158" i="61"/>
  <c r="K151" i="61"/>
  <c r="K144" i="61"/>
  <c r="K137" i="61"/>
  <c r="K130" i="61"/>
  <c r="K164" i="61"/>
  <c r="K157" i="61"/>
  <c r="K150" i="61"/>
  <c r="K143" i="61"/>
  <c r="K136" i="61"/>
  <c r="K129" i="61"/>
  <c r="J56" i="67"/>
  <c r="G53" i="68"/>
  <c r="K53" i="68" s="1"/>
  <c r="J68" i="68"/>
  <c r="J65" i="68"/>
  <c r="G51" i="68"/>
  <c r="K51" i="68" s="1"/>
  <c r="G54" i="68"/>
  <c r="K54" i="68" s="1"/>
  <c r="G66" i="68"/>
  <c r="K66" i="68" s="1"/>
  <c r="J51" i="68"/>
  <c r="J54" i="68"/>
  <c r="G69" i="68"/>
  <c r="K69" i="68" s="1"/>
  <c r="J79" i="68"/>
  <c r="G52" i="68"/>
  <c r="K52" i="68" s="1"/>
  <c r="G55" i="68"/>
  <c r="K55" i="68" s="1"/>
  <c r="J67" i="68"/>
  <c r="G65" i="68"/>
  <c r="K65" i="68" s="1"/>
  <c r="G68" i="68"/>
  <c r="K68" i="68" s="1"/>
  <c r="G50" i="68"/>
  <c r="K50" i="68" s="1"/>
  <c r="G78" i="68"/>
  <c r="K78" i="68" s="1"/>
  <c r="G64" i="68"/>
  <c r="K64" i="68" s="1"/>
  <c r="J74" i="68"/>
  <c r="J56" i="68"/>
  <c r="G70" i="68"/>
  <c r="K70" i="68" s="1"/>
  <c r="G71" i="68"/>
  <c r="K71" i="68" s="1"/>
  <c r="G57" i="68"/>
  <c r="K57" i="68" s="1"/>
  <c r="G61" i="68"/>
  <c r="K61" i="68" s="1"/>
  <c r="G75" i="68"/>
  <c r="K75" i="68" s="1"/>
  <c r="G58" i="68"/>
  <c r="K58" i="68" s="1"/>
  <c r="G76" i="68"/>
  <c r="K76" i="68" s="1"/>
  <c r="J58" i="68"/>
  <c r="G63" i="68"/>
  <c r="K63" i="68" s="1"/>
  <c r="G72" i="68"/>
  <c r="K72" i="68" s="1"/>
  <c r="J76" i="68"/>
  <c r="J80" i="68" s="1"/>
  <c r="J82" i="68" s="1"/>
  <c r="G59" i="68"/>
  <c r="K59" i="68" s="1"/>
  <c r="G77" i="68"/>
  <c r="K77" i="68" s="1"/>
  <c r="G62" i="68"/>
  <c r="K62" i="68" s="1"/>
  <c r="G73" i="68"/>
  <c r="K73" i="68" s="1"/>
  <c r="G60" i="68"/>
  <c r="K60" i="68" s="1"/>
  <c r="G74" i="68"/>
  <c r="K74" i="68" s="1"/>
  <c r="G49" i="68"/>
  <c r="K49" i="68" s="1"/>
  <c r="G19" i="65"/>
  <c r="H19" i="65" s="1"/>
  <c r="J27" i="65"/>
  <c r="G27" i="65"/>
  <c r="J21" i="65"/>
  <c r="J28" i="65"/>
  <c r="G26" i="65"/>
  <c r="G20" i="65"/>
  <c r="G25" i="65"/>
  <c r="G32" i="65"/>
  <c r="K32" i="65" l="1"/>
  <c r="H32" i="65"/>
  <c r="K25" i="65"/>
  <c r="H25" i="65"/>
  <c r="K20" i="65"/>
  <c r="H20" i="65"/>
  <c r="K26" i="65"/>
  <c r="H26" i="65"/>
  <c r="K27" i="65"/>
  <c r="H27" i="65"/>
  <c r="K19" i="65"/>
  <c r="H49" i="68"/>
  <c r="H74" i="68"/>
  <c r="H60" i="68"/>
  <c r="H73" i="68"/>
  <c r="H62" i="68"/>
  <c r="H77" i="68"/>
  <c r="H59" i="68"/>
  <c r="H72" i="68"/>
  <c r="H63" i="68"/>
  <c r="H76" i="68"/>
  <c r="H58" i="68"/>
  <c r="H75" i="68"/>
  <c r="H61" i="68"/>
  <c r="H57" i="68"/>
  <c r="H71" i="68"/>
  <c r="H70" i="68"/>
  <c r="H64" i="68"/>
  <c r="H78" i="68"/>
  <c r="H50" i="68"/>
  <c r="H68" i="68"/>
  <c r="H65" i="68"/>
  <c r="H55" i="68"/>
  <c r="H52" i="68"/>
  <c r="H69" i="68"/>
  <c r="H66" i="68"/>
  <c r="H54" i="68"/>
  <c r="H51" i="68"/>
  <c r="H53" i="68"/>
  <c r="K59" i="67"/>
  <c r="K61" i="67"/>
  <c r="K60" i="67"/>
  <c r="K62" i="67"/>
  <c r="K58" i="67"/>
  <c r="J35" i="65"/>
  <c r="J65" i="67" l="1"/>
  <c r="J67" i="67" s="1"/>
  <c r="K211" i="60"/>
  <c r="K204" i="60"/>
  <c r="K197" i="60"/>
  <c r="K190" i="60"/>
  <c r="K183" i="60"/>
  <c r="K176" i="60"/>
  <c r="K169" i="60"/>
  <c r="K162" i="60"/>
  <c r="K154" i="60"/>
  <c r="K147" i="60"/>
  <c r="K140" i="60"/>
  <c r="K132" i="60"/>
  <c r="K125" i="60"/>
  <c r="K118" i="60"/>
  <c r="K111" i="60"/>
  <c r="K104" i="60"/>
  <c r="K97" i="60"/>
  <c r="K90" i="60"/>
  <c r="K83" i="60"/>
  <c r="K76" i="60"/>
  <c r="K69" i="60"/>
  <c r="K62" i="60"/>
  <c r="K55" i="60"/>
  <c r="K48" i="60"/>
  <c r="K41" i="60"/>
  <c r="K34" i="60"/>
  <c r="K27" i="60"/>
  <c r="K20" i="60"/>
  <c r="K182" i="60"/>
  <c r="K194" i="60"/>
  <c r="K45" i="60"/>
  <c r="K207" i="60"/>
  <c r="K200" i="60"/>
  <c r="K193" i="60"/>
  <c r="K186" i="60"/>
  <c r="K179" i="60"/>
  <c r="K172" i="60"/>
  <c r="K165" i="60"/>
  <c r="K157" i="60"/>
  <c r="K150" i="60"/>
  <c r="K143" i="60"/>
  <c r="K136" i="60"/>
  <c r="K128" i="60"/>
  <c r="K121" i="60"/>
  <c r="K114" i="60"/>
  <c r="K107" i="60"/>
  <c r="K100" i="60"/>
  <c r="K93" i="60"/>
  <c r="K86" i="60"/>
  <c r="K79" i="60"/>
  <c r="K72" i="60"/>
  <c r="K65" i="60"/>
  <c r="K58" i="60"/>
  <c r="K51" i="60"/>
  <c r="K44" i="60"/>
  <c r="K37" i="60"/>
  <c r="K30" i="60"/>
  <c r="K23" i="60"/>
  <c r="K189" i="60"/>
  <c r="K117" i="60"/>
  <c r="K96" i="60"/>
  <c r="K89" i="60"/>
  <c r="K33" i="60"/>
  <c r="K26" i="60"/>
  <c r="K155" i="60"/>
  <c r="K126" i="60"/>
  <c r="K158" i="60"/>
  <c r="K101" i="60"/>
  <c r="K87" i="60"/>
  <c r="K73" i="60"/>
  <c r="K24" i="60"/>
  <c r="K210" i="60"/>
  <c r="K203" i="60"/>
  <c r="K196" i="60"/>
  <c r="K175" i="60"/>
  <c r="K168" i="60"/>
  <c r="K161" i="60"/>
  <c r="K153" i="60"/>
  <c r="K146" i="60"/>
  <c r="K139" i="60"/>
  <c r="K131" i="60"/>
  <c r="K124" i="60"/>
  <c r="K110" i="60"/>
  <c r="K103" i="60"/>
  <c r="K82" i="60"/>
  <c r="K75" i="60"/>
  <c r="K68" i="60"/>
  <c r="K61" i="60"/>
  <c r="K54" i="60"/>
  <c r="K47" i="60"/>
  <c r="K40" i="60"/>
  <c r="K198" i="60"/>
  <c r="K184" i="60"/>
  <c r="K177" i="60"/>
  <c r="K148" i="60"/>
  <c r="K208" i="60"/>
  <c r="K180" i="60"/>
  <c r="K151" i="60"/>
  <c r="K137" i="60"/>
  <c r="K122" i="60"/>
  <c r="K94" i="60"/>
  <c r="K59" i="60"/>
  <c r="K38" i="60"/>
  <c r="K205" i="60"/>
  <c r="K133" i="60"/>
  <c r="K119" i="60"/>
  <c r="K105" i="60"/>
  <c r="K91" i="60"/>
  <c r="K77" i="60"/>
  <c r="K63" i="60"/>
  <c r="K49" i="60"/>
  <c r="K35" i="60"/>
  <c r="K21" i="60"/>
  <c r="K173" i="60"/>
  <c r="K166" i="60"/>
  <c r="K129" i="60"/>
  <c r="K115" i="60"/>
  <c r="K80" i="60"/>
  <c r="K206" i="60"/>
  <c r="K199" i="60"/>
  <c r="K192" i="60"/>
  <c r="K185" i="60"/>
  <c r="K178" i="60"/>
  <c r="K171" i="60"/>
  <c r="K164" i="60"/>
  <c r="K156" i="60"/>
  <c r="K149" i="60"/>
  <c r="K142" i="60"/>
  <c r="K135" i="60"/>
  <c r="K127" i="60"/>
  <c r="K120" i="60"/>
  <c r="K113" i="60"/>
  <c r="K106" i="60"/>
  <c r="K99" i="60"/>
  <c r="K92" i="60"/>
  <c r="K85" i="60"/>
  <c r="K78" i="60"/>
  <c r="K71" i="60"/>
  <c r="K64" i="60"/>
  <c r="K57" i="60"/>
  <c r="K50" i="60"/>
  <c r="K43" i="60"/>
  <c r="K36" i="60"/>
  <c r="K29" i="60"/>
  <c r="K22" i="60"/>
  <c r="K187" i="60"/>
  <c r="K191" i="60"/>
  <c r="K209" i="60"/>
  <c r="K202" i="60"/>
  <c r="K195" i="60"/>
  <c r="K188" i="60"/>
  <c r="K181" i="60"/>
  <c r="K174" i="60"/>
  <c r="K167" i="60"/>
  <c r="K160" i="60"/>
  <c r="K152" i="60"/>
  <c r="K145" i="60"/>
  <c r="K138" i="60"/>
  <c r="K130" i="60"/>
  <c r="K123" i="60"/>
  <c r="K116" i="60"/>
  <c r="K109" i="60"/>
  <c r="K102" i="60"/>
  <c r="K95" i="60"/>
  <c r="K88" i="60"/>
  <c r="K81" i="60"/>
  <c r="K74" i="60"/>
  <c r="K67" i="60"/>
  <c r="K60" i="60"/>
  <c r="K53" i="60"/>
  <c r="K46" i="60"/>
  <c r="K39" i="60"/>
  <c r="K32" i="60"/>
  <c r="K25" i="60"/>
  <c r="K170" i="60"/>
  <c r="K163" i="60"/>
  <c r="K141" i="60"/>
  <c r="K112" i="60"/>
  <c r="K98" i="60"/>
  <c r="K84" i="60"/>
  <c r="K70" i="60"/>
  <c r="K56" i="60"/>
  <c r="K42" i="60"/>
  <c r="K28" i="60"/>
  <c r="K201" i="60"/>
  <c r="K144" i="60"/>
  <c r="K108" i="60"/>
  <c r="K66" i="60"/>
  <c r="K52" i="60"/>
  <c r="K31" i="60"/>
  <c r="K454" i="60"/>
  <c r="K447" i="60"/>
  <c r="K440" i="60"/>
  <c r="K433" i="60"/>
  <c r="K426" i="60"/>
  <c r="K419" i="60"/>
  <c r="K412" i="60"/>
  <c r="K405" i="60"/>
  <c r="K398" i="60"/>
  <c r="K391" i="60"/>
  <c r="K384" i="60"/>
  <c r="K377" i="60"/>
  <c r="K370" i="60"/>
  <c r="K363" i="60"/>
  <c r="K356" i="60"/>
  <c r="K349" i="60"/>
  <c r="K342" i="60"/>
  <c r="K335" i="60"/>
  <c r="K328" i="60"/>
  <c r="K321" i="60"/>
  <c r="K314" i="60"/>
  <c r="K307" i="60"/>
  <c r="K300" i="60"/>
  <c r="K293" i="60"/>
  <c r="K286" i="60"/>
  <c r="K279" i="60"/>
  <c r="K271" i="60"/>
  <c r="K264" i="60"/>
  <c r="K257" i="60"/>
  <c r="K250" i="60"/>
  <c r="K243" i="60"/>
  <c r="K236" i="60"/>
  <c r="K229" i="60"/>
  <c r="K222" i="60"/>
  <c r="K215" i="60"/>
  <c r="K344" i="60"/>
  <c r="K316" i="60"/>
  <c r="K288" i="60"/>
  <c r="K238" i="60"/>
  <c r="K217" i="60"/>
  <c r="K437" i="60"/>
  <c r="K318" i="60"/>
  <c r="K435" i="60"/>
  <c r="K309" i="60"/>
  <c r="K273" i="60"/>
  <c r="K213" i="60"/>
  <c r="K311" i="60"/>
  <c r="K247" i="60"/>
  <c r="K450" i="60"/>
  <c r="K443" i="60"/>
  <c r="K436" i="60"/>
  <c r="K429" i="60"/>
  <c r="K422" i="60"/>
  <c r="K415" i="60"/>
  <c r="K408" i="60"/>
  <c r="K401" i="60"/>
  <c r="K394" i="60"/>
  <c r="K387" i="60"/>
  <c r="K380" i="60"/>
  <c r="K373" i="60"/>
  <c r="K366" i="60"/>
  <c r="K359" i="60"/>
  <c r="K352" i="60"/>
  <c r="K345" i="60"/>
  <c r="K338" i="60"/>
  <c r="K331" i="60"/>
  <c r="K324" i="60"/>
  <c r="K317" i="60"/>
  <c r="K310" i="60"/>
  <c r="K303" i="60"/>
  <c r="K296" i="60"/>
  <c r="K289" i="60"/>
  <c r="K282" i="60"/>
  <c r="K274" i="60"/>
  <c r="K267" i="60"/>
  <c r="K260" i="60"/>
  <c r="K253" i="60"/>
  <c r="K246" i="60"/>
  <c r="K239" i="60"/>
  <c r="K232" i="60"/>
  <c r="K225" i="60"/>
  <c r="K218" i="60"/>
  <c r="K449" i="60"/>
  <c r="K379" i="60"/>
  <c r="K295" i="60"/>
  <c r="K266" i="60"/>
  <c r="K245" i="60"/>
  <c r="K224" i="60"/>
  <c r="K240" i="60"/>
  <c r="K421" i="60"/>
  <c r="K414" i="60"/>
  <c r="K407" i="60"/>
  <c r="K386" i="60"/>
  <c r="K372" i="60"/>
  <c r="K337" i="60"/>
  <c r="K330" i="60"/>
  <c r="K323" i="60"/>
  <c r="K252" i="60"/>
  <c r="K227" i="60"/>
  <c r="K409" i="60"/>
  <c r="K402" i="60"/>
  <c r="K395" i="60"/>
  <c r="K381" i="60"/>
  <c r="K374" i="60"/>
  <c r="K339" i="60"/>
  <c r="K276" i="60"/>
  <c r="K254" i="60"/>
  <c r="K226" i="60"/>
  <c r="K453" i="60"/>
  <c r="K446" i="60"/>
  <c r="K439" i="60"/>
  <c r="K432" i="60"/>
  <c r="K425" i="60"/>
  <c r="K418" i="60"/>
  <c r="K411" i="60"/>
  <c r="K404" i="60"/>
  <c r="K397" i="60"/>
  <c r="K390" i="60"/>
  <c r="K383" i="60"/>
  <c r="K376" i="60"/>
  <c r="K369" i="60"/>
  <c r="K362" i="60"/>
  <c r="K355" i="60"/>
  <c r="K348" i="60"/>
  <c r="K341" i="60"/>
  <c r="K334" i="60"/>
  <c r="K327" i="60"/>
  <c r="K320" i="60"/>
  <c r="K313" i="60"/>
  <c r="K306" i="60"/>
  <c r="K299" i="60"/>
  <c r="K292" i="60"/>
  <c r="K285" i="60"/>
  <c r="K278" i="60"/>
  <c r="K270" i="60"/>
  <c r="K263" i="60"/>
  <c r="K256" i="60"/>
  <c r="K249" i="60"/>
  <c r="K242" i="60"/>
  <c r="K235" i="60"/>
  <c r="K228" i="60"/>
  <c r="K221" i="60"/>
  <c r="K214" i="60"/>
  <c r="K442" i="60"/>
  <c r="K358" i="60"/>
  <c r="K302" i="60"/>
  <c r="K281" i="60"/>
  <c r="K231" i="60"/>
  <c r="K332" i="60"/>
  <c r="K219" i="60"/>
  <c r="K428" i="60"/>
  <c r="K400" i="60"/>
  <c r="K393" i="60"/>
  <c r="K365" i="60"/>
  <c r="K351" i="60"/>
  <c r="K259" i="60"/>
  <c r="K444" i="60"/>
  <c r="K416" i="60"/>
  <c r="K388" i="60"/>
  <c r="K367" i="60"/>
  <c r="K360" i="60"/>
  <c r="K346" i="60"/>
  <c r="K261" i="60"/>
  <c r="K212" i="60"/>
  <c r="K452" i="60"/>
  <c r="K445" i="60"/>
  <c r="K438" i="60"/>
  <c r="K431" i="60"/>
  <c r="K424" i="60"/>
  <c r="K417" i="60"/>
  <c r="K410" i="60"/>
  <c r="K403" i="60"/>
  <c r="K396" i="60"/>
  <c r="K389" i="60"/>
  <c r="K382" i="60"/>
  <c r="K375" i="60"/>
  <c r="K368" i="60"/>
  <c r="K361" i="60"/>
  <c r="K354" i="60"/>
  <c r="K347" i="60"/>
  <c r="K340" i="60"/>
  <c r="K333" i="60"/>
  <c r="K326" i="60"/>
  <c r="K319" i="60"/>
  <c r="K312" i="60"/>
  <c r="K305" i="60"/>
  <c r="K298" i="60"/>
  <c r="K291" i="60"/>
  <c r="K284" i="60"/>
  <c r="K277" i="60"/>
  <c r="K269" i="60"/>
  <c r="K262" i="60"/>
  <c r="K255" i="60"/>
  <c r="K248" i="60"/>
  <c r="K241" i="60"/>
  <c r="K234" i="60"/>
  <c r="K220" i="60"/>
  <c r="K451" i="60"/>
  <c r="K423" i="60"/>
  <c r="K353" i="60"/>
  <c r="K325" i="60"/>
  <c r="K304" i="60"/>
  <c r="K297" i="60"/>
  <c r="K290" i="60"/>
  <c r="K283" i="60"/>
  <c r="K233" i="60"/>
  <c r="K448" i="60"/>
  <c r="K441" i="60"/>
  <c r="K434" i="60"/>
  <c r="K427" i="60"/>
  <c r="K420" i="60"/>
  <c r="K413" i="60"/>
  <c r="K406" i="60"/>
  <c r="K399" i="60"/>
  <c r="K392" i="60"/>
  <c r="K385" i="60"/>
  <c r="K378" i="60"/>
  <c r="K371" i="60"/>
  <c r="K364" i="60"/>
  <c r="K357" i="60"/>
  <c r="K350" i="60"/>
  <c r="K343" i="60"/>
  <c r="K336" i="60"/>
  <c r="K329" i="60"/>
  <c r="K322" i="60"/>
  <c r="K315" i="60"/>
  <c r="K308" i="60"/>
  <c r="K301" i="60"/>
  <c r="K294" i="60"/>
  <c r="K287" i="60"/>
  <c r="K280" i="60"/>
  <c r="K272" i="60"/>
  <c r="K265" i="60"/>
  <c r="K258" i="60"/>
  <c r="K251" i="60"/>
  <c r="K244" i="60"/>
  <c r="K237" i="60"/>
  <c r="K230" i="60"/>
  <c r="K223" i="60"/>
  <c r="K216" i="60"/>
  <c r="K430" i="60"/>
  <c r="K268" i="60"/>
  <c r="K455" i="60"/>
  <c r="K456" i="60"/>
  <c r="K458" i="60"/>
  <c r="K457" i="60"/>
  <c r="J20" i="61"/>
  <c r="J68" i="61" l="1"/>
  <c r="J70" i="61" s="1"/>
  <c r="J176" i="6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dupuis\AppData\Local\Microsoft\Windows\INetCache\IE\TB07Z9AH\Sales Statistics - External V3.odc" keepAlive="1" name="asazure://uksouth.asazure.windows.net/bianalysislive:rw SalesAnalysisBetaV1 " type="5" refreshedVersion="8" background="1">
    <dbPr connection="Provider=MSOLAP.8;Persist Security Info=True;Initial Catalog=SalesAnalysisBetaV1;Data Source=asazure://uksouth.asazure.windows.net/bianalysislive:rw;MDX Compatibility=1;Safety Options=2;MDX Missing Member Mode=Error;Update Isolation Level=2" command="Model" commandType="1"/>
    <olapPr sendLocale="1" rowDrillCount="1000"/>
  </connection>
</connections>
</file>

<file path=xl/sharedStrings.xml><?xml version="1.0" encoding="utf-8"?>
<sst xmlns="http://schemas.openxmlformats.org/spreadsheetml/2006/main" count="5265" uniqueCount="2933">
  <si>
    <t xml:space="preserve">LES OFFRES SPÉCIALES </t>
  </si>
  <si>
    <t>Valable du 16 MARS au 30 MAI</t>
  </si>
  <si>
    <t>COMPTE CLIENT N°</t>
  </si>
  <si>
    <t>TYPE DE COMMANDE</t>
  </si>
  <si>
    <t>MOTIF TRANSACTION</t>
  </si>
  <si>
    <t>COMMANDE CLIENT N°</t>
  </si>
  <si>
    <t>DATE DE COMMANDE CLIENT</t>
  </si>
  <si>
    <t>DATE DE LIVRAISON DEMANDEE</t>
  </si>
  <si>
    <t>REMISE CLIENT:</t>
  </si>
  <si>
    <t>Codes-barres visibles en téléchargeant la police</t>
  </si>
  <si>
    <t>https://www.dafont.com/fr/c39hrp48dhtt.font</t>
  </si>
  <si>
    <t>N° de page dans la plaquette</t>
  </si>
  <si>
    <t>Gamme</t>
  </si>
  <si>
    <t>Marque</t>
  </si>
  <si>
    <t>EAN</t>
  </si>
  <si>
    <t>Codes barres</t>
  </si>
  <si>
    <t>Code produit</t>
  </si>
  <si>
    <t>Désignation</t>
  </si>
  <si>
    <t>UV</t>
  </si>
  <si>
    <t>tarif HT 2026</t>
  </si>
  <si>
    <t>PRIX PERMANENT 2026</t>
  </si>
  <si>
    <t>Qté  promo</t>
  </si>
  <si>
    <t>Type de remise</t>
  </si>
  <si>
    <t>% de remise</t>
  </si>
  <si>
    <t>Prix Promo</t>
  </si>
  <si>
    <t>Qté</t>
  </si>
  <si>
    <t>Total</t>
  </si>
  <si>
    <t>PRIX APPLIQUE DANS LA COMMANDE</t>
  </si>
  <si>
    <t>Winsor &amp; Newton</t>
  </si>
  <si>
    <t>Sets Aquarelle Cotman</t>
  </si>
  <si>
    <t>Complémentaire</t>
  </si>
  <si>
    <t>Cotman</t>
  </si>
  <si>
    <t>094376919844</t>
  </si>
  <si>
    <t>0390471</t>
  </si>
  <si>
    <t>W&amp;N COTMAN AQUARELLE SET D'ATELIER</t>
  </si>
  <si>
    <t>094376982312</t>
  </si>
  <si>
    <t>0393209</t>
  </si>
  <si>
    <t>W&amp;N COTMAN AQUARELLE PACK 12 SETS DE POCHE ESQUISSE</t>
  </si>
  <si>
    <t>Additifs Aquarelle</t>
  </si>
  <si>
    <t>Médiums Aquarelle</t>
  </si>
  <si>
    <t>884955100578</t>
  </si>
  <si>
    <t>3060001</t>
  </si>
  <si>
    <t>W&amp;N WATERCOLOUR APPRET MULT SURFACES 250ML WHITE</t>
  </si>
  <si>
    <t>NOUVEAU EN AVRIL!</t>
  </si>
  <si>
    <t>884955100585</t>
  </si>
  <si>
    <t>3060002</t>
  </si>
  <si>
    <t>W&amp;N WATERCOLOUR APPRET MULTI SURFACES 250ML TRANSPARENT</t>
  </si>
  <si>
    <t>PINCEAUX AQUARELLE SYNTHÉTIQUES AQUARELLE PROFESSIONNELLE</t>
  </si>
  <si>
    <t>Pinceaux synthétique Aquarelle</t>
  </si>
  <si>
    <t>884955075067</t>
  </si>
  <si>
    <t>5011130</t>
  </si>
  <si>
    <t>W&amp;N PRO AQUARELLE PINCEAU SYNTHETIQUE ROND TAILLE 000</t>
  </si>
  <si>
    <t>884955075074</t>
  </si>
  <si>
    <t>5011120</t>
  </si>
  <si>
    <t>W&amp;N PRO AQUARELLE PINCEAU SYNTHETIQUE ROND TAILLE 00</t>
  </si>
  <si>
    <t>884955075081</t>
  </si>
  <si>
    <t>5011100</t>
  </si>
  <si>
    <t>W&amp;N PRO AQUARELLE PINCEAU SYNTHETIQUE ROND TAILLE 0</t>
  </si>
  <si>
    <t>884955075098</t>
  </si>
  <si>
    <t>5011101</t>
  </si>
  <si>
    <t>W&amp;N PRO AQUARELLE PINCEAU SYNTHETIQUE ROND TAILLE 1</t>
  </si>
  <si>
    <t>884955075104</t>
  </si>
  <si>
    <t>5011102</t>
  </si>
  <si>
    <t>W&amp;N PRO AQUARELLE PINCEAU SYNTHETIQUE ROND TAILLE 2</t>
  </si>
  <si>
    <t>884955075111</t>
  </si>
  <si>
    <t>5011103</t>
  </si>
  <si>
    <t>W&amp;N PRO AQUARELLE PINCEAU SYNTHETIQUE ROND TAILLE 3</t>
  </si>
  <si>
    <t>884955075128</t>
  </si>
  <si>
    <t>5011104</t>
  </si>
  <si>
    <t>W&amp;N PRO AQUARELLE PINCEAU SYNTHETIQUE ROND TAILLE 4</t>
  </si>
  <si>
    <t>884955075135</t>
  </si>
  <si>
    <t>5011106</t>
  </si>
  <si>
    <t>W&amp;N PRO AQUARELLE PINCEAU SYNTHETIQUE ROND TAILLE 6</t>
  </si>
  <si>
    <t>884955075142</t>
  </si>
  <si>
    <t>5011108</t>
  </si>
  <si>
    <t>W&amp;N PRO AQUARELLE PINCEAU SYNTHETIQUE ROND TAILLE 8</t>
  </si>
  <si>
    <t>884955075159</t>
  </si>
  <si>
    <t>5011110</t>
  </si>
  <si>
    <t>W&amp;N PRO AQUARELLE PINCEAU SYNTHETIQUE ROND TAILLE 10</t>
  </si>
  <si>
    <t>884955075166</t>
  </si>
  <si>
    <t>5011112</t>
  </si>
  <si>
    <t>W&amp;N PRO AQUARELLE PINCEAU SYNTHETIQUE ROND TAILLE 12</t>
  </si>
  <si>
    <t>884955075173</t>
  </si>
  <si>
    <t>5011116</t>
  </si>
  <si>
    <t>W&amp;N PRO AQUARELLE PINCEAU SYNTHETIQUE ROND TAILLE 16</t>
  </si>
  <si>
    <t>884955075180</t>
  </si>
  <si>
    <t>5011202</t>
  </si>
  <si>
    <t>W&amp;N PRO AQUARELLE PINCEAU SYNTHETIQUE ROND A POINTE TAILLE 2</t>
  </si>
  <si>
    <t>884955075197</t>
  </si>
  <si>
    <t>5011204</t>
  </si>
  <si>
    <t>W&amp;N PRO AQUARELLE PINCEAU SYNTHETIQUE ROND A POINTE TAILLE 4</t>
  </si>
  <si>
    <t>884955075203</t>
  </si>
  <si>
    <t>5011206</t>
  </si>
  <si>
    <t>W&amp;N PRO AQUARELLE PINCEAU SYNTHETIQUE ROND A POINTE TAILLE 6</t>
  </si>
  <si>
    <t>884955075210</t>
  </si>
  <si>
    <t>5011208</t>
  </si>
  <si>
    <t>W&amp;N PRO AQUARELLE PINCEAU SYNTHETIQUE ROND A POINTE TAILLE 8</t>
  </si>
  <si>
    <t>884955075227</t>
  </si>
  <si>
    <t>5011606</t>
  </si>
  <si>
    <t>W&amp;N PRO AQUARELLE PINCEAU SYNTHETIQUE PLAT COURT 6MM / 1/4in</t>
  </si>
  <si>
    <t>884955075234</t>
  </si>
  <si>
    <t>5011613</t>
  </si>
  <si>
    <t>W&amp;N PRO AQUARELLE PINC SYNTHETIQUE PLAT COURT 13MM / 1/2in</t>
  </si>
  <si>
    <t>884955075241</t>
  </si>
  <si>
    <t>5011619</t>
  </si>
  <si>
    <t>W&amp;N PRO AQUARELLE PINC SYNTHETIQUE PLAT COURT 19MM / 3/4in</t>
  </si>
  <si>
    <t>884955075258</t>
  </si>
  <si>
    <t>5011625</t>
  </si>
  <si>
    <t>W&amp;N PRO AQUARELLE PINCEAU SYNTHETIQUE PLAT COURT 25MM / 1in</t>
  </si>
  <si>
    <t>884955075265</t>
  </si>
  <si>
    <t>5011300</t>
  </si>
  <si>
    <t>W&amp;N PRO AQUARELLE PINCEAU SYNTHETIQUE A LETTRES TAILLE 0</t>
  </si>
  <si>
    <t>884955075272</t>
  </si>
  <si>
    <t>5011301</t>
  </si>
  <si>
    <t>W&amp;N PRO AQUARELLE PINCEAU SYNTHETIQUE A LETTRES TAILLE 1</t>
  </si>
  <si>
    <t>884955075289</t>
  </si>
  <si>
    <t>5011302</t>
  </si>
  <si>
    <t>W&amp;N PRO AQUARELLE PINCEAU SYNTHETIQUE A LETTRES TAILLE 2</t>
  </si>
  <si>
    <t>884955075296</t>
  </si>
  <si>
    <t>5011303</t>
  </si>
  <si>
    <t>W&amp;N PRO AQUARELLE PINCEAU SYNTHETIQUE A LETTRES TAILLE 3</t>
  </si>
  <si>
    <t>884955075302</t>
  </si>
  <si>
    <t>5011304</t>
  </si>
  <si>
    <t>W&amp;N PRO AQUARELLE PINCEAU SYNTHETIQUE A LETTRES TAILLE 4</t>
  </si>
  <si>
    <t>884955075319</t>
  </si>
  <si>
    <t>5011306</t>
  </si>
  <si>
    <t>W&amp;N PRO AQUARELLE PINCEAU SYNTHETIQUE A LETTRES TAILLE 6</t>
  </si>
  <si>
    <t>884955094631</t>
  </si>
  <si>
    <t>5011500</t>
  </si>
  <si>
    <t>W&amp;N PRO AQUARELLE PINCEAU SYNTHETIQUE PLUME TAILLE 0</t>
  </si>
  <si>
    <t>884955094648</t>
  </si>
  <si>
    <t>5011501</t>
  </si>
  <si>
    <t>W&amp;N PRO AQUARELLE PINCEAU SYNTHETIQUE PLUME TAILLE 1</t>
  </si>
  <si>
    <t>884955094655</t>
  </si>
  <si>
    <t>5011503</t>
  </si>
  <si>
    <t>W&amp;N PRO AQUARELLE PINCEAU SYNTHETIQUE PLUME TAILLE 3</t>
  </si>
  <si>
    <t>884955075326</t>
  </si>
  <si>
    <t>5011506</t>
  </si>
  <si>
    <t>W&amp;N PRO AQUARELLE PINCEAU SYNTHETIQUE PLUME TAILLE 6</t>
  </si>
  <si>
    <t>884955094662</t>
  </si>
  <si>
    <t>5011508</t>
  </si>
  <si>
    <t>W&amp;N PRO AQUARELLE PINCEAU SYNTHETIQUE PLUME TAILLE 8</t>
  </si>
  <si>
    <t>884955075333</t>
  </si>
  <si>
    <t>5011413</t>
  </si>
  <si>
    <t>W&amp;N PRO AQUARELLE PINCEAU SYNTHETIQUE BLAIREAU 13MM / 1/2in</t>
  </si>
  <si>
    <t>884955075340</t>
  </si>
  <si>
    <t>5011425</t>
  </si>
  <si>
    <t>W&amp;N PRO AQUARELLE PINCEAU SYNTHETIQUE BLAIREAU 25MM / 1in</t>
  </si>
  <si>
    <t>884955075357</t>
  </si>
  <si>
    <t>5011925</t>
  </si>
  <si>
    <t>W&amp;N PRO AQUARELLE PINCEAU SYNTHETIQUE A LAVIS 25MM / 1in</t>
  </si>
  <si>
    <t>884955075364</t>
  </si>
  <si>
    <t>5011950</t>
  </si>
  <si>
    <t>W&amp;N PRO AQUARELLE PINCEAU SYNTHETIQUE A LAVIS 50MM / 2in</t>
  </si>
  <si>
    <t>LEFRANC BOURGEOIS</t>
  </si>
  <si>
    <t>PAPIER AQUARELLE</t>
  </si>
  <si>
    <t>Papier</t>
  </si>
  <si>
    <t>Lefranc Bourgeois</t>
  </si>
  <si>
    <t>3013643013419</t>
  </si>
  <si>
    <t>LB STUDIO AQUARELLE PAPIER PAD A5</t>
  </si>
  <si>
    <t>3013643013426</t>
  </si>
  <si>
    <t>LB STUDIO AQUARELLE PAPIER PAD A4</t>
  </si>
  <si>
    <t>SETS AQUARELLE FINE</t>
  </si>
  <si>
    <t>Aquarelle Fine</t>
  </si>
  <si>
    <t>3013643014454</t>
  </si>
  <si>
    <t>LB FINE AQUARELLE COFFRET DE 12 1/2G</t>
  </si>
  <si>
    <t>3013643014461</t>
  </si>
  <si>
    <t>LB FINE AQUARELLE COFFRET DE 24 1/2G</t>
  </si>
  <si>
    <t>3013643014478</t>
  </si>
  <si>
    <t>LB FINE AQUARELLE COFFRET DE 40 1/2G</t>
  </si>
  <si>
    <t>3013646016608</t>
  </si>
  <si>
    <t>601660</t>
  </si>
  <si>
    <t>LB BOITE PLASTIQUE FINE AQUARELLE 12 1/2 GODETS</t>
  </si>
  <si>
    <t>3013643014508</t>
  </si>
  <si>
    <t>301450</t>
  </si>
  <si>
    <t>LB FINE AQUARELLE COFFRET BOIS 12 H/PAN+ACCESSORES</t>
  </si>
  <si>
    <t>TOTAL</t>
  </si>
  <si>
    <t>*Offre promotionnelle valable dans la limite des stocks disponibles</t>
  </si>
  <si>
    <t>Valable du 16 mars au 30 mai</t>
  </si>
  <si>
    <t>-20% COMPLÉMENTAIRE</t>
  </si>
  <si>
    <t>POUR 500 € D'ACHAT D'AQUARELLE PROFESSIONNELLE</t>
  </si>
  <si>
    <t>PRIX PROMO</t>
  </si>
  <si>
    <t>PRIX COMMANDE</t>
  </si>
  <si>
    <t>Page 3 - Winsor &amp; Newton Aquarelle Professionnelle</t>
  </si>
  <si>
    <t>14ml</t>
  </si>
  <si>
    <t>50902088</t>
  </si>
  <si>
    <t>0105004</t>
  </si>
  <si>
    <t>W&amp;N PRO WATERCOLOUR 14ML 004 ALIZARINE CRAMOISIE</t>
  </si>
  <si>
    <t>50902095</t>
  </si>
  <si>
    <t>0105010</t>
  </si>
  <si>
    <t>W&amp;N PRO WATERCOLOUR 14ML 010 BLEU ANVERS</t>
  </si>
  <si>
    <t>884955089514</t>
  </si>
  <si>
    <t>8840502</t>
  </si>
  <si>
    <t>W&amp;N PRO WATERCOLOUR 14ML 056 GARANCE BRUNE ROW</t>
  </si>
  <si>
    <t>50041626</t>
  </si>
  <si>
    <t>0105059</t>
  </si>
  <si>
    <t>W&amp;N PRO WATERCOLOUR 14ML 059 OCRE BRUNE</t>
  </si>
  <si>
    <t>50902156</t>
  </si>
  <si>
    <t>0105074</t>
  </si>
  <si>
    <t>W&amp;N PRO WATERCOLOUR 14ML 074 TERRE DE SIENNE BRULEE</t>
  </si>
  <si>
    <t>50902163</t>
  </si>
  <si>
    <t>0105076</t>
  </si>
  <si>
    <t>W&amp;N PRO WATERCOLOUR 14ML 076 TERRE D'OMBRE BRULEE</t>
  </si>
  <si>
    <t>884955089637</t>
  </si>
  <si>
    <t>8840514</t>
  </si>
  <si>
    <t>W&amp;N PRO WATERCOLOUR 14ML 150 BLANC DE CHINE ROW</t>
  </si>
  <si>
    <t>50902392</t>
  </si>
  <si>
    <t>0105217</t>
  </si>
  <si>
    <t>W&amp;N PRO WATERCOLOUR 14ML 217 GRIS DAVY</t>
  </si>
  <si>
    <t>50902422</t>
  </si>
  <si>
    <t>0105267</t>
  </si>
  <si>
    <t>W&amp;N PRO WATERCOLOUR 14ML 267 GOMME GUTTE</t>
  </si>
  <si>
    <t>50694396</t>
  </si>
  <si>
    <t>0105311</t>
  </si>
  <si>
    <t>W&amp;N PRO WATERCOLOUR 14ML 311 VERT DE HOOKER</t>
  </si>
  <si>
    <t>50902453</t>
  </si>
  <si>
    <t>0105317</t>
  </si>
  <si>
    <t>W&amp;N PRO WATERCOLOUR 14ML 317 ROUGE INDIEN</t>
  </si>
  <si>
    <t>50902460</t>
  </si>
  <si>
    <t>0105319</t>
  </si>
  <si>
    <t>W&amp;N PRO WATERCOLOUR 14ML 319 JAUNE INDIEN</t>
  </si>
  <si>
    <t>50902477</t>
  </si>
  <si>
    <t>0105322</t>
  </si>
  <si>
    <t>W&amp;N PRO WATERCOLOUR 14ML 322 INDIGO</t>
  </si>
  <si>
    <t>50902484</t>
  </si>
  <si>
    <t>0105331</t>
  </si>
  <si>
    <t>W&amp;N PRO WATERCOLOUR 14ML 331 NOIR IVOIRE</t>
  </si>
  <si>
    <t>50902491</t>
  </si>
  <si>
    <t>0105337</t>
  </si>
  <si>
    <t>W&amp;N PRO WATERCOLOUR 14ML 337 NOIR FUMEE</t>
  </si>
  <si>
    <t>50902514</t>
  </si>
  <si>
    <t>0105362</t>
  </si>
  <si>
    <t>W&amp;N PRO WATERCOLOUR 14ML 362 ROUGE CLAIR</t>
  </si>
  <si>
    <t>50041633</t>
  </si>
  <si>
    <t>0105381</t>
  </si>
  <si>
    <t>W&amp;N PRO WATERCOLOUR 14ML 381 BRUN MAGNESIUM</t>
  </si>
  <si>
    <t>50041657</t>
  </si>
  <si>
    <t>0105386</t>
  </si>
  <si>
    <t>W&amp;N PRO WATERCOLOUR 14ML 386 NOIR DE MARS</t>
  </si>
  <si>
    <t>50902545</t>
  </si>
  <si>
    <t>0105422</t>
  </si>
  <si>
    <t>W&amp;N PRO WATERCOLOUR 14ML 422 JAUNE DE NAPLES</t>
  </si>
  <si>
    <t>50694426</t>
  </si>
  <si>
    <t>0105425</t>
  </si>
  <si>
    <t>W&amp;N PRO WATERCOLOUR 14ML 425 JAUNE DE NAPLES FONCE</t>
  </si>
  <si>
    <t>50902552</t>
  </si>
  <si>
    <t>0105430</t>
  </si>
  <si>
    <t>W&amp;N PRO WATERCOLOUR 14ML 430 TEINTE NEUTRE</t>
  </si>
  <si>
    <t>50902569</t>
  </si>
  <si>
    <t>0105447</t>
  </si>
  <si>
    <t>W&amp;N PRO WATERCOLOUR 14ML 447 VERT OLIVE</t>
  </si>
  <si>
    <t>50902583</t>
  </si>
  <si>
    <t>0105465</t>
  </si>
  <si>
    <t>W&amp;N PRO WATERCOLOUR 14ML 465 GRIS DE PAYNE</t>
  </si>
  <si>
    <t>50694464</t>
  </si>
  <si>
    <t>0105503</t>
  </si>
  <si>
    <t>W&amp;N PRO WATERCOLOUR 14ML 503 VERT DE VESSIE PERMANENT</t>
  </si>
  <si>
    <t>50902620</t>
  </si>
  <si>
    <t>0105538</t>
  </si>
  <si>
    <t>W&amp;N PRO WATERCOLOUR 14ML 538 BLEU DE PRUSSE</t>
  </si>
  <si>
    <t>50902668</t>
  </si>
  <si>
    <t>0105552</t>
  </si>
  <si>
    <t>W&amp;N PRO WATERCOLOUR 14ML 552 TERRE DE SIENNE NATURELLE</t>
  </si>
  <si>
    <t>50902675</t>
  </si>
  <si>
    <t>0105554</t>
  </si>
  <si>
    <t>W&amp;N PRO WATERCOLOUR 14ML 554 TERRE D OMBRE NATURELLE</t>
  </si>
  <si>
    <t>50902750</t>
  </si>
  <si>
    <t>0105609</t>
  </si>
  <si>
    <t>W&amp;N PRO WATERCOLOUR 14ML 609 SEPIA</t>
  </si>
  <si>
    <t>50902774</t>
  </si>
  <si>
    <t>0105637</t>
  </si>
  <si>
    <t>W&amp;N PRO WATERCOLOUR 14ML 637 TERRE VERTE</t>
  </si>
  <si>
    <t>50041596</t>
  </si>
  <si>
    <t>0105638</t>
  </si>
  <si>
    <t>W&amp;N PRO WATERCOLOUR 14ML 638 TERRE VERTE NUANCE JAUNE</t>
  </si>
  <si>
    <t>50694532</t>
  </si>
  <si>
    <t>0105644</t>
  </si>
  <si>
    <t>W&amp;N PRO WATERCOLOUR 14ML 644 BLANC DE TITANE</t>
  </si>
  <si>
    <t>50694549</t>
  </si>
  <si>
    <t>0105653</t>
  </si>
  <si>
    <t>W&amp;N PRO WATERCOLOUR 14ML 653 JAUNE TRANSPARENT</t>
  </si>
  <si>
    <t>50902781</t>
  </si>
  <si>
    <t>0105676</t>
  </si>
  <si>
    <t>W&amp;N PRO WATERCOLOUR 14ML 676 BRUN VAN DYCK</t>
  </si>
  <si>
    <t>50902798</t>
  </si>
  <si>
    <t>0105678</t>
  </si>
  <si>
    <t>W&amp;N PRO WATERCOLOUR 14ML 678 ROUGE VENISE</t>
  </si>
  <si>
    <t>50694570</t>
  </si>
  <si>
    <t>0105707</t>
  </si>
  <si>
    <t>W&amp;N PRO WATERCOLOUR 14ML 707 BLEU WINSOR NUANCE VERTE</t>
  </si>
  <si>
    <t>50694587</t>
  </si>
  <si>
    <t>0105709</t>
  </si>
  <si>
    <t>W&amp;N PRO WATERCOLOUR 14ML 709 BLEU WINSOR NUANCE ROUGE</t>
  </si>
  <si>
    <t>50694594</t>
  </si>
  <si>
    <t>0105719</t>
  </si>
  <si>
    <t>W&amp;N PRO WATERCOLOUR 14ML 719 VERT BLEU WINSOR</t>
  </si>
  <si>
    <t>50694600</t>
  </si>
  <si>
    <t>0105721</t>
  </si>
  <si>
    <t>W&amp;N PRO WATERCOLOUR 14ML 721 VERT WINSOR NUANCE JAUNE</t>
  </si>
  <si>
    <t>50694617</t>
  </si>
  <si>
    <t>0105722</t>
  </si>
  <si>
    <t>W&amp;N PRO WATERCOLOUR 14ML 722 JAUNE CITRON WINSOR</t>
  </si>
  <si>
    <t>50041541</t>
  </si>
  <si>
    <t>0105723</t>
  </si>
  <si>
    <t>W&amp;N PRO WATERCOLOUR 14ML 723 ORANGE WINSOR NUANCE ROUGE</t>
  </si>
  <si>
    <t>50694624</t>
  </si>
  <si>
    <t>0105724</t>
  </si>
  <si>
    <t>W&amp;N PRO WATERCOLOUR 14ML 724 ORANGE WINSOR</t>
  </si>
  <si>
    <t>50041534</t>
  </si>
  <si>
    <t>0105725</t>
  </si>
  <si>
    <t>W&amp;N PRO WATERCOLOUR 14ML 725 ROUGE WINSOR FONCE</t>
  </si>
  <si>
    <t>50902859</t>
  </si>
  <si>
    <t>0105726</t>
  </si>
  <si>
    <t>W&amp;N PRO WATERCOLOUR 14ML 726 ROUGE WINSOR</t>
  </si>
  <si>
    <t>50902873</t>
  </si>
  <si>
    <t>0105730</t>
  </si>
  <si>
    <t>W&amp;N PRO WATERCOLOUR 14ML 730 JAUNE WINSOR</t>
  </si>
  <si>
    <t>50694631</t>
  </si>
  <si>
    <t>0105731</t>
  </si>
  <si>
    <t>W&amp;N PRO WATERCOLOUR 14ML 731 JAUNE WINSOR FONCE</t>
  </si>
  <si>
    <t>50694648</t>
  </si>
  <si>
    <t>0105733</t>
  </si>
  <si>
    <t>W&amp;N PRO WATERCOLOUR 14ML 733 VIOLET WINSOR DIOXAZINE</t>
  </si>
  <si>
    <t>50902880</t>
  </si>
  <si>
    <t>0105744</t>
  </si>
  <si>
    <t>W&amp;N PRO WATERCOLOUR 14ML 744 OCRE JAUNE</t>
  </si>
  <si>
    <t>50041619</t>
  </si>
  <si>
    <t>0105745</t>
  </si>
  <si>
    <t>W&amp;N PRO WATERCOLOUR 14ML 745 OCRE JAUNE CLAIR</t>
  </si>
  <si>
    <t>884955095287</t>
  </si>
  <si>
    <t>0105428</t>
  </si>
  <si>
    <t>W&amp;N PRO WATERCOLOUR 14ML 428 GRIS D OSTWALD</t>
  </si>
  <si>
    <t>884955095294</t>
  </si>
  <si>
    <t>0105427</t>
  </si>
  <si>
    <t>W&amp;N PRO WATERCOLOUR 14ML 427 GRIS MINERAL</t>
  </si>
  <si>
    <t>50694334</t>
  </si>
  <si>
    <t>0105125</t>
  </si>
  <si>
    <t>W&amp;N PRO WATERCOLOUR 14ML 125 VIOLET CAPUT MORTUM</t>
  </si>
  <si>
    <t>50902408</t>
  </si>
  <si>
    <t>0105263</t>
  </si>
  <si>
    <t>W&amp;N PRO WATERCOLOUR 14ML 263 OUTREMER FRANCAIS</t>
  </si>
  <si>
    <t>50694372</t>
  </si>
  <si>
    <t>0105285</t>
  </si>
  <si>
    <t>W&amp;N PRO WATERCOLOUR 14ML 285 OCRE D OR</t>
  </si>
  <si>
    <t>884955089545</t>
  </si>
  <si>
    <t>8840505</t>
  </si>
  <si>
    <t>W&amp;N PRO WATERCOLOUR 14ML 294 VERT DORE ROW</t>
  </si>
  <si>
    <t>50041664</t>
  </si>
  <si>
    <t>0105348</t>
  </si>
  <si>
    <t>W&amp;N PRO WATERCOLOUR 14ML 348 JAUNE CITRON FONCE</t>
  </si>
  <si>
    <t>50694419</t>
  </si>
  <si>
    <t>0105379</t>
  </si>
  <si>
    <t>W&amp;N PRO WATERCOLOUR 14ML 379 BLEU MANGANESE</t>
  </si>
  <si>
    <t>50041602</t>
  </si>
  <si>
    <t>0105460</t>
  </si>
  <si>
    <t>W&amp;N PRO WATERCOLOUR 14ML 460 VERT DE PERYLENE</t>
  </si>
  <si>
    <t>50041565</t>
  </si>
  <si>
    <t>0105470</t>
  </si>
  <si>
    <t>W&amp;N PRO WATERCOLOUR 14ML 470 VIOLET DE PERYLENE</t>
  </si>
  <si>
    <t>50041589</t>
  </si>
  <si>
    <t>0105526</t>
  </si>
  <si>
    <t>W&amp;N PRO WATERCOLOUR 14ML 526 TURQUOISE DE PHTALO</t>
  </si>
  <si>
    <t>50041640</t>
  </si>
  <si>
    <t>0105537</t>
  </si>
  <si>
    <t>W&amp;N PRO WATERCOLOUR 14ML 537 POTERIE</t>
  </si>
  <si>
    <t>50694655</t>
  </si>
  <si>
    <t>0105667</t>
  </si>
  <si>
    <t>W&amp;N PRO WATERCOLOUR 14ML 667 VERT OUTREMER</t>
  </si>
  <si>
    <t>50694556</t>
  </si>
  <si>
    <t>0105672</t>
  </si>
  <si>
    <t>W&amp;N PRO WATERCOLOUR 14ML 672 VIOLET OUTREMER</t>
  </si>
  <si>
    <t>884955093399</t>
  </si>
  <si>
    <t>8840537</t>
  </si>
  <si>
    <t>W&amp;N PRO WATERCOLOUR 14ML 448 ROSE OPERA ROW</t>
  </si>
  <si>
    <t>884955095232</t>
  </si>
  <si>
    <t>0105417</t>
  </si>
  <si>
    <t>W&amp;N PRO WATERCOLOUR 14ML 417 NUANCE AUREOLINE</t>
  </si>
  <si>
    <t>884955095249</t>
  </si>
  <si>
    <t>0105418</t>
  </si>
  <si>
    <t>W&amp;N PRO WATERCOLOUR 14ML 418 ORANGE DE FIELD</t>
  </si>
  <si>
    <t>884955095256</t>
  </si>
  <si>
    <t>0105419</t>
  </si>
  <si>
    <t>W&amp;N PRO WATERCOLOUR 14ML 419 POURPRE TYRIEN</t>
  </si>
  <si>
    <t>884955095263</t>
  </si>
  <si>
    <t>0105696</t>
  </si>
  <si>
    <t>W&amp;N PRO WATERCOLOUR 14ML 696 NUANCE DE VERT DE GUIGNET</t>
  </si>
  <si>
    <t>884955095270</t>
  </si>
  <si>
    <t>0105420</t>
  </si>
  <si>
    <t>W&amp;N PRO WATERCOLOUR 14ML 420 VERT CINABRE</t>
  </si>
  <si>
    <t>884955097045</t>
  </si>
  <si>
    <t>8840597</t>
  </si>
  <si>
    <t>W&amp;N PRO WATERCOLOUR 14ML 603 LAQUE ECARLATE ROW</t>
  </si>
  <si>
    <t>50694310</t>
  </si>
  <si>
    <t>0105025</t>
  </si>
  <si>
    <t>W&amp;N PRO WATERCOLOUR 14ML 025 JAUNE BISMUTH</t>
  </si>
  <si>
    <t>50902262</t>
  </si>
  <si>
    <t>0105137</t>
  </si>
  <si>
    <t>W&amp;N PRO WATERCOLOUR 14ML 137 BLEU DE CERULEUM</t>
  </si>
  <si>
    <t>50041572</t>
  </si>
  <si>
    <t>0105140</t>
  </si>
  <si>
    <t>W&amp;N PRO WATERCOLOUR 14ML 140 BLEU CERULEUM NUANCE ROUGE</t>
  </si>
  <si>
    <t>884955089699</t>
  </si>
  <si>
    <t>8840520</t>
  </si>
  <si>
    <t>W&amp;N PRO WATERCOLOUR 14ML 185 VERT DE COBALT FONCE ROW</t>
  </si>
  <si>
    <t>50694402</t>
  </si>
  <si>
    <t>0105321</t>
  </si>
  <si>
    <t>W&amp;N PRO WATERCOLOUR 14ML 321 BLEU D INDANTHRENE</t>
  </si>
  <si>
    <t>50902576</t>
  </si>
  <si>
    <t>0105459</t>
  </si>
  <si>
    <t>W&amp;N PRO WATERCOLOUR 14ML 459 OXYDE DE CHROME</t>
  </si>
  <si>
    <t>50694440</t>
  </si>
  <si>
    <t>0105466</t>
  </si>
  <si>
    <t>W&amp;N PRO WATERCOLOUR 14ML 466 ALIZARINE CRAMOISIE PERMANENTE</t>
  </si>
  <si>
    <t>50694457</t>
  </si>
  <si>
    <t>0105479</t>
  </si>
  <si>
    <t>W&amp;N PRO WATERCOLOUR 14ML 479 CARMIN PERMANENT</t>
  </si>
  <si>
    <t>50902606</t>
  </si>
  <si>
    <t>0105489</t>
  </si>
  <si>
    <t>W&amp;N PRO WATERCOLOUR 14ML 489 MAGENTA PERMANENT</t>
  </si>
  <si>
    <t>50041695</t>
  </si>
  <si>
    <t>0105491</t>
  </si>
  <si>
    <t>W&amp;N PRO WATERCOLOUR 14ML 491 MAUVE PERMANENT</t>
  </si>
  <si>
    <t>50902613</t>
  </si>
  <si>
    <t>0105502</t>
  </si>
  <si>
    <t>W&amp;N PRO WATERCOLOUR 14ML 502 ROSE PERMANENT</t>
  </si>
  <si>
    <t>50694471</t>
  </si>
  <si>
    <t>0105507</t>
  </si>
  <si>
    <t>W&amp;N PRO WATERCOLOUR 14ML 507 MARRON DE PERYLENE</t>
  </si>
  <si>
    <t>50694495</t>
  </si>
  <si>
    <t>0105545</t>
  </si>
  <si>
    <t>W&amp;N PRO WATERCOLOUR 14ML 545 MAGENTA QUINACRIDONE</t>
  </si>
  <si>
    <t>50694501</t>
  </si>
  <si>
    <t>0105547</t>
  </si>
  <si>
    <t>W&amp;N PRO WATERCOLOUR 14ML 547 OR TRANSPARENT FONCE</t>
  </si>
  <si>
    <t>50694518</t>
  </si>
  <si>
    <t>0105548</t>
  </si>
  <si>
    <t>W&amp;N PRO WATERCOLOUR 14ML 548 ROUGE QUINACRIDONE</t>
  </si>
  <si>
    <t>884955069493</t>
  </si>
  <si>
    <t>0105550</t>
  </si>
  <si>
    <t>W&amp;N PRO WATERCOLOUR 14ML 550 QUINACRIDONE VIOLET</t>
  </si>
  <si>
    <t>50041688</t>
  </si>
  <si>
    <t>0105649</t>
  </si>
  <si>
    <t>W&amp;N PRO WATERCOLOUR 14ML 649 JAUNE TURNER</t>
  </si>
  <si>
    <t>884955069486</t>
  </si>
  <si>
    <t>0105650</t>
  </si>
  <si>
    <t>W&amp;N PRO WATERCOLOUR 14ML 650 ORANGE TRANSPARENT</t>
  </si>
  <si>
    <t>884955069516</t>
  </si>
  <si>
    <t>0105697</t>
  </si>
  <si>
    <t>W&amp;N PRO WATERCOLOUR 14ML 697 VERT D EAU</t>
  </si>
  <si>
    <t>884955069509</t>
  </si>
  <si>
    <t>0105710</t>
  </si>
  <si>
    <t>W&amp;N PRO WATERCOLOUR 14ML 710 SMALT BLEU DUMONT</t>
  </si>
  <si>
    <t>884955095300</t>
  </si>
  <si>
    <t>0105424</t>
  </si>
  <si>
    <t>W&amp;N PRO WATERCOLOUR 14ML 424 CENDRE ULTRAMARINE</t>
  </si>
  <si>
    <t>884955089552</t>
  </si>
  <si>
    <t>8840506</t>
  </si>
  <si>
    <t>W&amp;N PRO WATERCOLOUR 14ML 086 JAUNE CADMIUM CITRON ROW</t>
  </si>
  <si>
    <t>884955089569</t>
  </si>
  <si>
    <t>8840507</t>
  </si>
  <si>
    <t>W&amp;N PRO WATERCOLOUR 14ML 089 ORANGE DE CADMIUM ROW</t>
  </si>
  <si>
    <t>884955089576</t>
  </si>
  <si>
    <t>8840508</t>
  </si>
  <si>
    <t>W&amp;N PRO WATERCOLOUR 14ML 094 ROUGE DE CADMIUM ROW</t>
  </si>
  <si>
    <t>884955089590</t>
  </si>
  <si>
    <t>8840510</t>
  </si>
  <si>
    <t>W&amp;N PRO WATERCOLOUR 14ML 106 ECARLATE DE CADMIUM ROW</t>
  </si>
  <si>
    <t>884955089606</t>
  </si>
  <si>
    <t>8840511</t>
  </si>
  <si>
    <t>W&amp;N PRO WATERCOLOUR 14ML 108 JAUNE DE CADMIUM ROW</t>
  </si>
  <si>
    <t>884955089613</t>
  </si>
  <si>
    <t>8840512</t>
  </si>
  <si>
    <t>W&amp;N PRO WATERCOLOUR 14ML 111 JAUNE DE CADMIUM FONCE ROW</t>
  </si>
  <si>
    <t>884955089620</t>
  </si>
  <si>
    <t>8840513</t>
  </si>
  <si>
    <t>W&amp;N PRO WATERCOLOUR 14ML 118 JAUNE DE CADMIUM PALE ROW</t>
  </si>
  <si>
    <t>884955089644</t>
  </si>
  <si>
    <t>8840515</t>
  </si>
  <si>
    <t>W&amp;N PRO WATERCOLOUR 14ML 178 BLEU DE COBALT ROW</t>
  </si>
  <si>
    <t>884955089521</t>
  </si>
  <si>
    <t>8840503</t>
  </si>
  <si>
    <t>W&amp;N PRO WATERCOLOUR 14ML 180 BLEU DE COBALT FONCE ROW</t>
  </si>
  <si>
    <t>884955089668</t>
  </si>
  <si>
    <t>8840517</t>
  </si>
  <si>
    <t>W&amp;N PRO WATERCOLOUR 14ML 190 COBALT TURQUOISE ROW</t>
  </si>
  <si>
    <t>884955089538</t>
  </si>
  <si>
    <t>8840504</t>
  </si>
  <si>
    <t>W&amp;N PRO WATERCOLOUR 14ML 191 TURQUOISE COBALT CLAIR ROW</t>
  </si>
  <si>
    <t>884955089675</t>
  </si>
  <si>
    <t>8840518</t>
  </si>
  <si>
    <t>W&amp;N PRO WATERCOLOUR 14ML 192 VIOLET COBALT ROW</t>
  </si>
  <si>
    <t>884955089682</t>
  </si>
  <si>
    <t>8840519</t>
  </si>
  <si>
    <t>W&amp;N PRO WATERCOLOUR 14ML 347 JAUNE CITRON ROW</t>
  </si>
  <si>
    <t>50902699</t>
  </si>
  <si>
    <t>0105576</t>
  </si>
  <si>
    <t>W&amp;N PRO WATERCOLOUR 14ML 576 ROSE DORE</t>
  </si>
  <si>
    <t>884955089507</t>
  </si>
  <si>
    <t>8840501</t>
  </si>
  <si>
    <t>W&amp;N PRO WATERCOLOUR 14ML 587 GARANCE ROSE VERITABLE ROW</t>
  </si>
  <si>
    <t>884955062890</t>
  </si>
  <si>
    <t>0105890</t>
  </si>
  <si>
    <t>W&amp;N PRO WATERCOLOUR 14ML 890 JAUNE SANS CADMIUM</t>
  </si>
  <si>
    <t>884955062906</t>
  </si>
  <si>
    <t>0105891</t>
  </si>
  <si>
    <t>W&amp;N PRO WATERCOLOUR 14ML 891 JAUNE FONCE SANS CADMIUM</t>
  </si>
  <si>
    <t>884955062937</t>
  </si>
  <si>
    <t>0105895</t>
  </si>
  <si>
    <t>W&amp;N PRO WATERCOLOUR 14ML 895 ROUGE FONCE SANS CADMIUM</t>
  </si>
  <si>
    <t>884955062876</t>
  </si>
  <si>
    <t>0105898</t>
  </si>
  <si>
    <t>W&amp;N PRO WATERCOLOUR 14ML 898 CITRON SANS CADMIUM</t>
  </si>
  <si>
    <t>884955062913</t>
  </si>
  <si>
    <t>0105899</t>
  </si>
  <si>
    <t>W&amp;N PRO WATERCOLOUR 14ML 899 ORANGE SANS CADMIUM</t>
  </si>
  <si>
    <t>884955062920</t>
  </si>
  <si>
    <t>0105901</t>
  </si>
  <si>
    <t>W&amp;N PRO WATERCOLOUR 14ML 901 ROUGE SANS CADMIUM</t>
  </si>
  <si>
    <t>884955069455</t>
  </si>
  <si>
    <t>0105903</t>
  </si>
  <si>
    <t>W&amp;N PRO WATERCOLOUR 14ML 903 ECARLATE SANS CADMIUM</t>
  </si>
  <si>
    <t>884955062883</t>
  </si>
  <si>
    <t>0105907</t>
  </si>
  <si>
    <t>W&amp;N PRO WATERCOLOUR 14ML 907 JAUNE PALE SANS CADMIUM</t>
  </si>
  <si>
    <t>884955089583</t>
  </si>
  <si>
    <t>8840509</t>
  </si>
  <si>
    <t>W&amp;N PRO WATERCOLOUR 14ML 097 ROUGE DE CADMIUM FONCE ROW</t>
  </si>
  <si>
    <t>37ml</t>
  </si>
  <si>
    <t>094376969993</t>
  </si>
  <si>
    <t>0114004</t>
  </si>
  <si>
    <t>W&amp;N PRO WATERCOLOUR 37ML 004 ALIZARINE CRAMOISIE</t>
  </si>
  <si>
    <t>094376970005</t>
  </si>
  <si>
    <t>0114010</t>
  </si>
  <si>
    <t>W&amp;N PRO WATERCOLOUR 37ML 010 BLEU ANVERS</t>
  </si>
  <si>
    <t>884955089705</t>
  </si>
  <si>
    <t>8840521</t>
  </si>
  <si>
    <t>W&amp;N PRO WATERCOLOUR 37ML 056 GARANCE BRUNE ROW</t>
  </si>
  <si>
    <t>094376970029</t>
  </si>
  <si>
    <t>0114074</t>
  </si>
  <si>
    <t>W&amp;N PRO WATERCOLOUR 37ML 074 TERRE DE SIENNE BRULEE</t>
  </si>
  <si>
    <t>094376970036</t>
  </si>
  <si>
    <t>0114076</t>
  </si>
  <si>
    <t>W&amp;N PRO WATERCOLOUR 37ML 076 TERRE D'OMBRE BRULEE</t>
  </si>
  <si>
    <t>094376970074</t>
  </si>
  <si>
    <t>0114267</t>
  </si>
  <si>
    <t>W&amp;N PRO WATERCOLOUR 37ML 267 GOMME GUTTE</t>
  </si>
  <si>
    <t>094376970111</t>
  </si>
  <si>
    <t>0114465</t>
  </si>
  <si>
    <t>W&amp;N PRO WATERCOLOUR 37ML 465 GRIS DE PAYNE</t>
  </si>
  <si>
    <t>094376970142</t>
  </si>
  <si>
    <t>0114503</t>
  </si>
  <si>
    <t>W&amp;N PRO WATERCOLOUR 37ML 503 VERT DE VESSIE PERMANENT</t>
  </si>
  <si>
    <t>094376970173</t>
  </si>
  <si>
    <t>0114552</t>
  </si>
  <si>
    <t>W&amp;N PRO WATERCOLOUR 37ML 552 TERRE DE SIENNE NATURELLE</t>
  </si>
  <si>
    <t>094376970180</t>
  </si>
  <si>
    <t>0114554</t>
  </si>
  <si>
    <t>W&amp;N PRO WATERCOLOUR 37ML 554 TERRE D OMBRE NATURELLE</t>
  </si>
  <si>
    <t>094376970227</t>
  </si>
  <si>
    <t>0114707</t>
  </si>
  <si>
    <t>W&amp;N PRO WATERCOLOUR 37ML 707 BLEU WINSOR NUANCE VERTE</t>
  </si>
  <si>
    <t>094376970234</t>
  </si>
  <si>
    <t>0114709</t>
  </si>
  <si>
    <t>W&amp;N PRO WATERCOLOUR 37ML 709 BLEU WINSOR NUANCE ROUGE</t>
  </si>
  <si>
    <t>094376970258</t>
  </si>
  <si>
    <t>0114726</t>
  </si>
  <si>
    <t>W&amp;N PRO WATERCOLOUR 37ML 726 ROUGE WINSOR</t>
  </si>
  <si>
    <t>094376970265</t>
  </si>
  <si>
    <t>0114730</t>
  </si>
  <si>
    <t>W&amp;N PRO WATERCOLOUR 37ML 730 JAUNE WINSOR</t>
  </si>
  <si>
    <t>094376970272</t>
  </si>
  <si>
    <t>0114733</t>
  </si>
  <si>
    <t>W&amp;N PRO WATERCOLOUR 37ML 733 VIOLET WINSOR DIOXAZINE</t>
  </si>
  <si>
    <t>094376970289</t>
  </si>
  <si>
    <t>0114744</t>
  </si>
  <si>
    <t>W&amp;N PRO WATERCOLOUR 37ML 744 OCRE JAUNE</t>
  </si>
  <si>
    <t>094376970067</t>
  </si>
  <si>
    <t>0114263</t>
  </si>
  <si>
    <t>W&amp;N PRO WATERCOLOUR 37ML 263 OUTREMER FRANCAIS</t>
  </si>
  <si>
    <t>884955095317</t>
  </si>
  <si>
    <t>0114696</t>
  </si>
  <si>
    <t>W&amp;N PRO WATERCOLOUR 37ML 696 NUANCE DE VERT DE GUIGNET</t>
  </si>
  <si>
    <t>094376970043</t>
  </si>
  <si>
    <t>0114137</t>
  </si>
  <si>
    <t>W&amp;N PRO WATERCOLOUR 37ML 137 BLEU DE CERULEUM</t>
  </si>
  <si>
    <t>094376970128</t>
  </si>
  <si>
    <t>0114466</t>
  </si>
  <si>
    <t>W&amp;N PRO WATERCOLOUR 37ML 466 ALIZARINE CRAMOISIE PERMANENTE</t>
  </si>
  <si>
    <t>094376970135</t>
  </si>
  <si>
    <t>0114502</t>
  </si>
  <si>
    <t>W&amp;N PRO WATERCOLOUR 37ML 502 ROSE PERMANENT</t>
  </si>
  <si>
    <t>094376970166</t>
  </si>
  <si>
    <t>0114547</t>
  </si>
  <si>
    <t>W&amp;N PRO WATERCOLOUR 37ML 547 OR TRANSPARENT FONCE</t>
  </si>
  <si>
    <t>884955089712</t>
  </si>
  <si>
    <t>8840522</t>
  </si>
  <si>
    <t>W&amp;N PRO WATERCOLOUR 37ML 178 BLEU DE COBALT ROW</t>
  </si>
  <si>
    <t>884955089729</t>
  </si>
  <si>
    <t>8840523</t>
  </si>
  <si>
    <t>W&amp;N PRO WATERCOLOUR 37ML 587 GARANCE ROSE VERITABLE ROW</t>
  </si>
  <si>
    <t>5ml</t>
  </si>
  <si>
    <t>50823413</t>
  </si>
  <si>
    <t>0102004</t>
  </si>
  <si>
    <t>W&amp;N PRO WATERCOLOUR 5ML 004 ALIZARINE CRAMOISIE</t>
  </si>
  <si>
    <t>50823420</t>
  </si>
  <si>
    <t>0102010</t>
  </si>
  <si>
    <t>W&amp;N PRO WATERCOLOUR 5ML 010 BLEU ANVERS</t>
  </si>
  <si>
    <t>50041466</t>
  </si>
  <si>
    <t>0102059</t>
  </si>
  <si>
    <t>W&amp;N PRO WATERCOLOUR 5ML 059 OCRE BRUNE</t>
  </si>
  <si>
    <t>50823482</t>
  </si>
  <si>
    <t>0102074</t>
  </si>
  <si>
    <t>W&amp;N PRO WATERCOLOUR 5ML 074 TERRE DE SIENNE BRULEE</t>
  </si>
  <si>
    <t>50823499</t>
  </si>
  <si>
    <t>0102076</t>
  </si>
  <si>
    <t>W&amp;N PRO WATERCOLOUR 5ML 076 TERRE D'OMBRE BRULEE</t>
  </si>
  <si>
    <t>884955087138</t>
  </si>
  <si>
    <t>8840307</t>
  </si>
  <si>
    <t>W&amp;N PRO WATERCOLOUR 5ML 150 BLANC DE CHINE ROW</t>
  </si>
  <si>
    <t>50823727</t>
  </si>
  <si>
    <t>0102217</t>
  </si>
  <si>
    <t>W&amp;N PRO WATERCOLOUR 5ML 217 GRIS DAVY</t>
  </si>
  <si>
    <t>50823758</t>
  </si>
  <si>
    <t>0102267</t>
  </si>
  <si>
    <t>W&amp;N PRO WATERCOLOUR 5ML 267 GOMME GUTTE</t>
  </si>
  <si>
    <t>50694754</t>
  </si>
  <si>
    <t>0102311</t>
  </si>
  <si>
    <t>W&amp;N PRO WATERCOLOUR 5ML 311 VERT DE HOOKER</t>
  </si>
  <si>
    <t>50823789</t>
  </si>
  <si>
    <t>0102317</t>
  </si>
  <si>
    <t>W&amp;N PRO WATERCOLOUR 5ML 317 ROUGE INDIEN</t>
  </si>
  <si>
    <t>50823796</t>
  </si>
  <si>
    <t>0102319</t>
  </si>
  <si>
    <t>W&amp;N PRO WATERCOLOUR 5ML 319 JAUNE INDIEN</t>
  </si>
  <si>
    <t>50823802</t>
  </si>
  <si>
    <t>0102322</t>
  </si>
  <si>
    <t>W&amp;N PRO WATERCOLOUR 5ML 322 INDIGO</t>
  </si>
  <si>
    <t>50823819</t>
  </si>
  <si>
    <t>0102331</t>
  </si>
  <si>
    <t>W&amp;N PRO WATERCOLOUR 5ML 331 NOIR IVOIRE</t>
  </si>
  <si>
    <t>50823826</t>
  </si>
  <si>
    <t>0102337</t>
  </si>
  <si>
    <t>W&amp;N PRO WATERCOLOUR 5ML 337 NOIR FUMEE</t>
  </si>
  <si>
    <t>50823840</t>
  </si>
  <si>
    <t>0102362</t>
  </si>
  <si>
    <t>W&amp;N PRO WATERCOLOUR 5ML 362 ROUGE CLAIR</t>
  </si>
  <si>
    <t>50041473</t>
  </si>
  <si>
    <t>0102381</t>
  </si>
  <si>
    <t>W&amp;N PRO WATERCOLOUR 5ML 381 BRUN MAGNESIUM</t>
  </si>
  <si>
    <t>50041497</t>
  </si>
  <si>
    <t>0102386</t>
  </si>
  <si>
    <t>W&amp;N PRO WATERCOLOUR 5ML 386 NOIR DE MARS</t>
  </si>
  <si>
    <t>50823871</t>
  </si>
  <si>
    <t>0102422</t>
  </si>
  <si>
    <t>W&amp;N PRO WATERCOLOUR 5ML 422 JAUNE DE NAPLES</t>
  </si>
  <si>
    <t>50694785</t>
  </si>
  <si>
    <t>0102425</t>
  </si>
  <si>
    <t>W&amp;N PRO WATERCOLOUR 5ML 425 JAUNE DE NAPLES FONCE</t>
  </si>
  <si>
    <t>50823888</t>
  </si>
  <si>
    <t>0102430</t>
  </si>
  <si>
    <t>W&amp;N PRO WATERCOLOUR 5ML 430 TEINTE NEUTRE</t>
  </si>
  <si>
    <t>50823895</t>
  </si>
  <si>
    <t>0102447</t>
  </si>
  <si>
    <t>W&amp;N PRO WATERCOLOUR 5ML 447 VERT OLIVE</t>
  </si>
  <si>
    <t>50823918</t>
  </si>
  <si>
    <t>0102465</t>
  </si>
  <si>
    <t>W&amp;N PRO WATERCOLOUR 5ML 465 GRIS DE PAYNE</t>
  </si>
  <si>
    <t>50694822</t>
  </si>
  <si>
    <t>0102503</t>
  </si>
  <si>
    <t>W&amp;N PRO WATERCOLOUR 5ML 503 VERT VESSIE PERMANENT</t>
  </si>
  <si>
    <t>50823956</t>
  </si>
  <si>
    <t>0102538</t>
  </si>
  <si>
    <t>W&amp;N PRO WATERCOLOUR 5ML 538 BLEU DE PRUSSE</t>
  </si>
  <si>
    <t>50823994</t>
  </si>
  <si>
    <t>0102552</t>
  </si>
  <si>
    <t>W&amp;N PRO WATERCOLOUR 5ML 552 TERRE DE SIENNE NATURELLE</t>
  </si>
  <si>
    <t>50824007</t>
  </si>
  <si>
    <t>0102554</t>
  </si>
  <si>
    <t>W&amp;N PRO WATERCOLOUR 5ML 554 TERRE D OMBRE NATURELLE</t>
  </si>
  <si>
    <t>50694891</t>
  </si>
  <si>
    <t>0102644</t>
  </si>
  <si>
    <t>W&amp;N PRO WATERCOLOUR 5ML 644 BLANC DE TITANE</t>
  </si>
  <si>
    <t>50694907</t>
  </si>
  <si>
    <t>0102653</t>
  </si>
  <si>
    <t>W&amp;N PRO WATERCOLOUR 5ML 653 JAUNE TRANSPARENT</t>
  </si>
  <si>
    <t>50824106</t>
  </si>
  <si>
    <t>0102676</t>
  </si>
  <si>
    <t>W&amp;N PRO WATERCOLOUR 5ML 676 BRUN VAN DYCK</t>
  </si>
  <si>
    <t>50824113</t>
  </si>
  <si>
    <t>0102678</t>
  </si>
  <si>
    <t>W&amp;N PRO WATERCOLOUR 5ML 678 ROUGE VENISE</t>
  </si>
  <si>
    <t>50694938</t>
  </si>
  <si>
    <t>0102707</t>
  </si>
  <si>
    <t>W&amp;N PRO WATERCOLOUR 5ML 707 BLEU WINSOR NUANCE VERTE</t>
  </si>
  <si>
    <t>50694945</t>
  </si>
  <si>
    <t>0102709</t>
  </si>
  <si>
    <t>W&amp;N PRO WATERCOLOUR 5ML 709 BLEU WINSOR NUANCE ROUGE</t>
  </si>
  <si>
    <t>50694952</t>
  </si>
  <si>
    <t>0102719</t>
  </si>
  <si>
    <t>W&amp;N PRO WATERCOLOUR 5ML 719 VERT BLEU WINSOR</t>
  </si>
  <si>
    <t>50694969</t>
  </si>
  <si>
    <t>0102721</t>
  </si>
  <si>
    <t>W&amp;N PRO WATERCOLOUR 5ML 721 VERT WINSOR NUANCE JAUNE</t>
  </si>
  <si>
    <t>50694976</t>
  </si>
  <si>
    <t>0102722</t>
  </si>
  <si>
    <t>W&amp;N PRO WATERCOLOUR 5ML 722 JAUNE CITRON WINSOR</t>
  </si>
  <si>
    <t>50041381</t>
  </si>
  <si>
    <t>0102723</t>
  </si>
  <si>
    <t>W&amp;N PRO WATERCOLOUR 5ML 723 ORANGE WINSOR NUANCE ROUGE</t>
  </si>
  <si>
    <t>50694983</t>
  </si>
  <si>
    <t>0102724</t>
  </si>
  <si>
    <t>W&amp;N PRO WATERCOLOUR 5ML 724 ORANGE WINSOR</t>
  </si>
  <si>
    <t>50041374</t>
  </si>
  <si>
    <t>0102725</t>
  </si>
  <si>
    <t>W&amp;N PRO WATERCOLOUR 5ML 725 ROUGE WINSOR FONCE</t>
  </si>
  <si>
    <t>50824168</t>
  </si>
  <si>
    <t>0102726</t>
  </si>
  <si>
    <t>W&amp;N PRO WATERCOLOUR 5ML 726 ROUGE WINSOR</t>
  </si>
  <si>
    <t>50824182</t>
  </si>
  <si>
    <t>0102730</t>
  </si>
  <si>
    <t>W&amp;N PRO WATERCOLOUR 5ML 730 JAUNE WINSOR</t>
  </si>
  <si>
    <t>50694990</t>
  </si>
  <si>
    <t>0102731</t>
  </si>
  <si>
    <t>W&amp;N PRO WATERCOLOUR 5ML 731 JAUNE WINSOR FONCE</t>
  </si>
  <si>
    <t>50695003</t>
  </si>
  <si>
    <t>0102733</t>
  </si>
  <si>
    <t>W&amp;N PRO WATERCOLOUR 5ML 733 VIOLET WINSOR DIOXAZINE</t>
  </si>
  <si>
    <t>50824199</t>
  </si>
  <si>
    <t>0102744</t>
  </si>
  <si>
    <t>W&amp;N PRO WATERCOLOUR 5ML 744 OCRE JAUNE</t>
  </si>
  <si>
    <t>50041459</t>
  </si>
  <si>
    <t>0102745</t>
  </si>
  <si>
    <t>W&amp;N PRO WATERCOLOUR 5ML 745 OCRE JAUNE CLAIR</t>
  </si>
  <si>
    <t>884955086704</t>
  </si>
  <si>
    <t>8840264</t>
  </si>
  <si>
    <t>W&amp;N PRO WATERCOLOUR 5ML 056 GARANCE BRUNE ROW</t>
  </si>
  <si>
    <t>50824076</t>
  </si>
  <si>
    <t>0102609</t>
  </si>
  <si>
    <t>W&amp;N PRO WATERCOLOUR 5ML 609 SEPIA</t>
  </si>
  <si>
    <t>50824090</t>
  </si>
  <si>
    <t>0102637</t>
  </si>
  <si>
    <t>W&amp;N PRO WATERCOLOUR 5ML 637 TERRE VERTE</t>
  </si>
  <si>
    <t>50041435</t>
  </si>
  <si>
    <t>0102638</t>
  </si>
  <si>
    <t>W&amp;N PRO WATERCOLOUR 5ML 638 TERRE VERTE NUANCE JAUNE</t>
  </si>
  <si>
    <t>884955095201</t>
  </si>
  <si>
    <t>0102428</t>
  </si>
  <si>
    <t>W&amp;N PRO WATERCOLOUR 5ML GRIS D OSTWALD</t>
  </si>
  <si>
    <t>884955095218</t>
  </si>
  <si>
    <t>0102427</t>
  </si>
  <si>
    <t>W&amp;N PRO WATERCOLOUR 5ML GRIS MINERAL</t>
  </si>
  <si>
    <t>50694693</t>
  </si>
  <si>
    <t>0102125</t>
  </si>
  <si>
    <t>W&amp;N PRO WATERCOLOUR 5ML 125 VIOLET CAPUT MORTUUM</t>
  </si>
  <si>
    <t>50823734</t>
  </si>
  <si>
    <t>0102263</t>
  </si>
  <si>
    <t>W&amp;N PRO WATERCOLOUR 5ML 263 OUTREMER FRANCAIS</t>
  </si>
  <si>
    <t>50694730</t>
  </si>
  <si>
    <t>0102285</t>
  </si>
  <si>
    <t>W&amp;N PRO WATERCOLOUR 5ML 285 OCRE D OR</t>
  </si>
  <si>
    <t>50041503</t>
  </si>
  <si>
    <t>0102348</t>
  </si>
  <si>
    <t>W&amp;N PRO WATERCOLOUR 5ML 348 JAUNE CITRON FONCE</t>
  </si>
  <si>
    <t>50694778</t>
  </si>
  <si>
    <t>0102379</t>
  </si>
  <si>
    <t>W&amp;N PRO WATERCOLOUR 5ML 379 BLEU MANGANESE</t>
  </si>
  <si>
    <t>50041442</t>
  </si>
  <si>
    <t>0102460</t>
  </si>
  <si>
    <t>W&amp;N PRO WATERCOLOUR 5ML 460 VERT DE PERYLENE</t>
  </si>
  <si>
    <t>50041404</t>
  </si>
  <si>
    <t>0102470</t>
  </si>
  <si>
    <t>W&amp;N PRO WATERCOLOUR 5ML 470 VIOLET DE PERYLENE</t>
  </si>
  <si>
    <t>50041428</t>
  </si>
  <si>
    <t>0102526</t>
  </si>
  <si>
    <t>W&amp;N PRO WATERCOLOUR 5ML 526 TURQUOISE DE PHTALO</t>
  </si>
  <si>
    <t>50041480</t>
  </si>
  <si>
    <t>0102537</t>
  </si>
  <si>
    <t>W&amp;N PRO WATERCOLOUR 5ML 537 POTERIE</t>
  </si>
  <si>
    <t>50695010</t>
  </si>
  <si>
    <t>0102667</t>
  </si>
  <si>
    <t>W&amp;N PRO WATERCOLOUR 5ML 667 VERT OUTREMER</t>
  </si>
  <si>
    <t>50694914</t>
  </si>
  <si>
    <t>0102672</t>
  </si>
  <si>
    <t>W&amp;N PRO WATERCOLOUR 5ML 672 VIOLET OUTREMER</t>
  </si>
  <si>
    <t>884955086759</t>
  </si>
  <si>
    <t>8840269</t>
  </si>
  <si>
    <t>W&amp;N PRO WATERCOLOUR 5ML 294 VERT DORE ROW</t>
  </si>
  <si>
    <t>884955093382</t>
  </si>
  <si>
    <t>8840536</t>
  </si>
  <si>
    <t>W&amp;N PRO WATERCOLOUR 5ML 448 ROSE OPERA ROW</t>
  </si>
  <si>
    <t>884955095157</t>
  </si>
  <si>
    <t>0102417</t>
  </si>
  <si>
    <t>W&amp;N PRO WATERCOLOUR 5ML 417 NUANCE AUREOLINE</t>
  </si>
  <si>
    <t>884955095164</t>
  </si>
  <si>
    <t>0102418</t>
  </si>
  <si>
    <t>W&amp;N PRO WATERCOLOUR 5ML 418 ORANGE DE FIELD</t>
  </si>
  <si>
    <t>884955095171</t>
  </si>
  <si>
    <t>0102419</t>
  </si>
  <si>
    <t>W&amp;N PRO WATERCOLOUR 5ML 419 POURPRE TYRIEN</t>
  </si>
  <si>
    <t>884955095188</t>
  </si>
  <si>
    <t>0102696</t>
  </si>
  <si>
    <t>W&amp;N PRO WATERCOLOUR 5ML 696 NUANCE DE VERT DE GUIGNET</t>
  </si>
  <si>
    <t>884955095195</t>
  </si>
  <si>
    <t>0102420</t>
  </si>
  <si>
    <t>W&amp;N PRO WATERCOLOUR 5ML 420 VERT CINABRE</t>
  </si>
  <si>
    <t>884955097052</t>
  </si>
  <si>
    <t>8840598</t>
  </si>
  <si>
    <t>W&amp;N PRO WATERCOLOUR 5ML 603 LAQUE ECARLATE ROW</t>
  </si>
  <si>
    <t>50694679</t>
  </si>
  <si>
    <t>0102025</t>
  </si>
  <si>
    <t>W&amp;N PRO WATERCOLOUR 5ML 025 JAUNE BISMUTH</t>
  </si>
  <si>
    <t>50823598</t>
  </si>
  <si>
    <t>0102137</t>
  </si>
  <si>
    <t>W&amp;N PRO WATERCOLOUR 5ML 137 BLEU DE CERULEUM</t>
  </si>
  <si>
    <t>50041411</t>
  </si>
  <si>
    <t>0102140</t>
  </si>
  <si>
    <t>W&amp;N PRO WATERCOLOUR 5ML 140 BLEU CERULEUM NUANCE ROUGE</t>
  </si>
  <si>
    <t>50694761</t>
  </si>
  <si>
    <t>0102321</t>
  </si>
  <si>
    <t>W&amp;N PRO WATERCOLOUR 5ML 321 BLEU D INDANTHRENE</t>
  </si>
  <si>
    <t>50823901</t>
  </si>
  <si>
    <t>0102459</t>
  </si>
  <si>
    <t>W&amp;N PRO WATERCOLOUR 5ML 459 OXYDE DE CHROME</t>
  </si>
  <si>
    <t>50694815</t>
  </si>
  <si>
    <t>0102479</t>
  </si>
  <si>
    <t>W&amp;N PRO WATERCOLOUR 5ML 479  CARMIN PERMANENT</t>
  </si>
  <si>
    <t>50823932</t>
  </si>
  <si>
    <t>0102489</t>
  </si>
  <si>
    <t>W&amp;N PRO WATERCOLOUR 5ML 489 MAGENTA PERMANENT</t>
  </si>
  <si>
    <t>50041527</t>
  </si>
  <si>
    <t>0102491</t>
  </si>
  <si>
    <t>W&amp;N PRO WATERCOLOUR 5ML 491 MAUVE PERMANENT</t>
  </si>
  <si>
    <t>50823949</t>
  </si>
  <si>
    <t>0102502</t>
  </si>
  <si>
    <t>W&amp;N PRO WATERCOLOUR 5ML 502 ROSE PERMANENT</t>
  </si>
  <si>
    <t>50694839</t>
  </si>
  <si>
    <t>0102507</t>
  </si>
  <si>
    <t>W&amp;N PRO WATERCOLOUR 5ML 507 MARRON DE PERYLENE</t>
  </si>
  <si>
    <t>50694853</t>
  </si>
  <si>
    <t>0102545</t>
  </si>
  <si>
    <t>W&amp;N PRO WATERCOLOUR 5ML 545 MAGENTA QUINACRIDONE</t>
  </si>
  <si>
    <t>50694860</t>
  </si>
  <si>
    <t>0102547</t>
  </si>
  <si>
    <t>W&amp;N PRO WATERCOLOUR 5ML 547 OR TRANSPARENT FONCE</t>
  </si>
  <si>
    <t>50694877</t>
  </si>
  <si>
    <t>0102548</t>
  </si>
  <si>
    <t>W&amp;N PRO WATERCOLOUR 5ML 548 ROUGE QUINACRIDONE</t>
  </si>
  <si>
    <t>50041510</t>
  </si>
  <si>
    <t>0102649</t>
  </si>
  <si>
    <t>W&amp;N PRO WATERCOLOUR 5ML 649 JAUNE TURNER</t>
  </si>
  <si>
    <t>884955032268</t>
  </si>
  <si>
    <t>0102650</t>
  </si>
  <si>
    <t>W&amp;N PRO WATERCOLOUR 5ML 650 ORANGE TRANSPARENT</t>
  </si>
  <si>
    <t>50694808</t>
  </si>
  <si>
    <t>0102466</t>
  </si>
  <si>
    <t>W&amp;N PRO WATERCOLOUR 5ML 466 ALIZARINE CRAMOISIE PERMANENTE</t>
  </si>
  <si>
    <t>884955040928</t>
  </si>
  <si>
    <t>0102550</t>
  </si>
  <si>
    <t>W&amp;N PRO WATERCOLOUR 5ML 550 QUINACRIDONE VIOLET</t>
  </si>
  <si>
    <t>884955040898</t>
  </si>
  <si>
    <t>0102710</t>
  </si>
  <si>
    <t>W&amp;N PRO WATERCOLOUR 5ML 710 SMALT BLEU DUMONT</t>
  </si>
  <si>
    <t>884955087527</t>
  </si>
  <si>
    <t>8840346</t>
  </si>
  <si>
    <t>W&amp;N PRO WATERCOLOUR 5ML 185 VERT DE COBALT FONCE ROW</t>
  </si>
  <si>
    <t>884955040935</t>
  </si>
  <si>
    <t>0102697</t>
  </si>
  <si>
    <t>W&amp;N PRO WATERCOLOUR 5ML 697 VERT D EAU</t>
  </si>
  <si>
    <t>884955095225</t>
  </si>
  <si>
    <t>0102424</t>
  </si>
  <si>
    <t>W&amp;N PRO WATERCOLOUR 5ML 424 CENDRE ULTRAMARINE</t>
  </si>
  <si>
    <t>884955087046</t>
  </si>
  <si>
    <t>8840298</t>
  </si>
  <si>
    <t>W&amp;N PRO WATERCOLOUR 5ML 086 JAUNE CADMIUM CITRON ROW</t>
  </si>
  <si>
    <t>884955087060</t>
  </si>
  <si>
    <t>8840300</t>
  </si>
  <si>
    <t>W&amp;N PRO WATERCOLOUR 5ML 094 ROUGE DE CADMIUM ROW</t>
  </si>
  <si>
    <t>884955086735</t>
  </si>
  <si>
    <t>8840267</t>
  </si>
  <si>
    <t>W&amp;N PRO WATERCOLOUR 5ML 191 TURQUOISE COBALT CLAIR ROW</t>
  </si>
  <si>
    <t>884955087268</t>
  </si>
  <si>
    <t>8840320</t>
  </si>
  <si>
    <t>W&amp;N PRO WATERCOLOUR 5ML 347 JAUNE CITRON ROW</t>
  </si>
  <si>
    <t>884955086728</t>
  </si>
  <si>
    <t>8840266</t>
  </si>
  <si>
    <t>W&amp;N PRO WATERCOLOUR 5ML 180 BLEU DE COBALT FONCE ROW</t>
  </si>
  <si>
    <t>884955087145</t>
  </si>
  <si>
    <t>8840308</t>
  </si>
  <si>
    <t>W&amp;N PRO WATERCOLOUR 5ML 178 BLEU DE COBALT ROW</t>
  </si>
  <si>
    <t>884955087053</t>
  </si>
  <si>
    <t>8840299</t>
  </si>
  <si>
    <t>W&amp;N PRO WATERCOLOUR 5ML 089 ORANGE DE CADMIUM ROW</t>
  </si>
  <si>
    <t>884955087114</t>
  </si>
  <si>
    <t>8840305</t>
  </si>
  <si>
    <t>W&amp;N PRO WATERCOLOUR 5ML 118 JAUNE DE CADMIUM PALE ROW</t>
  </si>
  <si>
    <t>884955087169</t>
  </si>
  <si>
    <t>8840310</t>
  </si>
  <si>
    <t>W&amp;N PRO WATERCOLOUR 5ML 190 COBALT TURQUOISE ROW</t>
  </si>
  <si>
    <t>884955087084</t>
  </si>
  <si>
    <t>8840302</t>
  </si>
  <si>
    <t>W&amp;N PRO WATERCOLOUR 5ML 106 ECARLATE DE CADIUM ROW</t>
  </si>
  <si>
    <t>884955087107</t>
  </si>
  <si>
    <t>8840304</t>
  </si>
  <si>
    <t>W&amp;N PRO WATERCOLOUR 5ML 111 JAUNE DE CADMIUM FONCE ROW</t>
  </si>
  <si>
    <t>884955087091</t>
  </si>
  <si>
    <t>8840303</t>
  </si>
  <si>
    <t>W&amp;N PRO WATERCOLOUR 5ML 108 JAUNE DE CADMIUM ROW</t>
  </si>
  <si>
    <t>50824021</t>
  </si>
  <si>
    <t>0102576</t>
  </si>
  <si>
    <t>W&amp;N PRO WATERCOLOUR 5ML 576 ROSE DORE</t>
  </si>
  <si>
    <t>884955086520</t>
  </si>
  <si>
    <t>8840246</t>
  </si>
  <si>
    <t>W&amp;N PRO WATERCOLOUR 5ML 587 GARANCE ROSE VERITABLE ROW</t>
  </si>
  <si>
    <t>884955087077</t>
  </si>
  <si>
    <t>8840301</t>
  </si>
  <si>
    <t>W&amp;N PRO WATERCOLOUR 5ML 097 ROUGE DE CADIUM FONCE ROW</t>
  </si>
  <si>
    <t>884955062807</t>
  </si>
  <si>
    <t>0102898</t>
  </si>
  <si>
    <t>W&amp;N PRO WATERCOLOUR 5ML 898 CITRON SANS CADMIUM</t>
  </si>
  <si>
    <t>884955069448</t>
  </si>
  <si>
    <t>0102903</t>
  </si>
  <si>
    <t>W&amp;N PRO WATERCOLOUR 5ML 903 ECARLATE SANS CADMIUM</t>
  </si>
  <si>
    <t>884955062838</t>
  </si>
  <si>
    <t>0102891</t>
  </si>
  <si>
    <t>W&amp;N PRO WATERCOLOUR 5ML 891 JAUNE FONCE SANS CADMIUM</t>
  </si>
  <si>
    <t>884955062814</t>
  </si>
  <si>
    <t>0102907</t>
  </si>
  <si>
    <t>W&amp;N PRO WATERCOLOUR 5ML 907 JAUNE PALE SANS CADMIUM</t>
  </si>
  <si>
    <t>884955062821</t>
  </si>
  <si>
    <t>0102890</t>
  </si>
  <si>
    <t>W&amp;N PRO WATERCOLOUR 5ML 890 JAUNE SANS CADMIUM</t>
  </si>
  <si>
    <t>884955062845</t>
  </si>
  <si>
    <t>0102899</t>
  </si>
  <si>
    <t>W&amp;N PRO WATERCOLOUR 5ML 899 ORANGE SANS CADMIUM</t>
  </si>
  <si>
    <t>884955062869</t>
  </si>
  <si>
    <t>0102895</t>
  </si>
  <si>
    <t>W&amp;N PRO WATERCOLOUR 5ML 895 ROUGE FONCE SANS CADMIUM</t>
  </si>
  <si>
    <t>884955062852</t>
  </si>
  <si>
    <t>0102901</t>
  </si>
  <si>
    <t>W&amp;N PRO WATERCOLOUR 5ML 901 ROUGE SANS CADMIUM</t>
  </si>
  <si>
    <t>884955087152</t>
  </si>
  <si>
    <t>8840309</t>
  </si>
  <si>
    <t>W&amp;N PRO WATERCOLOUR 5ML 184 VERT COBALT ROW</t>
  </si>
  <si>
    <t>884955087176</t>
  </si>
  <si>
    <t>8840311</t>
  </si>
  <si>
    <t>W&amp;N PRO WATERCOLOUR 5ML 192 VIOLET COBALT ROW</t>
  </si>
  <si>
    <t>1/2G</t>
  </si>
  <si>
    <t>094376550016</t>
  </si>
  <si>
    <t>0101004</t>
  </si>
  <si>
    <t>W&amp;N PRO WATERCOLOUR 1/2G 004 ALIZARINE CRAMOISIE</t>
  </si>
  <si>
    <t>094376550023</t>
  </si>
  <si>
    <t>0101010</t>
  </si>
  <si>
    <t>W&amp;N PRO WATERCOLOUR 1/2G 010 BLEU ANVERS</t>
  </si>
  <si>
    <t>884955085639</t>
  </si>
  <si>
    <t>8840157</t>
  </si>
  <si>
    <t>W&amp;N PRO WATERCOLOUR 1/2G 056 GARANCE BRUNE ROW</t>
  </si>
  <si>
    <t>094376955460</t>
  </si>
  <si>
    <t>0101059</t>
  </si>
  <si>
    <t>W&amp;N PRO WATERCOLOUR 1/2G 059 OCRE BRUNE</t>
  </si>
  <si>
    <t>094376550085</t>
  </si>
  <si>
    <t>0101074</t>
  </si>
  <si>
    <t>W&amp;N PRO WATERCOLOUR 1/2G 074 TERRE DE SIENNE BRULEE</t>
  </si>
  <si>
    <t>094376550092</t>
  </si>
  <si>
    <t>0101076</t>
  </si>
  <si>
    <t>W&amp;N PRO WATERCOLOUR 1/2G 076 TERRE D'OMBRE BRULEE</t>
  </si>
  <si>
    <t>884955085752</t>
  </si>
  <si>
    <t>8840169</t>
  </si>
  <si>
    <t>W&amp;N PRO WATERCOLOUR 1/2G 150 BLANC DE CHINE ROW</t>
  </si>
  <si>
    <t>094376550320</t>
  </si>
  <si>
    <t>0101217</t>
  </si>
  <si>
    <t>W&amp;N PRO WATERCOLOUR 1/2G 217 GRIS DAVY</t>
  </si>
  <si>
    <t>094376550498</t>
  </si>
  <si>
    <t>0101267</t>
  </si>
  <si>
    <t>W&amp;N PRO WATERCOLOUR 1/2G 267 GOMME GUTTE</t>
  </si>
  <si>
    <t>094376550351</t>
  </si>
  <si>
    <t>0101311</t>
  </si>
  <si>
    <t>W&amp;N PRO WATERCOLOUR 1/2G 311 VERT DE HOOKER</t>
  </si>
  <si>
    <t>094376550368</t>
  </si>
  <si>
    <t>0101317</t>
  </si>
  <si>
    <t>W&amp;N PRO WATERCOLOUR 1/2G 317 ROUGE INDIEN</t>
  </si>
  <si>
    <t>094376550375</t>
  </si>
  <si>
    <t>0101319</t>
  </si>
  <si>
    <t>W&amp;N PRO WATERCOLOUR 1/2G 319 JAUNE INDIEN</t>
  </si>
  <si>
    <t>094376550399</t>
  </si>
  <si>
    <t>0101322</t>
  </si>
  <si>
    <t>W&amp;N PRO WATERCOLOUR 1/2G 322 INDIGO</t>
  </si>
  <si>
    <t>094376550405</t>
  </si>
  <si>
    <t>0101331</t>
  </si>
  <si>
    <t>W&amp;N PRO WATERCOLOUR 1/2G 331 NOIR IVOIRE</t>
  </si>
  <si>
    <t>094376550436</t>
  </si>
  <si>
    <t>0101337</t>
  </si>
  <si>
    <t>W&amp;N PRO WATERCOLOUR 1/2G 337 NOIR FUMEE</t>
  </si>
  <si>
    <t>094376550429</t>
  </si>
  <si>
    <t>0101362</t>
  </si>
  <si>
    <t>W&amp;N PRO WATERCOLOUR 1/2G 362 ROUGE CLAIR</t>
  </si>
  <si>
    <t>094376955491</t>
  </si>
  <si>
    <t>0101386</t>
  </si>
  <si>
    <t>W&amp;N PRO WATERCOLOUR 1/2G 386 NOIR DE MARS</t>
  </si>
  <si>
    <t>094376550450</t>
  </si>
  <si>
    <t>0101422</t>
  </si>
  <si>
    <t>W&amp;N PRO WATERCOLOUR 1/2G 422 JAUNE DE NAPLES</t>
  </si>
  <si>
    <t>094376550467</t>
  </si>
  <si>
    <t>0101425</t>
  </si>
  <si>
    <t>W&amp;N PRO WATERCOLOUR 1/2G 425 JAUNE DE NAPLES FONCE</t>
  </si>
  <si>
    <t>094376550474</t>
  </si>
  <si>
    <t>0101430</t>
  </si>
  <si>
    <t>W&amp;N PRO WATERCOLOUR 1/2G 430 TEINTE NEUTRE</t>
  </si>
  <si>
    <t>094376550511</t>
  </si>
  <si>
    <t>0101447</t>
  </si>
  <si>
    <t>W&amp;N PRO WATERCOLOUR 1/2G 447 VERT OLIVE</t>
  </si>
  <si>
    <t>094376550535</t>
  </si>
  <si>
    <t>0101465</t>
  </si>
  <si>
    <t>W&amp;N PRO WATERCOLOUR 1/2G 465 GRIS DE PAYNE</t>
  </si>
  <si>
    <t>094376550580</t>
  </si>
  <si>
    <t>0101503</t>
  </si>
  <si>
    <t>W&amp;N PRO WATERCOLOUR 1/2G 503 VERT DE VESSIE PERMANENT</t>
  </si>
  <si>
    <t>094376550504</t>
  </si>
  <si>
    <t>0101538</t>
  </si>
  <si>
    <t>W&amp;N PRO WATERCOLOUR 1/2G 538 BLEU DE PRUSSE</t>
  </si>
  <si>
    <t>094376550641</t>
  </si>
  <si>
    <t>0101552</t>
  </si>
  <si>
    <t>W&amp;N PRO WATERCOLOUR 1/2G 552 TERRE DE SIENNE NATURELLE</t>
  </si>
  <si>
    <t>094376550658</t>
  </si>
  <si>
    <t>0101554</t>
  </si>
  <si>
    <t>W&amp;N PRO WATERCOLOUR 1/2G 554 TERRE D OMBRE NATURELLE</t>
  </si>
  <si>
    <t>094376550696</t>
  </si>
  <si>
    <t>0101609</t>
  </si>
  <si>
    <t>W&amp;N PRO WATERCOLOUR 1/2G 609 SEPIA</t>
  </si>
  <si>
    <t>094376550702</t>
  </si>
  <si>
    <t>0101637</t>
  </si>
  <si>
    <t>W&amp;N PRO WATERCOLOUR 1/2G 637 TERRE VERTE</t>
  </si>
  <si>
    <t>094376550726</t>
  </si>
  <si>
    <t>0101644</t>
  </si>
  <si>
    <t>W&amp;N PRO WATERCOLOUR 1/2G 644 BLANC DE TITANE</t>
  </si>
  <si>
    <t>094376550733</t>
  </si>
  <si>
    <t>0101653</t>
  </si>
  <si>
    <t>W&amp;N PRO WATERCOLOUR 1/2G 653 JAUNE TRANSPARENT</t>
  </si>
  <si>
    <t>094376550764</t>
  </si>
  <si>
    <t>0101676</t>
  </si>
  <si>
    <t>W&amp;N PRO WATERCOLOUR 1/2G 676 BRUN VAN DYCK</t>
  </si>
  <si>
    <t>094376550771</t>
  </si>
  <si>
    <t>0101678</t>
  </si>
  <si>
    <t>W&amp;N PRO WATERCOLOUR 1/2G 678 ROUGE VENISE</t>
  </si>
  <si>
    <t>094376550801</t>
  </si>
  <si>
    <t>0101707</t>
  </si>
  <si>
    <t>W&amp;N PRO WATERCOLOUR 1/2G 707 BLEU WINSOR NUANCE VERTE</t>
  </si>
  <si>
    <t>094376550795</t>
  </si>
  <si>
    <t>0101709</t>
  </si>
  <si>
    <t>W&amp;N PRO WATERCOLOUR 1/2G 709 BLEU WINSOR NUANCE ROUGE</t>
  </si>
  <si>
    <t>094376550825</t>
  </si>
  <si>
    <t>0101719</t>
  </si>
  <si>
    <t>W&amp;N PRO WATERCOLOUR 1/2G 719 VERT BLEU WINSOR</t>
  </si>
  <si>
    <t>094376550832</t>
  </si>
  <si>
    <t>0101721</t>
  </si>
  <si>
    <t>W&amp;N PRO WATERCOLOUR 1/2G 721 VERT WINSOR NUANCE JAUNE</t>
  </si>
  <si>
    <t>094376550849</t>
  </si>
  <si>
    <t>0101722</t>
  </si>
  <si>
    <t>W&amp;N PRO WATERCOLOUR 1/2G 722 JAUNE CITRON WINSOR</t>
  </si>
  <si>
    <t>094376955385</t>
  </si>
  <si>
    <t>0101723</t>
  </si>
  <si>
    <t>W&amp;N PRO WATERCOLOUR 1/2G 723 ORANGE WINSOR NUANCE ROUGE</t>
  </si>
  <si>
    <t>094376550856</t>
  </si>
  <si>
    <t>0101724</t>
  </si>
  <si>
    <t>W&amp;N PRO WATERCOLOUR 1/2G 724 ORANGE WINSOR</t>
  </si>
  <si>
    <t>094376550863</t>
  </si>
  <si>
    <t>0101726</t>
  </si>
  <si>
    <t>W&amp;N PRO WATERCOLOUR 1/2G 726 ROUGE WINSOR</t>
  </si>
  <si>
    <t>094376550870</t>
  </si>
  <si>
    <t>0101730</t>
  </si>
  <si>
    <t>W&amp;N PRO WATERCOLOUR 1/2G 730 JAUNE WINSOR</t>
  </si>
  <si>
    <t>094376550887</t>
  </si>
  <si>
    <t>0101731</t>
  </si>
  <si>
    <t>W&amp;N PRO WATERCOLOUR 1/2G 731 JAUNE WINSOR FONCE</t>
  </si>
  <si>
    <t>094376550894</t>
  </si>
  <si>
    <t>0101733</t>
  </si>
  <si>
    <t>W&amp;N PRO WATERCOLOUR 1/2G 733 VIOLET WINSOR DIOXAZINE</t>
  </si>
  <si>
    <t>094376550900</t>
  </si>
  <si>
    <t>0101744</t>
  </si>
  <si>
    <t>W&amp;N PRO WATERCOLOUR 1/2G 744 OCRE JAUNE</t>
  </si>
  <si>
    <t>094376955477</t>
  </si>
  <si>
    <t>0101381</t>
  </si>
  <si>
    <t>W&amp;N PRO WATERCOLOUR 1/2G 381 BRUN MAGNESIUM</t>
  </si>
  <si>
    <t>094376955453</t>
  </si>
  <si>
    <t>0101745</t>
  </si>
  <si>
    <t>W&amp;N PRO WATERCOLOUR 1/2G 745 OCRE JAUNE CLAIR</t>
  </si>
  <si>
    <t>094376955378</t>
  </si>
  <si>
    <t>0101725</t>
  </si>
  <si>
    <t>W&amp;N PRO WATERCOLOUR 1/2G 725 ROUGE WINSOR FONCE</t>
  </si>
  <si>
    <t>094376955439</t>
  </si>
  <si>
    <t>0101638</t>
  </si>
  <si>
    <t>W&amp;N PRO WATERCOLOUR 1/2G 638 TERRE VERTE NUANCE JAUNE</t>
  </si>
  <si>
    <t>884955095379</t>
  </si>
  <si>
    <t>0101428</t>
  </si>
  <si>
    <t>W&amp;N PRO WATERCOLOUR 1/2G 428 GRIS D OSTWALD</t>
  </si>
  <si>
    <t>884955095386</t>
  </si>
  <si>
    <t>0101427</t>
  </si>
  <si>
    <t>W&amp;N PRO WATERCOLOUR 1/2G 427 GRIS MINERAL</t>
  </si>
  <si>
    <t>094376550214</t>
  </si>
  <si>
    <t>0101125</t>
  </si>
  <si>
    <t>W&amp;N PRO WATERCOLOUR 1/2G 125 VIOLET CAPUT MORTUUM</t>
  </si>
  <si>
    <t>094376550238</t>
  </si>
  <si>
    <t>0101263</t>
  </si>
  <si>
    <t>W&amp;N PRO WATERCOLOUR 1/2G 263 OUTREMER FRANCAIS</t>
  </si>
  <si>
    <t>094376550337</t>
  </si>
  <si>
    <t>0101285</t>
  </si>
  <si>
    <t>W&amp;N PRO WATERCOLOUR 1/2G 285 OCRE D OR</t>
  </si>
  <si>
    <t>884955085851</t>
  </si>
  <si>
    <t>8840179</t>
  </si>
  <si>
    <t>W&amp;N PRO WATERCOLOUR 1/2G 294 VERT DORE ROW</t>
  </si>
  <si>
    <t>094376550443</t>
  </si>
  <si>
    <t>0101379</t>
  </si>
  <si>
    <t>W&amp;N PRO WATERCOLOUR 1/2G 379 BLEU MANGANESE</t>
  </si>
  <si>
    <t>094376955446</t>
  </si>
  <si>
    <t>0101460</t>
  </si>
  <si>
    <t>W&amp;N PRO WATERCOLOUR 1/2G 460 VERT DE PERYLENE</t>
  </si>
  <si>
    <t>094376955408</t>
  </si>
  <si>
    <t>0101470</t>
  </si>
  <si>
    <t>W&amp;N PRO WATERCOLOUR 1/2G 470 VIOLET DE PERYLENE</t>
  </si>
  <si>
    <t>094376955422</t>
  </si>
  <si>
    <t>0101526</t>
  </si>
  <si>
    <t>W&amp;N PRO WATERCOLOUR 1/2G 526 TURQUOISE DE PHTALO</t>
  </si>
  <si>
    <t>094376955484</t>
  </si>
  <si>
    <t>0101537</t>
  </si>
  <si>
    <t>W&amp;N PRO WATERCOLOUR 1/2G 537 POTERIE</t>
  </si>
  <si>
    <t>094376550740</t>
  </si>
  <si>
    <t>0101667</t>
  </si>
  <si>
    <t>W&amp;N PRO WATERCOLOUR 1/2G 667 VERT OUTREMER</t>
  </si>
  <si>
    <t>094376550757</t>
  </si>
  <si>
    <t>0101672</t>
  </si>
  <si>
    <t>W&amp;N PRO WATERCOLOUR 1/2G 672 VIOLET OUTREMER</t>
  </si>
  <si>
    <t>094376955507</t>
  </si>
  <si>
    <t>0101348</t>
  </si>
  <si>
    <t>W&amp;N PRO WATERCOLOUR 1/2G 348 JAUNE CITRON FONCE</t>
  </si>
  <si>
    <t>884955093375</t>
  </si>
  <si>
    <t>8840535</t>
  </si>
  <si>
    <t>W&amp;N PRO WATERCOLOUR 1/2G 448 ROSE OPERA ROW</t>
  </si>
  <si>
    <t>884955095324</t>
  </si>
  <si>
    <t>0101417</t>
  </si>
  <si>
    <t>W&amp;N PRO WATERCOLOUR 1/2G 417 NUANCE AUREOLINE</t>
  </si>
  <si>
    <t>884955095331</t>
  </si>
  <si>
    <t>0101418</t>
  </si>
  <si>
    <t>W&amp;N PRO WATERCOLOUR 1/2G 418 ORANGE DE FIELD</t>
  </si>
  <si>
    <t>884955095348</t>
  </si>
  <si>
    <t>0101419</t>
  </si>
  <si>
    <t>W&amp;N PRO WATERCOLOUR 1/2G 419 POURPRE TYRIEN</t>
  </si>
  <si>
    <t>884955095355</t>
  </si>
  <si>
    <t>0101696</t>
  </si>
  <si>
    <t>W&amp;N PRO WATERCOLOUR 1/2G 696 NUANCE DE VERT DE GUIGNET</t>
  </si>
  <si>
    <t>884955095362</t>
  </si>
  <si>
    <t>0101420</t>
  </si>
  <si>
    <t>W&amp;N PRO WATERCOLOUR 1/2G 420 VERT CINABRE</t>
  </si>
  <si>
    <t>884955097069</t>
  </si>
  <si>
    <t>8840599</t>
  </si>
  <si>
    <t>W&amp;N PRO WATERCOLOUR 1/2G 603 LAQUE ECARLATE ROW</t>
  </si>
  <si>
    <t>094376550047</t>
  </si>
  <si>
    <t>0101025</t>
  </si>
  <si>
    <t>W&amp;N PRO WATERCOLOUR 1/2G 025 JAUNE BISMUTH</t>
  </si>
  <si>
    <t>094376550191</t>
  </si>
  <si>
    <t>0101137</t>
  </si>
  <si>
    <t>W&amp;N PRO WATERCOLOUR 1/2G 137 BLEU DE CERULEUM</t>
  </si>
  <si>
    <t>094376955415</t>
  </si>
  <si>
    <t>0101140</t>
  </si>
  <si>
    <t>W&amp;N PRO WATERCOLOUR 1/2G 140 BLEU CERULEUM NUANCE ROUGE</t>
  </si>
  <si>
    <t>884955086513</t>
  </si>
  <si>
    <t>8840245</t>
  </si>
  <si>
    <t>W&amp;N PRO WATERCOLOUR 1/2G 185 VERT DE COBALT FONCE ROW</t>
  </si>
  <si>
    <t>094376550382</t>
  </si>
  <si>
    <t>0101321</t>
  </si>
  <si>
    <t>W&amp;N PRO WATERCOLOUR 1/2G 321 BLEU D INDANTHRENE</t>
  </si>
  <si>
    <t>094376550528</t>
  </si>
  <si>
    <t>0101459</t>
  </si>
  <si>
    <t>W&amp;N PRO WATERCOLOUR 1/2G 459 OXYDE DE CHROME</t>
  </si>
  <si>
    <t>094376550542</t>
  </si>
  <si>
    <t>0101466</t>
  </si>
  <si>
    <t>W&amp;N PRO WATERCOLOUR 1/2G 466 ALIZARINE CRAMOISIE PERMANENTE</t>
  </si>
  <si>
    <t>094376553628</t>
  </si>
  <si>
    <t>0101479</t>
  </si>
  <si>
    <t>W&amp;N PRO WATERCOLOUR 1/2G 479 CARMIN PERMANENT</t>
  </si>
  <si>
    <t>094376550559</t>
  </si>
  <si>
    <t>0101489</t>
  </si>
  <si>
    <t>W&amp;N PRO WATERCOLOUR 1/2G 489 MAGENTA PERMANENT</t>
  </si>
  <si>
    <t>094376550566</t>
  </si>
  <si>
    <t>0101491</t>
  </si>
  <si>
    <t>W&amp;N PRO WATERCOLOUR 1/2G 491 MAUVE PERMANENT</t>
  </si>
  <si>
    <t>094376550573</t>
  </si>
  <si>
    <t>0101502</t>
  </si>
  <si>
    <t>W&amp;N PRO WATERCOLOUR 1/2G 502 ROSE PERMANENT</t>
  </si>
  <si>
    <t>094376550597</t>
  </si>
  <si>
    <t>0101507</t>
  </si>
  <si>
    <t>W&amp;N PRO WATERCOLOUR 1/2G 507 MARRON DE PERYLENE</t>
  </si>
  <si>
    <t>094376550610</t>
  </si>
  <si>
    <t>0101545</t>
  </si>
  <si>
    <t>W&amp;N PRO WATERCOLOUR 1/2G 545 MAGENTA QUINACRIDONE</t>
  </si>
  <si>
    <t>094376550627</t>
  </si>
  <si>
    <t>0101547</t>
  </si>
  <si>
    <t>W&amp;N PRO WATERCOLOUR 1/2G 547 OR TRANSPARENT FONCE</t>
  </si>
  <si>
    <t>094376550634</t>
  </si>
  <si>
    <t>0101548</t>
  </si>
  <si>
    <t>W&amp;N PRO WATERCOLOUR 1/2G 548 ROUGE QUINACRIDONE</t>
  </si>
  <si>
    <t>884955069547</t>
  </si>
  <si>
    <t>0101550</t>
  </si>
  <si>
    <t>W&amp;N PRO WATERCOLOUR 1/2G 550 QUINACRIDONE VIOLET</t>
  </si>
  <si>
    <t>884955069530</t>
  </si>
  <si>
    <t>0101650</t>
  </si>
  <si>
    <t>W&amp;N PRO WATERCOLOUR 1/2G 650 ORANGE TRANSPARENT</t>
  </si>
  <si>
    <t>884955069561</t>
  </si>
  <si>
    <t>0101697</t>
  </si>
  <si>
    <t>W&amp;N PRO WATERCOLOUR 1/2G 697 VERT D EAU</t>
  </si>
  <si>
    <t>884955069554</t>
  </si>
  <si>
    <t>0101710</t>
  </si>
  <si>
    <t>W&amp;N PRO WATERCOLOUR 1/2G 710 SMALT BLEU DUMONT</t>
  </si>
  <si>
    <t>094376955514</t>
  </si>
  <si>
    <t>0101649</t>
  </si>
  <si>
    <t>W&amp;N PRO WATERCOLOUR 1/2G 649 JAUNE TURNER</t>
  </si>
  <si>
    <t>884955095393</t>
  </si>
  <si>
    <t>0101424</t>
  </si>
  <si>
    <t>W&amp;N PRO WATERCOLOUR 1/2G 424 CENDRE ULTRAMARINE</t>
  </si>
  <si>
    <t>884955085929</t>
  </si>
  <si>
    <t>8840186</t>
  </si>
  <si>
    <t>W&amp;N PRO WATERCOLOUR 1/2G 347 JAUNE CITRON ROW</t>
  </si>
  <si>
    <t>884955085677</t>
  </si>
  <si>
    <t>8840161</t>
  </si>
  <si>
    <t>W&amp;N PRO WATERCOLOUR 1/2G 089 ORANGE DE CADMIUM ROW</t>
  </si>
  <si>
    <t>884955085684</t>
  </si>
  <si>
    <t>8840162</t>
  </si>
  <si>
    <t>W&amp;N PRO WATERCOLOUR 1/2G 094 ROUGE DE CADMIUM ROW</t>
  </si>
  <si>
    <t>094376550146</t>
  </si>
  <si>
    <t>0101106</t>
  </si>
  <si>
    <t>W&amp;N PRO WATERCOLOUR 1/2G 106 ECARLATE DE CADIUM</t>
  </si>
  <si>
    <t>884955085707</t>
  </si>
  <si>
    <t>8840164</t>
  </si>
  <si>
    <t>W&amp;N PRO WATERCOLOUR 1/2G 108 JAUNE DE CADMIUM ROW</t>
  </si>
  <si>
    <t>884955085776</t>
  </si>
  <si>
    <t>8840171</t>
  </si>
  <si>
    <t>W&amp;N PRO WATERCOLOUR 1/2G 178 BLEU DE COBALT ROW</t>
  </si>
  <si>
    <t>884955085783</t>
  </si>
  <si>
    <t>8840172</t>
  </si>
  <si>
    <t>W&amp;N PRO WATERCOLOUR 1/2G 180 BLEU DE COBALT  FONCE ROW</t>
  </si>
  <si>
    <t>884955085790</t>
  </si>
  <si>
    <t>8840173</t>
  </si>
  <si>
    <t>W&amp;N PRO WATERCOLOUR 1/2G 184 VERT COBALT ROW</t>
  </si>
  <si>
    <t>884955085806</t>
  </si>
  <si>
    <t>8840174</t>
  </si>
  <si>
    <t>W&amp;N PRO WATERCOLOUR 1/2G 190 COBALT TURQUOISE ROW</t>
  </si>
  <si>
    <t>884955085820</t>
  </si>
  <si>
    <t>8840176</t>
  </si>
  <si>
    <t>W&amp;N PRO WATERCOLOUR 1/2G 192 VIOLET COBALT ROW</t>
  </si>
  <si>
    <t>094376550665</t>
  </si>
  <si>
    <t>0101576</t>
  </si>
  <si>
    <t>W&amp;N PRO WATERCOLOUR 1/2G 576 ROSE DORE</t>
  </si>
  <si>
    <t>884955086162</t>
  </si>
  <si>
    <t>8840210</t>
  </si>
  <si>
    <t>W&amp;N PRO WATERCOLOUR 1/2G 587 GARANCE ROSE VERITABLE ROW</t>
  </si>
  <si>
    <t>884955062968</t>
  </si>
  <si>
    <t>0101890</t>
  </si>
  <si>
    <t>W&amp;N PRO WATERCOLOUR 1/2G 890 JAUNE SANS CADMIUM</t>
  </si>
  <si>
    <t>884955062975</t>
  </si>
  <si>
    <t>0101891</t>
  </si>
  <si>
    <t>W&amp;N PRO WATERCOLOUR 1/2G 891 JAUNE FONCE SANS CADMIUM</t>
  </si>
  <si>
    <t>884955062944</t>
  </si>
  <si>
    <t>0101898</t>
  </si>
  <si>
    <t>W&amp;N PRO WATERCOLOUR 1/2G 898 CITRON SANS CADMIUM</t>
  </si>
  <si>
    <t>884955062982</t>
  </si>
  <si>
    <t>0101899</t>
  </si>
  <si>
    <t>W&amp;N PRO WATERCOLOUR 1/2G 899 ORANGE SANS CADMIUM</t>
  </si>
  <si>
    <t>884955062999</t>
  </si>
  <si>
    <t>0101901</t>
  </si>
  <si>
    <t>W&amp;N PRO WATERCOLOUR 1/2G 901 ROUGE SANS CADMIUM</t>
  </si>
  <si>
    <t>884955069431</t>
  </si>
  <si>
    <t>0101903</t>
  </si>
  <si>
    <t>W&amp;N PRO WATERCOLOUR 1/2G 903 ECARLATE SANS CADMIUM</t>
  </si>
  <si>
    <t>884955062951</t>
  </si>
  <si>
    <t>0101907</t>
  </si>
  <si>
    <t>W&amp;N PRO WATERCOLOUR 1/2G 907 JAUNE PALE SANS CADMIUM</t>
  </si>
  <si>
    <t>884955085660</t>
  </si>
  <si>
    <t>8840160</t>
  </si>
  <si>
    <t>W&amp;N PRO WATERCOLOUR 1/2G 086 JAUNE CADMIUM CITRON ROW</t>
  </si>
  <si>
    <t>884955085714</t>
  </si>
  <si>
    <t>8840165</t>
  </si>
  <si>
    <t>W&amp;N PRO WATERCOLOUR 1/2G 111 JAUNE DE CADIUM FONCE ROW</t>
  </si>
  <si>
    <t>884955085721</t>
  </si>
  <si>
    <t>8840166</t>
  </si>
  <si>
    <t>W&amp;N PRO WATERCOLOUR 1/2G 118 JAUNE DE CADMIUM PALE ROW</t>
  </si>
  <si>
    <t>884955085691</t>
  </si>
  <si>
    <t>8840163</t>
  </si>
  <si>
    <t>W&amp;N PRO WATERCOLOUR 1/2G 097 ROUGE CADMIUM FONCE ROW</t>
  </si>
  <si>
    <t>884955085813</t>
  </si>
  <si>
    <t>8840175</t>
  </si>
  <si>
    <t>W&amp;N PRO WATERCOLOUR 1/2G 191 TURQUOISE COBALT CLAIR ROW</t>
  </si>
  <si>
    <t>094376551310</t>
  </si>
  <si>
    <t>0100347</t>
  </si>
  <si>
    <t>W&amp;N PRO WATERCOLOUR GODET 347 JAUNE CITRON</t>
  </si>
  <si>
    <t>094376551747</t>
  </si>
  <si>
    <t>0100722</t>
  </si>
  <si>
    <t>W&amp;N PRO WATERCOLOUR GODET 722 JAUNE CITRON WINSOR</t>
  </si>
  <si>
    <t>094376551778</t>
  </si>
  <si>
    <t>0100730</t>
  </si>
  <si>
    <t>W&amp;N PRO WATERCOLOUR GODET 730 JAUNE WINSOR</t>
  </si>
  <si>
    <t>094376551631</t>
  </si>
  <si>
    <t>0100653</t>
  </si>
  <si>
    <t>W&amp;N PRO WATERCOLOUR GODET 653 JAUNE TRANSPARENT</t>
  </si>
  <si>
    <t>094376955668</t>
  </si>
  <si>
    <t>0100649</t>
  </si>
  <si>
    <t>W&amp;N PRO WATERCOLOUR GODET 649 JAUNE TURNER</t>
  </si>
  <si>
    <t>094376551396</t>
  </si>
  <si>
    <t>0100267</t>
  </si>
  <si>
    <t>W&amp;N PRO WATERCOLOUR GODET 267 NELLE GOMME GUTTE</t>
  </si>
  <si>
    <t>094376551785</t>
  </si>
  <si>
    <t>0100731</t>
  </si>
  <si>
    <t>W&amp;N PRO WATERCOLOUR GODET 731 JAUNE WINSOR FONCE</t>
  </si>
  <si>
    <t>094376551273</t>
  </si>
  <si>
    <t>0100319</t>
  </si>
  <si>
    <t>W&amp;N PRO WATERCOLOUR GODET 319 JAUNE INDIEN</t>
  </si>
  <si>
    <t>094376955538</t>
  </si>
  <si>
    <t>0100723</t>
  </si>
  <si>
    <t>W&amp;N PRO WATERCOLOUR GODET 723 ORANGE WINSOR NUANCE ROUGE</t>
  </si>
  <si>
    <t>094376551761</t>
  </si>
  <si>
    <t>0100726</t>
  </si>
  <si>
    <t>W&amp;N PRO WATERCOLOUR GODET 726 ROUGE WINSOR</t>
  </si>
  <si>
    <t>094376551563</t>
  </si>
  <si>
    <t>0100576</t>
  </si>
  <si>
    <t>W&amp;N PRO WATERCOLOUR GODET 576 ROSE DORE</t>
  </si>
  <si>
    <t>094376955521</t>
  </si>
  <si>
    <t>0100725</t>
  </si>
  <si>
    <t>W&amp;N PRO WATERCOLOUR GODET 725 ROUGE WINSOR FONCE</t>
  </si>
  <si>
    <t>094376551440</t>
  </si>
  <si>
    <t>0100466</t>
  </si>
  <si>
    <t>W&amp;N PRO WATERCOLOUR GODET 466 ALIZARINE CRAMOISIE PERMANENTE</t>
  </si>
  <si>
    <t>094376550917</t>
  </si>
  <si>
    <t>0100004</t>
  </si>
  <si>
    <t>W&amp;N PRO WATERCOLOUR GODET 004 ALIZARINE CRAMOISIE</t>
  </si>
  <si>
    <t>094376553642</t>
  </si>
  <si>
    <t>0100479</t>
  </si>
  <si>
    <t>W&amp;N PRO WATERCOLOUR GODET 479 CARMIN PERMANENT</t>
  </si>
  <si>
    <t>094376551471</t>
  </si>
  <si>
    <t>0100502</t>
  </si>
  <si>
    <t>W&amp;N PRO WATERCOLOUR GODET 502 ROSE PERMANENT</t>
  </si>
  <si>
    <t>094376551570</t>
  </si>
  <si>
    <t>0100587</t>
  </si>
  <si>
    <t>W&amp;N PRO WATERCOLOUR GODET 587 GARANCE ROSE VERITABLE</t>
  </si>
  <si>
    <t>094376955545</t>
  </si>
  <si>
    <t>0100448</t>
  </si>
  <si>
    <t>W&amp;N PRO WATERCOLOUR GODET 448 ROSE OPERA ROW</t>
  </si>
  <si>
    <t>094376551518</t>
  </si>
  <si>
    <t>0100545</t>
  </si>
  <si>
    <t>W&amp;N PRO WATERCOLOUR GODET 545 MAGENTA QUINACRIDONE</t>
  </si>
  <si>
    <t>094376551457</t>
  </si>
  <si>
    <t>0100489</t>
  </si>
  <si>
    <t>W&amp;N PRO WATERCOLOUR GODET 489 MAGENTA PERMANENT</t>
  </si>
  <si>
    <t>094376551211</t>
  </si>
  <si>
    <t>0100192</t>
  </si>
  <si>
    <t>W&amp;N PRO WATERCOLOUR GODET 192 VIOLET COBALT</t>
  </si>
  <si>
    <t>094376551464</t>
  </si>
  <si>
    <t>0100491</t>
  </si>
  <si>
    <t>W&amp;N PRO WATERCOLOUR GODET 491 MAUVE PERMANENT</t>
  </si>
  <si>
    <t>094376551655</t>
  </si>
  <si>
    <t>0100672</t>
  </si>
  <si>
    <t>W&amp;N PRO WATERCOLOUR GODET 672 VIOLET OUTREMER</t>
  </si>
  <si>
    <t>094376551792</t>
  </si>
  <si>
    <t>0100733</t>
  </si>
  <si>
    <t>W&amp;N PRO WATERCOLOUR GODET 733 VIOLET WINSOR DIOXAZINE</t>
  </si>
  <si>
    <t>094376551280</t>
  </si>
  <si>
    <t>0100321</t>
  </si>
  <si>
    <t>W&amp;N PRO WATERCOLOUR GODET 321 BLEU D INDANTHRENE</t>
  </si>
  <si>
    <t>094376551167</t>
  </si>
  <si>
    <t>0100180</t>
  </si>
  <si>
    <t>W&amp;N PRO WATERCOLOUR GODET 180 BLEU DE COBALT FONCE</t>
  </si>
  <si>
    <t>094376551136</t>
  </si>
  <si>
    <t>0100263</t>
  </si>
  <si>
    <t>W&amp;N PRO WATERCOLOUR GODET 263 OUTREMER FRANCAIS</t>
  </si>
  <si>
    <t>094376551648</t>
  </si>
  <si>
    <t>0100667</t>
  </si>
  <si>
    <t>W&amp;N PRO WATERCOLOUR GODET 667 VERT OUTREMER</t>
  </si>
  <si>
    <t>094376551150</t>
  </si>
  <si>
    <t>0100178</t>
  </si>
  <si>
    <t>W&amp;N PRO WATERCOLOUR GODET 178 BLEU DE COBALT</t>
  </si>
  <si>
    <t>094376551693</t>
  </si>
  <si>
    <t>0100709</t>
  </si>
  <si>
    <t>W&amp;N PRO WATERCOLOUR GODET 709 BLEU WINSOR NUANCE ROUGE</t>
  </si>
  <si>
    <t>094376550924</t>
  </si>
  <si>
    <t>0100010</t>
  </si>
  <si>
    <t>W&amp;N PRO WATERCOLOUR GODET 010 BLEU ANVERS</t>
  </si>
  <si>
    <t>094376551402</t>
  </si>
  <si>
    <t>0100538</t>
  </si>
  <si>
    <t>W&amp;N PRO WATERCOLOUR GODET 538 BLEU DE PRUSSE</t>
  </si>
  <si>
    <t>094376551709</t>
  </si>
  <si>
    <t>0100707</t>
  </si>
  <si>
    <t>W&amp;N PRO WATERCOLOUR GODET 707 BLEU WINSOR NUANCE VERTE</t>
  </si>
  <si>
    <t>094376955569</t>
  </si>
  <si>
    <t>0100140</t>
  </si>
  <si>
    <t>W&amp;N PRO WATERCOLOUR GODET 140 BLEU CERULEUM NUANCE ROUGE</t>
  </si>
  <si>
    <t>094376551099</t>
  </si>
  <si>
    <t>0100137</t>
  </si>
  <si>
    <t>W&amp;N PRO WATERCOLOUR GODET 137 BLEU DE CERULEUM</t>
  </si>
  <si>
    <t>094376551341</t>
  </si>
  <si>
    <t>0100379</t>
  </si>
  <si>
    <t>W&amp;N PRO WATERCOLOUR GODET 379 BLEU MANGANESE</t>
  </si>
  <si>
    <t>094376551204</t>
  </si>
  <si>
    <t>0100191</t>
  </si>
  <si>
    <t>W&amp;N PRO WATERCOLOUR GODET 191 TURQUOISE COBALT CLAIR</t>
  </si>
  <si>
    <t>094376551198</t>
  </si>
  <si>
    <t>0100190</t>
  </si>
  <si>
    <t>W&amp;N PRO WATERCOLOUR GODET 190 COBALT TURQUOISE</t>
  </si>
  <si>
    <t>094376551723</t>
  </si>
  <si>
    <t>0100719</t>
  </si>
  <si>
    <t>W&amp;N PRO WATERCOLOUR GODET 719 VERT BLEU WINSOR</t>
  </si>
  <si>
    <t>094376551600</t>
  </si>
  <si>
    <t>0100637</t>
  </si>
  <si>
    <t>W&amp;N PRO WATERCOLOUR GODET 637 TERRE VERTE</t>
  </si>
  <si>
    <t>094376955590</t>
  </si>
  <si>
    <t>0100460</t>
  </si>
  <si>
    <t>W&amp;N PRO WATERCOLOUR GODET 460 VERT DE PERYLENE</t>
  </si>
  <si>
    <t>094376551426</t>
  </si>
  <si>
    <t>0100459</t>
  </si>
  <si>
    <t>W&amp;N PRO WATERCOLOUR GODET 459 OXYDE DE CHROME</t>
  </si>
  <si>
    <t>094376551259</t>
  </si>
  <si>
    <t>0100311</t>
  </si>
  <si>
    <t>W&amp;N PRO WATERCOLOUR GODET 311 VERT DE HOOKER</t>
  </si>
  <si>
    <t>094376551488</t>
  </si>
  <si>
    <t>0100503</t>
  </si>
  <si>
    <t>W&amp;N PRO WATERCOLOUR GODET 503 VERT DE VESSIE PERMANENT</t>
  </si>
  <si>
    <t>094376551419</t>
  </si>
  <si>
    <t>0100447</t>
  </si>
  <si>
    <t>W&amp;N PRO WATERCOLOUR GODET 447 VERT OLIVE</t>
  </si>
  <si>
    <t>094376551242</t>
  </si>
  <si>
    <t>0100294</t>
  </si>
  <si>
    <t>W&amp;N PRO WATERCOLOUR GODET 294 VERT DORE</t>
  </si>
  <si>
    <t>094376551358</t>
  </si>
  <si>
    <t>0100422</t>
  </si>
  <si>
    <t>W&amp;N PRO WATERCOLOUR GODET 422 JAUNE DE NAPLES</t>
  </si>
  <si>
    <t>094376551365</t>
  </si>
  <si>
    <t>0100425</t>
  </si>
  <si>
    <t>W&amp;N PRO WATERCOLOUR GODET 425 JAUNE DE NAPLES FONCE</t>
  </si>
  <si>
    <t>094376551808</t>
  </si>
  <si>
    <t>0100744</t>
  </si>
  <si>
    <t>W&amp;N PRO WATERCOLOUR GODET 744 OCRE JAUNE</t>
  </si>
  <si>
    <t>094376551549</t>
  </si>
  <si>
    <t>0100552</t>
  </si>
  <si>
    <t>W&amp;N PRO WATERCOLOUR GODET 552 TERRE DE SIENNE NATURELLE</t>
  </si>
  <si>
    <t>094376551525</t>
  </si>
  <si>
    <t>0100547</t>
  </si>
  <si>
    <t>W&amp;N PRO WATERCOLOUR GODET 547 OR TRANSPARENT FONCE</t>
  </si>
  <si>
    <t>094376550986</t>
  </si>
  <si>
    <t>0100074</t>
  </si>
  <si>
    <t>W&amp;N PRO WATERCOLOUR GODET 074 TERRE DE SIENNE BRULEE</t>
  </si>
  <si>
    <t>094376551327</t>
  </si>
  <si>
    <t>0100362</t>
  </si>
  <si>
    <t>W&amp;N PRO WATERCOLOUR GODET 362 ROUGE CLAIR</t>
  </si>
  <si>
    <t>094376551266</t>
  </si>
  <si>
    <t>0100317</t>
  </si>
  <si>
    <t>W&amp;N PRO WATERCOLOUR GODET 317 ROUGE INDIEN</t>
  </si>
  <si>
    <t>094376955637</t>
  </si>
  <si>
    <t>0100537</t>
  </si>
  <si>
    <t>W&amp;N PRO WATERCOLOUR GODET 537 POTERIE</t>
  </si>
  <si>
    <t>094376551495</t>
  </si>
  <si>
    <t>0100507</t>
  </si>
  <si>
    <t>W&amp;N PRO WATERCOLOUR GODET 507 MARRON DE PERYLENE</t>
  </si>
  <si>
    <t>094376551112</t>
  </si>
  <si>
    <t>0100125</t>
  </si>
  <si>
    <t>W&amp;N PRO WATERCOLOUR GODET 125 VIOLET CAPUT MORTUUM</t>
  </si>
  <si>
    <t>094376551556</t>
  </si>
  <si>
    <t>0100554</t>
  </si>
  <si>
    <t>W&amp;N PRO WATERCOLOUR GODET 554 TERRE D'OMBRE NATURELLE</t>
  </si>
  <si>
    <t>094376550993</t>
  </si>
  <si>
    <t>0100076</t>
  </si>
  <si>
    <t>W&amp;N PRO WATERCOLOUR GODET 076 TERRE D'OMBRE BRULEE</t>
  </si>
  <si>
    <t>094376551662</t>
  </si>
  <si>
    <t>0100676</t>
  </si>
  <si>
    <t>W&amp;N PRO WATERCOLOUR GODET 676 BRUN VAN DYCK</t>
  </si>
  <si>
    <t>094376551594</t>
  </si>
  <si>
    <t>0100609</t>
  </si>
  <si>
    <t>W&amp;N PRO WATERCOLOUR GODET 609 SEPIA</t>
  </si>
  <si>
    <t>094376551297</t>
  </si>
  <si>
    <t>0100322</t>
  </si>
  <si>
    <t>W&amp;N PRO WATERCOLOUR GODET 322 INDIGO</t>
  </si>
  <si>
    <t>094376551433</t>
  </si>
  <si>
    <t>0100465</t>
  </si>
  <si>
    <t>W&amp;N PRO WATERCOLOUR GODET 465 GRIS DE PAYNE</t>
  </si>
  <si>
    <t>094376551372</t>
  </si>
  <si>
    <t>0100430</t>
  </si>
  <si>
    <t>W&amp;N PRO WATERCOLOUR GODET 430 TEINTE NEUTRE</t>
  </si>
  <si>
    <t>094376551303</t>
  </si>
  <si>
    <t>0100331</t>
  </si>
  <si>
    <t>W&amp;N PRO WATERCOLOUR GODET 331 NOIR IVOIRE</t>
  </si>
  <si>
    <t>094376955644</t>
  </si>
  <si>
    <t>0100386</t>
  </si>
  <si>
    <t>W&amp;N PRO WATERCOLOUR GODET 386 NOIR DE MARS</t>
  </si>
  <si>
    <t>094376551228</t>
  </si>
  <si>
    <t>0100217</t>
  </si>
  <si>
    <t>W&amp;N PRO WATERCOLOUR GODET 217 GRIS DAVY</t>
  </si>
  <si>
    <t>094376551129</t>
  </si>
  <si>
    <t>0100150</t>
  </si>
  <si>
    <t>W&amp;N PRO WATERCOLOUR GODET 150 BLANC DE CHINE</t>
  </si>
  <si>
    <t>094376551624</t>
  </si>
  <si>
    <t>0100644</t>
  </si>
  <si>
    <t>W&amp;N PRO WATERCOLOUR GODET 644 BLANC DE TITANE</t>
  </si>
  <si>
    <t xml:space="preserve">Sous-total </t>
  </si>
  <si>
    <t>Remise complémentaire de 20% pour 500€ d'achat</t>
  </si>
  <si>
    <t>-25% COMPLÉMENTAIRE</t>
  </si>
  <si>
    <t>POUR 8 SETS ACHETÉS</t>
  </si>
  <si>
    <t>Page 3 - SETS AQUARELLE PROFESSIONNELLE</t>
  </si>
  <si>
    <t>094376860825</t>
  </si>
  <si>
    <t>0190685</t>
  </si>
  <si>
    <t>W&amp;N PRO WATERCOLOUR 12 HP SET DE POCHE EXTERIEUR</t>
  </si>
  <si>
    <t>094376905342</t>
  </si>
  <si>
    <t>0190049</t>
  </si>
  <si>
    <t>W&amp;N PRO WATERCOLOUR 14 HP SET D'EXTERIEUR</t>
  </si>
  <si>
    <t>094376917444</t>
  </si>
  <si>
    <t>0190553</t>
  </si>
  <si>
    <t>W&amp;N PRO WATERCOLOUR 24 HP BOITE METAL DE VOYAGE COMPLETE</t>
  </si>
  <si>
    <t>094376917451</t>
  </si>
  <si>
    <t>0190552</t>
  </si>
  <si>
    <t>W&amp;N PRO WATERCOLOUR 12 TBE BOITE METAL DE VOYAGE</t>
  </si>
  <si>
    <t>094376935530</t>
  </si>
  <si>
    <t>0193548</t>
  </si>
  <si>
    <t>W&amp;N PRO WATERCOLOUR 12 HP BOITE METAL VOYAGE PERSONNALISABLE</t>
  </si>
  <si>
    <t>884955033166</t>
  </si>
  <si>
    <t>0190100</t>
  </si>
  <si>
    <t>W&amp;N PRO WATERCOLOUR 18 HP BOITE METAL DE VOYAGE ROW</t>
  </si>
  <si>
    <t>884955080047</t>
  </si>
  <si>
    <t>0190815</t>
  </si>
  <si>
    <t>W&amp;N PRO WATERCOLOUR COFFRET D'ATELIER 20 PIECES</t>
  </si>
  <si>
    <t>884955095409</t>
  </si>
  <si>
    <t>0190824</t>
  </si>
  <si>
    <t>W&amp;N PRO WATERCOLOUR REVIVAL COLLECTION 8 1/2G</t>
  </si>
  <si>
    <t>884955095416</t>
  </si>
  <si>
    <t>0190825</t>
  </si>
  <si>
    <t>W&amp;N PRO WATERCOLOUR REVIVAL COLLECTION 6 TUBES</t>
  </si>
  <si>
    <t>884955099414</t>
  </si>
  <si>
    <t>0190833</t>
  </si>
  <si>
    <t>W&amp;N PROFESSIONAL WATERCOLOUR 6X5ML TUBES SET FONDAMENTALES</t>
  </si>
  <si>
    <t>884955099421</t>
  </si>
  <si>
    <t>0190834</t>
  </si>
  <si>
    <t>W&amp;N PROFESSIONAL WATERCOLOUR 6X5ML TUBES SET GRANULATION</t>
  </si>
  <si>
    <t>884955099636</t>
  </si>
  <si>
    <t>0190835</t>
  </si>
  <si>
    <t>W&amp;N PROFESSIONAL WATERCOLOUR 6X5ML TUBES SET TERRES RICHES</t>
  </si>
  <si>
    <t>884955099643</t>
  </si>
  <si>
    <t>0190836</t>
  </si>
  <si>
    <t>W&amp;N PROFESSIONAL WATERCOLOUR 6X5ML TUBES SET WINSOR</t>
  </si>
  <si>
    <t>884955100240</t>
  </si>
  <si>
    <t>0190837</t>
  </si>
  <si>
    <t>W&amp;N PROFESSIONAL WATERCOLOUR SET 6X5ML COULEURS FLORALES</t>
  </si>
  <si>
    <t>Nouveauté !</t>
  </si>
  <si>
    <t>884955100257</t>
  </si>
  <si>
    <t>0190838</t>
  </si>
  <si>
    <t>W&amp;N PROFESSIONAL WATERCOLOUR SET 6X5ML CLRS PAYSAGES URBAINS</t>
  </si>
  <si>
    <t>884955100264</t>
  </si>
  <si>
    <t>0190839</t>
  </si>
  <si>
    <t>W&amp;N PROFESSIONAL WATERCOLOUR SET 6X5ML COULEURS MEDITATIVES</t>
  </si>
  <si>
    <t>884955100271</t>
  </si>
  <si>
    <t>0190840</t>
  </si>
  <si>
    <t>W&amp;N PROFESSIONAL WATERCOLOUR SET 6X5ML COULEURS VIVES</t>
  </si>
  <si>
    <t>Remise complémentaire de 20% pour 8 achetés</t>
  </si>
  <si>
    <t>-30% COMPLÉMENTAIRE</t>
  </si>
  <si>
    <t>POUR 30 AQUARELLE COTMAN ACHETÉES PAR FORMAT</t>
  </si>
  <si>
    <t>Page 4 - Aquarelle Cotman Unitaire</t>
  </si>
  <si>
    <t>21 ML</t>
  </si>
  <si>
    <t>094376902327</t>
  </si>
  <si>
    <t>0308003</t>
  </si>
  <si>
    <t>W&amp;N COTMAN AQUARELLE 21ML 003 ALIZARINE CRAMOISIE IMITATION</t>
  </si>
  <si>
    <t>094376902426</t>
  </si>
  <si>
    <t>0308150</t>
  </si>
  <si>
    <t>W&amp;N COTMAN AQUARELLE 21ML 150 BLANC DE CHINE</t>
  </si>
  <si>
    <t>094376902419</t>
  </si>
  <si>
    <t>0308139</t>
  </si>
  <si>
    <t>W&amp;N COTMAN AQUARELLE 21ML 139 BLEU CERULEUM IMITATION</t>
  </si>
  <si>
    <t>094376902433</t>
  </si>
  <si>
    <t>0308179</t>
  </si>
  <si>
    <t>W&amp;N COTMAN AQUARELLE 21ML 179 BLEU DE COBALT IMITATION</t>
  </si>
  <si>
    <t>094376902600</t>
  </si>
  <si>
    <t>0308538</t>
  </si>
  <si>
    <t>W&amp;N COTMAN AQUARELLE 21ML 538 BLEU DE PRUSSE</t>
  </si>
  <si>
    <t>094376902518</t>
  </si>
  <si>
    <t>0308327</t>
  </si>
  <si>
    <t>W&amp;N COTMAN AQUARELLE 21ML 327 BLEU INTENSE</t>
  </si>
  <si>
    <t>094376902693</t>
  </si>
  <si>
    <t>0308676</t>
  </si>
  <si>
    <t>W&amp;N COTMAN AQUARELLE 21ML 676 BRUN VAN DYCK</t>
  </si>
  <si>
    <t>094376902457</t>
  </si>
  <si>
    <t>0308235</t>
  </si>
  <si>
    <t>W&amp;N COTMAN AQUARELLE 21ML 235 EMERAUDE</t>
  </si>
  <si>
    <t>094376902464</t>
  </si>
  <si>
    <t>0308266</t>
  </si>
  <si>
    <t>W&amp;N COTMAN AQUARELLE 21ML 266 GOMME GUTTE IMITATION</t>
  </si>
  <si>
    <t>094376902587</t>
  </si>
  <si>
    <t>0308465</t>
  </si>
  <si>
    <t>W&amp;N COTMAN AQUARELLE 21ML 465 GRIS DE PAYNE</t>
  </si>
  <si>
    <t>094376902501</t>
  </si>
  <si>
    <t>0308322</t>
  </si>
  <si>
    <t>W&amp;N COTMAN AQUARELLE 21ML 322 INDIGO</t>
  </si>
  <si>
    <t>094376902556</t>
  </si>
  <si>
    <t>0308346</t>
  </si>
  <si>
    <t>W&amp;N COTMAN AQUARELLE 21ML 346 JAUNE CITRON IMIT</t>
  </si>
  <si>
    <t>094376902396</t>
  </si>
  <si>
    <t>0308109</t>
  </si>
  <si>
    <t>W&amp;N COTMAN AQUARELLE 21ML 109 JAUNE DE CADMIUM IMITATION</t>
  </si>
  <si>
    <t>094376902358</t>
  </si>
  <si>
    <t>0308090</t>
  </si>
  <si>
    <t>W&amp;N COTMAN AQUARELLE 21ML 090 JAUNE DE CADMIUM ORANGE IMIT</t>
  </si>
  <si>
    <t>094376902402</t>
  </si>
  <si>
    <t>0308119</t>
  </si>
  <si>
    <t>W&amp;N COTMAN AQUARELLE 21ML 119 JAUNE DE CADMIUM PALE IMIT</t>
  </si>
  <si>
    <t>094376902648</t>
  </si>
  <si>
    <t>0308580</t>
  </si>
  <si>
    <t>W&amp;N COTMAN AQUARELLE 21ML 580 LAQUE DE GARANCE ROSE</t>
  </si>
  <si>
    <t>094376902617</t>
  </si>
  <si>
    <t>0308544</t>
  </si>
  <si>
    <t>W&amp;N COTMAN AQUARELLE 21ML 544 LAQUE POURPRE</t>
  </si>
  <si>
    <t>094376902570</t>
  </si>
  <si>
    <t>0308398</t>
  </si>
  <si>
    <t>W&amp;N COTMAN AQUARELLE 21ML 398 MAUVE</t>
  </si>
  <si>
    <t>094376902549</t>
  </si>
  <si>
    <t>0308337</t>
  </si>
  <si>
    <t>W&amp;N COTMAN AQUARELLE 21ML 337 NOIR DE FUMEE</t>
  </si>
  <si>
    <t>094376902532</t>
  </si>
  <si>
    <t>0308331</t>
  </si>
  <si>
    <t>W&amp;N COTMAN AQUARELLE 21ML 331 NOIR DIVOIRE</t>
  </si>
  <si>
    <t>094376902709</t>
  </si>
  <si>
    <t>0308696</t>
  </si>
  <si>
    <t>W&amp;N COTMAN AQUARELLE 21ML 696 NUANCE DE VERT DE GUIGNET</t>
  </si>
  <si>
    <t>094376902716</t>
  </si>
  <si>
    <t>0308744</t>
  </si>
  <si>
    <t>W&amp;N COTMAN AQUARELLE 21ML 744 OCRE JAUNE</t>
  </si>
  <si>
    <t>094376902686</t>
  </si>
  <si>
    <t>0308660</t>
  </si>
  <si>
    <t>W&amp;N COTMAN AQUARELLE 21ML 660 OUTREMER</t>
  </si>
  <si>
    <t>094376902594</t>
  </si>
  <si>
    <t>0308502</t>
  </si>
  <si>
    <t>W&amp;N COTMAN AQUARELLE 21ML 502 ROSE PERMANENT</t>
  </si>
  <si>
    <t>094376902563</t>
  </si>
  <si>
    <t>0308362</t>
  </si>
  <si>
    <t>W&amp;N COTMAN AQUARELLE 21ML 362 ROUGE CLAIR</t>
  </si>
  <si>
    <t>094376902372</t>
  </si>
  <si>
    <t>0308098</t>
  </si>
  <si>
    <t>W&amp;N COTMAN AQUARELLE 21ML 098 ROUGE DE CADMIUM FONCE IMIT</t>
  </si>
  <si>
    <t>094376902365</t>
  </si>
  <si>
    <t>0308095</t>
  </si>
  <si>
    <t>W&amp;N COTMAN AQUARELLE 21ML 095 ROUGE DE CADMIUM IMITATION</t>
  </si>
  <si>
    <t>094376902389</t>
  </si>
  <si>
    <t>0308103</t>
  </si>
  <si>
    <t>W&amp;N COTMAN AQUARELLE 21ML 103 ROUGE DE CADMIUM PALE IMIT</t>
  </si>
  <si>
    <t>094376902495</t>
  </si>
  <si>
    <t>0308317</t>
  </si>
  <si>
    <t>W&amp;N COTMAN AQUARELLE 21ML 317 ROUGE INDIEN</t>
  </si>
  <si>
    <t>094376902662</t>
  </si>
  <si>
    <t>0308609</t>
  </si>
  <si>
    <t>W&amp;N COTMAN AQUARELLE 21ML 609 SEPIA</t>
  </si>
  <si>
    <t>094376902334</t>
  </si>
  <si>
    <t>0308074</t>
  </si>
  <si>
    <t>W&amp;N COTMAN AQUARELLE 21ML 074 TERRE DE SIENNE BRULEE</t>
  </si>
  <si>
    <t>094376902624</t>
  </si>
  <si>
    <t>0308552</t>
  </si>
  <si>
    <t>W&amp;N COTMAN AQUARELLE 21ML 552 TERRE DE SIENNE NATURELLE</t>
  </si>
  <si>
    <t>094376902341</t>
  </si>
  <si>
    <t>0308076</t>
  </si>
  <si>
    <t>W&amp;N COTMAN AQUARELLE 21ML 076 TERRE DOMBRE BRULEE</t>
  </si>
  <si>
    <t>094376902631</t>
  </si>
  <si>
    <t>0308554</t>
  </si>
  <si>
    <t>W&amp;N COTMAN AQUARELLE 21ML 554 TERRE DOMBRE NATURELLE</t>
  </si>
  <si>
    <t>094376902679</t>
  </si>
  <si>
    <t>0308654</t>
  </si>
  <si>
    <t>W&amp;N COTMAN AQUARELLE 21ML 654 TURQUOISE</t>
  </si>
  <si>
    <t>094376902488</t>
  </si>
  <si>
    <t>0308314</t>
  </si>
  <si>
    <t>W&amp;N COTMAN AQUARELLE 21ML 314 VERT DE HOOKER CLAIR</t>
  </si>
  <si>
    <t>094376902471</t>
  </si>
  <si>
    <t>0308312</t>
  </si>
  <si>
    <t>W&amp;N COTMAN AQUARELLE 21ML 312 VERT DE HOOKER FONCE</t>
  </si>
  <si>
    <t>094376902655</t>
  </si>
  <si>
    <t>0308599</t>
  </si>
  <si>
    <t>W&amp;N COTMAN AQUARELLE 21ML 599 VERT DE VESSIE</t>
  </si>
  <si>
    <t>094376902525</t>
  </si>
  <si>
    <t>0308329</t>
  </si>
  <si>
    <t>W&amp;N COTMAN AQUARELLE 21ML 329 VERT INTENSE</t>
  </si>
  <si>
    <t>094376902440</t>
  </si>
  <si>
    <t>0308231</t>
  </si>
  <si>
    <t>W&amp;N COTMAN AQUARELLE 21ML 231 VIOLET DIOXAZINE</t>
  </si>
  <si>
    <t>884955090572</t>
  </si>
  <si>
    <t>0308058</t>
  </si>
  <si>
    <t>W&amp;N COTMAN AQUARELLE 21ML 058 BRONZE</t>
  </si>
  <si>
    <t>884955090527</t>
  </si>
  <si>
    <t>0308088</t>
  </si>
  <si>
    <t>W&amp;N COTMAN AQUARELLE 21ML 088 YELLOW GOLD</t>
  </si>
  <si>
    <t>884955090596</t>
  </si>
  <si>
    <t>0308330</t>
  </si>
  <si>
    <t>W&amp;N COTMAN AQUARELLE 21ML 330 BLANC IRIDESCENT</t>
  </si>
  <si>
    <t>884955090541</t>
  </si>
  <si>
    <t>0308471</t>
  </si>
  <si>
    <t>W&amp;N COTMAN AQUARELLE 21ML 471 CUIVRE ROUGE</t>
  </si>
  <si>
    <t>0308472</t>
  </si>
  <si>
    <t>884955090589</t>
  </si>
  <si>
    <t>0308473</t>
  </si>
  <si>
    <t>W&amp;N COTMAN AQUARELLE 21ML 473 NOIR IRIDESCENT</t>
  </si>
  <si>
    <t>884955090558</t>
  </si>
  <si>
    <t>0308511</t>
  </si>
  <si>
    <t>W&amp;N COTMAN AQUARELLE 21ML 511 ETAIN</t>
  </si>
  <si>
    <t>884955090565</t>
  </si>
  <si>
    <t>0308617</t>
  </si>
  <si>
    <t>W&amp;N COTMAN AQUARELLE 21ML 617 ARGENT</t>
  </si>
  <si>
    <t>Remise complémentaire de 30% pour 30 achetés</t>
  </si>
  <si>
    <t>8ML</t>
  </si>
  <si>
    <t>884955084793</t>
  </si>
  <si>
    <t>8840079</t>
  </si>
  <si>
    <t>W&amp;N COTMAN AQUARELLE 8ML 003 ALIZARINE CARMIN ROW</t>
  </si>
  <si>
    <t>884955084809</t>
  </si>
  <si>
    <t>8840080</t>
  </si>
  <si>
    <t>W&amp;N COTMAN AQUARELLE 8ML 074 TERRE DE SIENNE BRULEE ROW</t>
  </si>
  <si>
    <t>884955084816</t>
  </si>
  <si>
    <t>8840081</t>
  </si>
  <si>
    <t>W&amp;N COTMAN AQUARELLE 8ML 076 TERRE DOMBRE BRULEEE ROW</t>
  </si>
  <si>
    <t>884955084823</t>
  </si>
  <si>
    <t>8840082</t>
  </si>
  <si>
    <t>W&amp;N COTMAN AQUARELLE 8ML 090 CADMIUM ORANGE IMITATION ROW</t>
  </si>
  <si>
    <t>884955084830</t>
  </si>
  <si>
    <t>8840083</t>
  </si>
  <si>
    <t>W&amp;N COTMAN AQUARELLE 8ML 095 ROUGE DE CADMIUM IMITATION ROW</t>
  </si>
  <si>
    <t>884955084847</t>
  </si>
  <si>
    <t>8840084</t>
  </si>
  <si>
    <t>W&amp;N COTMAN AQUARELLE 8ML 098 ROUGE CADMIUM FONCEE IMIT ROW</t>
  </si>
  <si>
    <t>884955084854</t>
  </si>
  <si>
    <t>8840085</t>
  </si>
  <si>
    <t>W&amp;N COTMAN AQUARELLE 8ML 103 ROUGE DE CADMIUM PALE IMIT ROW</t>
  </si>
  <si>
    <t>884955084861</t>
  </si>
  <si>
    <t>8840086</t>
  </si>
  <si>
    <t>W&amp;N COTMAN AQUARELLE 8ML 109 JAUNE DE CADMIUM IMITATION ROW</t>
  </si>
  <si>
    <t>884955084878</t>
  </si>
  <si>
    <t>8840087</t>
  </si>
  <si>
    <t>W&amp;N COTMAN AQUARELLE 8ML 119 JAUNE DE CADMIUM PALE IMIT ROW</t>
  </si>
  <si>
    <t>884955084885</t>
  </si>
  <si>
    <t>8840088</t>
  </si>
  <si>
    <t>W&amp;N COTMAN AQUARELLE 8ML 139 BLEU CERULEUM IMITATION ROW</t>
  </si>
  <si>
    <t>884955084892</t>
  </si>
  <si>
    <t>8840089</t>
  </si>
  <si>
    <t>W&amp;N COTMAN AQUARELLE 8ML 150 BLANC DE CHINE ROW</t>
  </si>
  <si>
    <t>884955084908</t>
  </si>
  <si>
    <t>8840090</t>
  </si>
  <si>
    <t>W&amp;N COTMAN AQUARELLE 8ML 179 BLEU DE COBALT IMITATION ROW</t>
  </si>
  <si>
    <t>884955084915</t>
  </si>
  <si>
    <t>8840091</t>
  </si>
  <si>
    <t>W&amp;N COTMAN AQUARELLE 8ML 231 VIOLET DIOXAZINE ROW</t>
  </si>
  <si>
    <t>884955084922</t>
  </si>
  <si>
    <t>8840092</t>
  </si>
  <si>
    <t>W&amp;N COTMAN AQUARELLE 8ML 235 VERT EMERAUDE ROW</t>
  </si>
  <si>
    <t>884955084939</t>
  </si>
  <si>
    <t>8840093</t>
  </si>
  <si>
    <t>W&amp;N COTMAN AQUARELLE 8ML 266 GOMME GUTTE ROW</t>
  </si>
  <si>
    <t>884955084946</t>
  </si>
  <si>
    <t>8840094</t>
  </si>
  <si>
    <t>W&amp;N COTMAN AQUARELLE 8ML 312 VERT HOOKER FONCE ROW</t>
  </si>
  <si>
    <t>884955084953</t>
  </si>
  <si>
    <t>8840095</t>
  </si>
  <si>
    <t>W&amp;N COTMAN AQUARELLE 8ML 314 VERT HOOKER CLAIR ROW</t>
  </si>
  <si>
    <t>884955084960</t>
  </si>
  <si>
    <t>8840096</t>
  </si>
  <si>
    <t>W&amp;N COTMAN AQUARELLE 8ML 317 ROUGE INDIEN ROW</t>
  </si>
  <si>
    <t>884955084977</t>
  </si>
  <si>
    <t>8840097</t>
  </si>
  <si>
    <t>W&amp;N COTMAN AQUARELLE 8ML 322 INDIGO ROW</t>
  </si>
  <si>
    <t>884955084984</t>
  </si>
  <si>
    <t>8840098</t>
  </si>
  <si>
    <t>W&amp;N COTMAN AQUARELLE 8ML 327 BLEU INTENSE ROW</t>
  </si>
  <si>
    <t>884955084991</t>
  </si>
  <si>
    <t>8840099</t>
  </si>
  <si>
    <t>W&amp;N COTMAN AQUARELLE 8ML 329 VERT INTENSE ROW</t>
  </si>
  <si>
    <t>884955085004</t>
  </si>
  <si>
    <t>8840100</t>
  </si>
  <si>
    <t>W&amp;N COTMAN AQUARELLE 8ML 331 NOIR IVOIRE ROW</t>
  </si>
  <si>
    <t>884955085011</t>
  </si>
  <si>
    <t>8840101</t>
  </si>
  <si>
    <t>W&amp;N COTMAN AQUARELLE 8ML 337 NOIR DE FUMEE ROW</t>
  </si>
  <si>
    <t>884955085028</t>
  </si>
  <si>
    <t>8840102</t>
  </si>
  <si>
    <t>W&amp;N COTMAN AQUARELLE 8ML 346 JAUNE CITRON IMITATION ROW</t>
  </si>
  <si>
    <t>884955085035</t>
  </si>
  <si>
    <t>8840103</t>
  </si>
  <si>
    <t>W&amp;N COTMAN AQUARELLE 8ML 362 ROUGE PALE ROW</t>
  </si>
  <si>
    <t>884955085042</t>
  </si>
  <si>
    <t>8840104</t>
  </si>
  <si>
    <t>W&amp;N COTMAN AQUARELLE 8ML 398 MAUVE ROW</t>
  </si>
  <si>
    <t>884955085059</t>
  </si>
  <si>
    <t>8840105</t>
  </si>
  <si>
    <t>W&amp;N COTMAN AQUARELLE 8ML 465 GRIS DE PAYNE ROW</t>
  </si>
  <si>
    <t>884955085066</t>
  </si>
  <si>
    <t>8840106</t>
  </si>
  <si>
    <t>W&amp;N COTMAN AQUARELLE 8ML 502 ROSE PERMANENT ROW</t>
  </si>
  <si>
    <t>884955085073</t>
  </si>
  <si>
    <t>8840107</t>
  </si>
  <si>
    <t>W&amp;N COTMAN AQUARELLE 8ML 538 BLEU DE PRUSSE ROW</t>
  </si>
  <si>
    <t>884955085080</t>
  </si>
  <si>
    <t>8840108</t>
  </si>
  <si>
    <t>W&amp;N COTMAN AQUARELLE 8ML 544 LAQUE POURPRE ROW</t>
  </si>
  <si>
    <t>884955085097</t>
  </si>
  <si>
    <t>8840109</t>
  </si>
  <si>
    <t>W&amp;N COTMAN AQUARELLE 8ML 552 TERRE DE SIENNE NATURELLE ROW</t>
  </si>
  <si>
    <t>884955085103</t>
  </si>
  <si>
    <t>8840110</t>
  </si>
  <si>
    <t>W&amp;N COTMAN AQUARELLE 8ML 554 TERRE DOMBRE NATURELLE ROW</t>
  </si>
  <si>
    <t>884955085110</t>
  </si>
  <si>
    <t>8840111</t>
  </si>
  <si>
    <t>W&amp;N COTMAN AQUARELLE 8ML NUANCE DE GARENCE ROSE ROW</t>
  </si>
  <si>
    <t>884955085127</t>
  </si>
  <si>
    <t>8840112</t>
  </si>
  <si>
    <t>W&amp;N COTMAN AQUARELLE 8ML 599 VERT DE VESSIE ROW</t>
  </si>
  <si>
    <t>884955085134</t>
  </si>
  <si>
    <t>8840113</t>
  </si>
  <si>
    <t>W&amp;N COTMAN AQUARELLE 8ML 609 SEPIA ROW</t>
  </si>
  <si>
    <t>884955085141</t>
  </si>
  <si>
    <t>8840114</t>
  </si>
  <si>
    <t>W&amp;N COTMAN AQUARELLE 8ML 654 TURQUOISE ROW</t>
  </si>
  <si>
    <t>884955085158</t>
  </si>
  <si>
    <t>8840115</t>
  </si>
  <si>
    <t>W&amp;N COTMAN AQUARELLE 8ML 660 OUTREMER ROW</t>
  </si>
  <si>
    <t>884955085165</t>
  </si>
  <si>
    <t>8840116</t>
  </si>
  <si>
    <t>W&amp;N COTMAN AQUARELLE 8ML 676 BRUN VAN DYCK ROW</t>
  </si>
  <si>
    <t>884955085172</t>
  </si>
  <si>
    <t>8840117</t>
  </si>
  <si>
    <t>W&amp;N COTMAN AQUARELLE 8ML 696 NUANCE DE VERT GUIGNET ROW</t>
  </si>
  <si>
    <t>884955085189</t>
  </si>
  <si>
    <t>8840118</t>
  </si>
  <si>
    <t>W&amp;N COTMAN AQUARELLE 8ML 744 OCRE JAUNE ROW</t>
  </si>
  <si>
    <t>884955090497</t>
  </si>
  <si>
    <t>8840530</t>
  </si>
  <si>
    <t>W&amp;N COTMAN AQUARELLE 8ML 058 BRONZE ROW</t>
  </si>
  <si>
    <t>884955090442</t>
  </si>
  <si>
    <t>8840525</t>
  </si>
  <si>
    <t>W&amp;N COTMAN AQUARELLE 8ML 088 JAUNE OR ROW</t>
  </si>
  <si>
    <t>884955090510</t>
  </si>
  <si>
    <t>8840532</t>
  </si>
  <si>
    <t>W&amp;N COTMAN AQUARELLE 8ML 330 BLANC IRIDESCENT ROW</t>
  </si>
  <si>
    <t>884955090466</t>
  </si>
  <si>
    <t>8840527</t>
  </si>
  <si>
    <t>W&amp;N COTMAN AQUARELLE 8ML 471 CUIVRE ROUGE ROW</t>
  </si>
  <si>
    <t>884955090459</t>
  </si>
  <si>
    <t>8840526</t>
  </si>
  <si>
    <t>W&amp;N COTMAN AQUARELLE 8ML 472 BLEU IRIDESCENT ROW</t>
  </si>
  <si>
    <t>884955090503</t>
  </si>
  <si>
    <t>8840531</t>
  </si>
  <si>
    <t>W&amp;N COTMAN AQUARELLE 8ML 473 NOIR IRIDESCENT ROW</t>
  </si>
  <si>
    <t>884955090473</t>
  </si>
  <si>
    <t>8840528</t>
  </si>
  <si>
    <t>W&amp;N COTMAN AQUARELLE 8ML 511 ETAIN ROW</t>
  </si>
  <si>
    <t>884955090480</t>
  </si>
  <si>
    <t>8840529</t>
  </si>
  <si>
    <t>W&amp;N COTMAN AQUARELLE 8ML 617 ARGENT ROW</t>
  </si>
  <si>
    <t>1/2 Godet</t>
  </si>
  <si>
    <t>094376901429</t>
  </si>
  <si>
    <t>0301003</t>
  </si>
  <si>
    <t>W&amp;N COTMAN AQUARELLE 1/2 GODET 003 ALIZARINE CRAMOISIE IMIT</t>
  </si>
  <si>
    <t>094376901436</t>
  </si>
  <si>
    <t>0301074</t>
  </si>
  <si>
    <t>W&amp;N COTMAN AQUARELLE 1/2 GODET 074 TERRE DE SIENNE BRULEEEE</t>
  </si>
  <si>
    <t>094376901443</t>
  </si>
  <si>
    <t>0301076</t>
  </si>
  <si>
    <t>W&amp;N COTMAN AQUARELLE 1/2 GODET 076 TERRE DOMBRE BRULEE</t>
  </si>
  <si>
    <t>094376901450</t>
  </si>
  <si>
    <t>0301090</t>
  </si>
  <si>
    <t>W&amp;N COTMAN AQUARELLE 1/2 GODET 090 CAD ORANGE IMIT</t>
  </si>
  <si>
    <t>094376901467</t>
  </si>
  <si>
    <t>0301095</t>
  </si>
  <si>
    <t>W&amp;N COTMAN AQUARELLE 1/2 GODET 095 ROUGE DE CADMIUM IMIT</t>
  </si>
  <si>
    <t>094376901474</t>
  </si>
  <si>
    <t>0301098</t>
  </si>
  <si>
    <t>W&amp;N COTMAN AQUARELLE 1/2 GODET 098 ROUGE CADMIUM FONCE IMIT</t>
  </si>
  <si>
    <t>094376901481</t>
  </si>
  <si>
    <t>0301103</t>
  </si>
  <si>
    <t>W&amp;N COTMAN AQUARELLE 1/2 GODET 103 ROUGE CADMIUM PALE IMIT</t>
  </si>
  <si>
    <t>094376901498</t>
  </si>
  <si>
    <t>0301109</t>
  </si>
  <si>
    <t>W&amp;N COTMAN AQUARELLE 1/2 GODET 109 JAUNE CADMIUM IMITATION</t>
  </si>
  <si>
    <t>094376901504</t>
  </si>
  <si>
    <t>0301119</t>
  </si>
  <si>
    <t>W&amp;N COTMAN AQUARELLE 1/2 GODET 119 JAUNE CADMIUM PALE IMIT</t>
  </si>
  <si>
    <t>094376901511</t>
  </si>
  <si>
    <t>0301139</t>
  </si>
  <si>
    <t>W&amp;N COTMAN AQUARELLE 1/2 GODET 139 NUANCE DE BLEU CERULEUM</t>
  </si>
  <si>
    <t>094376901528</t>
  </si>
  <si>
    <t>0301150</t>
  </si>
  <si>
    <t>W&amp;N COTMAN AQUARELLE 1/2 GODET 150 BLANC DE CHINE</t>
  </si>
  <si>
    <t>094376901535</t>
  </si>
  <si>
    <t>0301179</t>
  </si>
  <si>
    <t>W&amp;N COTMAN AQUARELLE 1/2 GODET 179 BLEU DE COBALT IMITATION</t>
  </si>
  <si>
    <t>094376901542</t>
  </si>
  <si>
    <t>0301231</t>
  </si>
  <si>
    <t>W&amp;N COTMAN AQUARELLE 1/2 GODET 231 VIOLET DIOXAZINE</t>
  </si>
  <si>
    <t>094376901559</t>
  </si>
  <si>
    <t>0301235</t>
  </si>
  <si>
    <t>W&amp;N COTMAN AQUARELLE 1/2 GODET 235 EMERAUDE</t>
  </si>
  <si>
    <t>094376901566</t>
  </si>
  <si>
    <t>0301266</t>
  </si>
  <si>
    <t>W&amp;N COTMAN AQUARELLE 1/2 GODET 266 GOMME GUTTE IMITATION</t>
  </si>
  <si>
    <t>094376901573</t>
  </si>
  <si>
    <t>0301312</t>
  </si>
  <si>
    <t>W&amp;N COTMAN AQUARELLE 1/2 GODET 312 VERT DE HOOKER FONCE</t>
  </si>
  <si>
    <t>094376901580</t>
  </si>
  <si>
    <t>0301314</t>
  </si>
  <si>
    <t>W&amp;N COTMAN AQUARELLE 1/2 GODET 314 VERT DE HOOKER CLAIR</t>
  </si>
  <si>
    <t>094376901597</t>
  </si>
  <si>
    <t>0301317</t>
  </si>
  <si>
    <t>W&amp;N COTMAN AQUARELLE 1/2 GODET 317 ROUGE INDIEN</t>
  </si>
  <si>
    <t>094376901603</t>
  </si>
  <si>
    <t>0301322</t>
  </si>
  <si>
    <t>W&amp;N COTMAN AQUARELLE 1/2 GODET 322 INDIGO</t>
  </si>
  <si>
    <t>094376901610</t>
  </si>
  <si>
    <t>0301327</t>
  </si>
  <si>
    <t>W&amp;N COTMAN AQUARELLE 1/2 GODET 327 BLEU INTENSE</t>
  </si>
  <si>
    <t>094376901627</t>
  </si>
  <si>
    <t>0301329</t>
  </si>
  <si>
    <t>W&amp;N COTMAN AQUARELLE 1/2 GODET 329 VERT INTENSE</t>
  </si>
  <si>
    <t>094376901634</t>
  </si>
  <si>
    <t>0301331</t>
  </si>
  <si>
    <t>W&amp;N COTMAN AQUARELLE 1/2 GODET 331 NOIR D'IVOIRE</t>
  </si>
  <si>
    <t>094376901641</t>
  </si>
  <si>
    <t>0301337</t>
  </si>
  <si>
    <t>W&amp;N COTMAN AQUARELLE 1/2 GODET 337 NOIR DE FUMEE</t>
  </si>
  <si>
    <t>094376901658</t>
  </si>
  <si>
    <t>0301346</t>
  </si>
  <si>
    <t>W&amp;N COTMAN AQUARELLE 1/2 GODET 346 JAUNE CITRON IMIT</t>
  </si>
  <si>
    <t>094376901665</t>
  </si>
  <si>
    <t>0301362</t>
  </si>
  <si>
    <t>W&amp;N COTMAN AQUARELLE 1/2 GODET 362 ROUGE CLAIR</t>
  </si>
  <si>
    <t>094376901672</t>
  </si>
  <si>
    <t>0301398</t>
  </si>
  <si>
    <t>W&amp;N COTMAN AQUARELLE 1/2 GODET 398 MAUVE</t>
  </si>
  <si>
    <t>094376901689</t>
  </si>
  <si>
    <t>0301465</t>
  </si>
  <si>
    <t>W&amp;N COTMAN AQUARELLE 1/2 GODET 465 GRIS DE PAYNE</t>
  </si>
  <si>
    <t>094376901696</t>
  </si>
  <si>
    <t>0301502</t>
  </si>
  <si>
    <t>W&amp;N COTMAN AQUARELLE 1/2 GODET 502 ROSE PERMANENT</t>
  </si>
  <si>
    <t>094376901702</t>
  </si>
  <si>
    <t>0301538</t>
  </si>
  <si>
    <t>W&amp;N COTMAN AQUARELLE 1/2 GODET 538 BLEU DE PRUSSE</t>
  </si>
  <si>
    <t>094376901719</t>
  </si>
  <si>
    <t>0301544</t>
  </si>
  <si>
    <t>W&amp;N COTMAN AQUARELLE 1/2 GODET 544 LAQUE POURPRE</t>
  </si>
  <si>
    <t>094376901726</t>
  </si>
  <si>
    <t>0301552</t>
  </si>
  <si>
    <t>W&amp;N COTMAN AQUARELLE 1/2 GODET 552 TERRE DE SIENNE NATURELLE</t>
  </si>
  <si>
    <t>094376901733</t>
  </si>
  <si>
    <t>0301554</t>
  </si>
  <si>
    <t>W&amp;N COTMAN AQUARELLE 1/2 GODET 554 TERRE DOMBRE NATURELLE</t>
  </si>
  <si>
    <t>094376901740</t>
  </si>
  <si>
    <t>0301580</t>
  </si>
  <si>
    <t>W&amp;N COTMAN AQUARELLE 1/2 GODET 580 NUANCE DE GARANCE ROSE</t>
  </si>
  <si>
    <t>094376901757</t>
  </si>
  <si>
    <t>0301599</t>
  </si>
  <si>
    <t>W&amp;N COTMAN AQUARELLE 1/2 GODET 599 VERT DE VESSIE</t>
  </si>
  <si>
    <t>094376901764</t>
  </si>
  <si>
    <t>0301609</t>
  </si>
  <si>
    <t>W&amp;N COTMAN AQUARELLE 1/2 GODET 609 SEPIA</t>
  </si>
  <si>
    <t>094376901771</t>
  </si>
  <si>
    <t>0301654</t>
  </si>
  <si>
    <t>W&amp;N COTMAN AQUARELLE 1/2 GODET 654 TURQUOISE</t>
  </si>
  <si>
    <t>094376901788</t>
  </si>
  <si>
    <t>0301660</t>
  </si>
  <si>
    <t>W&amp;N COTMAN AQUARELLE 1/2 GODET 660 OUTREMER</t>
  </si>
  <si>
    <t>094376901795</t>
  </si>
  <si>
    <t>0301676</t>
  </si>
  <si>
    <t>W&amp;N COTMAN AQUARELLE 1/2 GODET 676 BRUN VAN DYCK</t>
  </si>
  <si>
    <t>094376901801</t>
  </si>
  <si>
    <t>0301696</t>
  </si>
  <si>
    <t>W&amp;N COTMAN AQUARELLE 1/2 GODET 696 NUANCE DE VERT GUIGNET</t>
  </si>
  <si>
    <t>094376901818</t>
  </si>
  <si>
    <t>0301744</t>
  </si>
  <si>
    <t>W&amp;N COTMAN AQUARELLE 1/2 GODET 744 OCRE JAUNE</t>
  </si>
  <si>
    <t>884955090657</t>
  </si>
  <si>
    <t>0301058</t>
  </si>
  <si>
    <t>W&amp;N COTMAN AQUARELLE 1/2 GODET 058 BRONZE</t>
  </si>
  <si>
    <t>884955090602</t>
  </si>
  <si>
    <t>0301088</t>
  </si>
  <si>
    <t>W&amp;N COTMAN AQUARELLE 1/2 GODET 088 JAUNE OR</t>
  </si>
  <si>
    <t>884955090671</t>
  </si>
  <si>
    <t>0301330</t>
  </si>
  <si>
    <t>W&amp;N COTMAN AQUARELLE 1/2 GODET 330 BLANC IRIDESCENT</t>
  </si>
  <si>
    <t>884955090626</t>
  </si>
  <si>
    <t>0301471</t>
  </si>
  <si>
    <t>W&amp;N COTMAN AQUARELLE 1/2 GODET 471 CUIVRE ROUGE</t>
  </si>
  <si>
    <t>884955090619</t>
  </si>
  <si>
    <t>0301472</t>
  </si>
  <si>
    <t>W&amp;N COTMAN AQUARELLE 1/2 GODET 472 BLEU IRIDESCENT</t>
  </si>
  <si>
    <t>884955090664</t>
  </si>
  <si>
    <t>0301473</t>
  </si>
  <si>
    <t>W&amp;N COTMAN AQUARELLE 1/2 GODET 473 NOIR IRIDESCENT</t>
  </si>
  <si>
    <t>884955090633</t>
  </si>
  <si>
    <t>0301511</t>
  </si>
  <si>
    <t>W&amp;N COTMAN AQUARELLE 1/2 GODET 511 ETAIN</t>
  </si>
  <si>
    <t>884955090640</t>
  </si>
  <si>
    <t>0301617</t>
  </si>
  <si>
    <t>W&amp;N COTMAN AQUARELLE 1/2 GODET 617 ARGENT</t>
  </si>
  <si>
    <t>POUR 20 SETS ACHETÉS</t>
  </si>
  <si>
    <t>Page 4 - SETS COTMAN</t>
  </si>
  <si>
    <t>884955081112</t>
  </si>
  <si>
    <t>0390670</t>
  </si>
  <si>
    <t>W&amp;N COTMAN AQUARELLE SET DE POCHE 8 1/2 GODETS PORTRAIT</t>
  </si>
  <si>
    <t>884955081129</t>
  </si>
  <si>
    <t>0390671</t>
  </si>
  <si>
    <t>W&amp;N COTMAN AQUARELLE SET DE POCHE 8 1/2 GODETS FLORAL</t>
  </si>
  <si>
    <t>884955081136</t>
  </si>
  <si>
    <t>0390672</t>
  </si>
  <si>
    <t>W&amp;N COTMAN AQUARELLE SET DE POCHE 8 1/2 GODETS CIEL</t>
  </si>
  <si>
    <t>884955081143</t>
  </si>
  <si>
    <t>0390673</t>
  </si>
  <si>
    <t>W&amp;N COTMAN AQUARELLE SET DE POCHE 8 1/2 GODETS PAYSAGE</t>
  </si>
  <si>
    <t>5012572005784</t>
  </si>
  <si>
    <t>0390640</t>
  </si>
  <si>
    <t>W&amp;N COTMAN AQUARELLE SET DE POCHE ESQUISSE</t>
  </si>
  <si>
    <t>094376954364</t>
  </si>
  <si>
    <t>0390373</t>
  </si>
  <si>
    <t>W&amp;N COTMAN AQUARELLE SET DE POCHE AVEC PALETTE</t>
  </si>
  <si>
    <t>884955053683</t>
  </si>
  <si>
    <t>0390658</t>
  </si>
  <si>
    <t>W&amp;N COTMAN AQUARELLE SET DE POCHE PINCEAU RESERVOIR D'EAU</t>
  </si>
  <si>
    <t>094376954371</t>
  </si>
  <si>
    <t>0390374</t>
  </si>
  <si>
    <t>W&amp;N COTMAN AQUARELLE SET DE VOYAGE EXTERIEUR</t>
  </si>
  <si>
    <t>094376905328</t>
  </si>
  <si>
    <t>0390083</t>
  </si>
  <si>
    <t>W&amp;N COTMAN AQUARELLE SET D'EXTERIEUR</t>
  </si>
  <si>
    <t>5012572015592</t>
  </si>
  <si>
    <t>0390060</t>
  </si>
  <si>
    <t>W&amp;N COTMAN AQUARELLE SET DE POCHE COMPLET</t>
  </si>
  <si>
    <t>5012572005838</t>
  </si>
  <si>
    <t>0390645</t>
  </si>
  <si>
    <t>W&amp;N COTMAN AQUARELLE BOITE METAL DE VOYAGE COMPLETE</t>
  </si>
  <si>
    <t>094376954395</t>
  </si>
  <si>
    <t>0390376</t>
  </si>
  <si>
    <t>W&amp;N COTMAN AQUARELLE SET DE VOYAGE</t>
  </si>
  <si>
    <t>5012572005913</t>
  </si>
  <si>
    <t>0390646</t>
  </si>
  <si>
    <t>W&amp;N COTMAN AQUARELLE SET PALETTE DE 10 TUBES</t>
  </si>
  <si>
    <t>5012572005753</t>
  </si>
  <si>
    <t>0390636</t>
  </si>
  <si>
    <t>W&amp;N COTMAN AQUARELLE COLLECTION DE 12 TUBES</t>
  </si>
  <si>
    <t>884955097816</t>
  </si>
  <si>
    <t>0390708</t>
  </si>
  <si>
    <t>W&amp;N COTMAN WATERCOLOUR CARDBOARD SET 10X5ML</t>
  </si>
  <si>
    <t>884955090688</t>
  </si>
  <si>
    <t>0390702</t>
  </si>
  <si>
    <t>W&amp;N COTMAN AQUARELLE METALLIC POCKET SET 8 1/2 GODETS</t>
  </si>
  <si>
    <t>884955090947</t>
  </si>
  <si>
    <t>0390703</t>
  </si>
  <si>
    <t>W&amp;N COTMAN AQUARELLE METALLIC COLLECTION SET 6 TUBES</t>
  </si>
  <si>
    <t>884955074220</t>
  </si>
  <si>
    <t>0390664</t>
  </si>
  <si>
    <t>W&amp;N COTMAN AQUARELLE SET INITIATION 10X5ML</t>
  </si>
  <si>
    <t>884955074237</t>
  </si>
  <si>
    <t>0390665</t>
  </si>
  <si>
    <t>W&amp;N COTMAN AQUARELLE SET INITIATION 20X5ML</t>
  </si>
  <si>
    <t>094376936704</t>
  </si>
  <si>
    <t>0390453</t>
  </si>
  <si>
    <t>W&amp;N COTMAN AQUARELLE BOITE METAL DE VOYAGE PERSONNALISABLE</t>
  </si>
  <si>
    <t>094376905335</t>
  </si>
  <si>
    <t>0390084</t>
  </si>
  <si>
    <t>W&amp;N COTMAN AQUARELLE SET D'ATELIER - AQUARELLE EN GODETS</t>
  </si>
  <si>
    <t>094376954388</t>
  </si>
  <si>
    <t>0390375</t>
  </si>
  <si>
    <t>W&amp;N COTMAN AQUARELLE SET DE VOYAGE MIXTE</t>
  </si>
  <si>
    <t>5012572005746</t>
  </si>
  <si>
    <t>0390635</t>
  </si>
  <si>
    <t>W&amp;N COTMAN AQUARELLE ASSORTIMENT DE 6 TUBES</t>
  </si>
  <si>
    <t>094376954401</t>
  </si>
  <si>
    <t>0390377</t>
  </si>
  <si>
    <t>W&amp;N COTMAN AQUARELLE SET DE VOYAGE - AQUARELLE EN TUBES</t>
  </si>
  <si>
    <t>5012572005845</t>
  </si>
  <si>
    <t>0390639</t>
  </si>
  <si>
    <t>W&amp;N COTMAN AQUARELLE SET DE POCHE D'EXTERIEUR</t>
  </si>
  <si>
    <t>Remise complémentaire de 25% pour 20 achetés</t>
  </si>
  <si>
    <t>POUR 12 MÉDIUMS 75ML ACHETÉS</t>
  </si>
  <si>
    <t>Page 6 - MÉDIUMS AQUARELLE</t>
  </si>
  <si>
    <t>884955017487</t>
  </si>
  <si>
    <t>2621760</t>
  </si>
  <si>
    <t>W&amp;N ADDITIF AQUARELLE MEDIUM POUR MELG 75ML V2</t>
  </si>
  <si>
    <t>884955017579</t>
  </si>
  <si>
    <t>2621761</t>
  </si>
  <si>
    <t>W&amp;N ADDITIF AQUARELLE FLUIDE A MASQUER INCOLORE 75ML V2</t>
  </si>
  <si>
    <t>884955017654</t>
  </si>
  <si>
    <t>2621762</t>
  </si>
  <si>
    <t>W&amp;N ADDITIF AQUARELLE MEDIUM DE GRANULATION 75ML V2</t>
  </si>
  <si>
    <t>884955017739</t>
  </si>
  <si>
    <t>2621763</t>
  </si>
  <si>
    <t>W&amp;N ADDITIF AQUARELLE GOMME ARABIQUE 75ML V2</t>
  </si>
  <si>
    <t>884955017814</t>
  </si>
  <si>
    <t>2621764</t>
  </si>
  <si>
    <t>W&amp;N ADDITIF AQUARELLE MEDIUM IRIDESCENT 75ML V2</t>
  </si>
  <si>
    <t>884955017890</t>
  </si>
  <si>
    <t>2621765</t>
  </si>
  <si>
    <t>W&amp;N ADDITIF AQUARELLE PREPARATION PR ECLAIRCISSEMENT 75ML V2</t>
  </si>
  <si>
    <t>884955017975</t>
  </si>
  <si>
    <t>2621766</t>
  </si>
  <si>
    <t>W&amp;N ADDITIF AQUARELLE FIEL DE BOEUF LIQUIDE 75ML V2</t>
  </si>
  <si>
    <t>884955017395</t>
  </si>
  <si>
    <t>2621759</t>
  </si>
  <si>
    <t>W&amp;N ADDITIF AQUARELLE FLUIDE A MASQUER COLORE 75ML V2</t>
  </si>
  <si>
    <t>884955018057</t>
  </si>
  <si>
    <t>2621767</t>
  </si>
  <si>
    <t>W&amp;N ADDITIF AQUARELLE FLUIDE A MASQUER PERMANENT 75ML V2</t>
  </si>
  <si>
    <t>884955018132</t>
  </si>
  <si>
    <t>2621768</t>
  </si>
  <si>
    <t>W&amp;N ADDITIF AQUARELLE MEDIUM DE TEXTURE 75ML V2</t>
  </si>
  <si>
    <t>884955018019</t>
  </si>
  <si>
    <t>W&amp;N ADDITIF AQUARELLE FLUIDE A MASQUER PERMANENT 75ML BEL</t>
  </si>
  <si>
    <t>884955017319</t>
  </si>
  <si>
    <t>2821759</t>
  </si>
  <si>
    <t>W&amp;N ADDITIF AQUARELLE FLUIDE A MASQUER COLORE 75ML BEL</t>
  </si>
  <si>
    <t>884955017937</t>
  </si>
  <si>
    <t>2821766</t>
  </si>
  <si>
    <t>W&amp;N ADDITIF AQUARELLE FIEL DE BOEUF LIQUIDE 75ML BEL</t>
  </si>
  <si>
    <t>884955017852</t>
  </si>
  <si>
    <t>2821765</t>
  </si>
  <si>
    <t>W&amp;N ADDITIF AQUARELLE PREPARATION PR ECLAIRCISSEMENT 75MLBEL</t>
  </si>
  <si>
    <t>884955017777</t>
  </si>
  <si>
    <t>2821764</t>
  </si>
  <si>
    <t>W&amp;N ADDITIF AQUARELLE MEDIUM IRIDESCENT 75ML BEL</t>
  </si>
  <si>
    <t>884955017692</t>
  </si>
  <si>
    <t>2821763</t>
  </si>
  <si>
    <t>W&amp;N ADDITIF AQUARELLE GOMME ARABIQUE 75ML BEL</t>
  </si>
  <si>
    <t>884955017616</t>
  </si>
  <si>
    <t>2821762</t>
  </si>
  <si>
    <t>W&amp;N ADDITIF AQUARELLE MEDIUM DE GRANULATION 75ML BEL</t>
  </si>
  <si>
    <t>884955017524</t>
  </si>
  <si>
    <t>2821761</t>
  </si>
  <si>
    <t>W&amp;N ADDITIF AQUARELLE FLUIDE A MASQUER INCOLORE 75ML BEL</t>
  </si>
  <si>
    <t>884955018095</t>
  </si>
  <si>
    <t>2821768</t>
  </si>
  <si>
    <t>W&amp;N ADDITIF AQUARELLE MEDIUM DE TEXTURE 75ML BEL</t>
  </si>
  <si>
    <t>884955017449</t>
  </si>
  <si>
    <t>2821760</t>
  </si>
  <si>
    <t>W&amp;N ADDITIF AQUARELLE MEDIUM POUR MELG 75ML BEL</t>
  </si>
  <si>
    <t>Remise complémentaire de 25% pour 12 achetés</t>
  </si>
  <si>
    <t>-15% COMPLÉMENTAIRE</t>
  </si>
  <si>
    <t>POUR 6 PINCEAUX SÉRIE 7 ACHETÉS</t>
  </si>
  <si>
    <t>Page 7 - PINCEAUX SÉRIE 7</t>
  </si>
  <si>
    <t>094376861235</t>
  </si>
  <si>
    <t>5012030</t>
  </si>
  <si>
    <t>W&amp;N PINCEAU AQUARELLE MARTRE MINI SERIE 7 N000</t>
  </si>
  <si>
    <t>094376861228</t>
  </si>
  <si>
    <t>5012020</t>
  </si>
  <si>
    <t>W&amp;N PINCEAU AQUARELLE MARTRE MINI SERIE 7 N00</t>
  </si>
  <si>
    <t>094376861150</t>
  </si>
  <si>
    <t>5012000</t>
  </si>
  <si>
    <t>W&amp;N PINCEAU AQUARELLE MARTRE MINI SERIE 7 N0</t>
  </si>
  <si>
    <t>094376861167</t>
  </si>
  <si>
    <t>5012001</t>
  </si>
  <si>
    <t>W&amp;N PINCEAU AQUARELLE MARTRE MINI SERIE 7 N1</t>
  </si>
  <si>
    <t>094376861174</t>
  </si>
  <si>
    <t>5012002</t>
  </si>
  <si>
    <t>W&amp;N PINCEAU AQUARELLE MARTRE MINI SERIE 7 N2</t>
  </si>
  <si>
    <t>094376861181</t>
  </si>
  <si>
    <t>5012003</t>
  </si>
  <si>
    <t>W&amp;N PINCEAU AQUARELLE MARTRE MINI SERIE 7 N3</t>
  </si>
  <si>
    <t>094376861198</t>
  </si>
  <si>
    <t>5012004</t>
  </si>
  <si>
    <t>W&amp;N PINCEAU AQUARELLE MARTRE MINI SERIE 7 N4</t>
  </si>
  <si>
    <t>094376861204</t>
  </si>
  <si>
    <t>5012005</t>
  </si>
  <si>
    <t>W&amp;N PINCEAU AQUARELLE MARTRE MINI SERIE 7 N5</t>
  </si>
  <si>
    <t>094376861211</t>
  </si>
  <si>
    <t>5012006</t>
  </si>
  <si>
    <t>W&amp;N PINCEAU AQUARELLE MARTRE MINI SERIE 7 N6</t>
  </si>
  <si>
    <t>094376861112</t>
  </si>
  <si>
    <t>5007030</t>
  </si>
  <si>
    <t>W&amp;N PINCEAU AQUARELLE MARTRE SERIE 7 N000</t>
  </si>
  <si>
    <t>094376861105</t>
  </si>
  <si>
    <t>5007020</t>
  </si>
  <si>
    <t>W&amp;N PINCEAU AQUARELLE MARTRE SERIE 7 N00</t>
  </si>
  <si>
    <t>094376860979</t>
  </si>
  <si>
    <t>5007000</t>
  </si>
  <si>
    <t>W&amp;N PINCEAU AQUARELLE MARTRE SERIE7 N0</t>
  </si>
  <si>
    <t>094376860986</t>
  </si>
  <si>
    <t>5007001</t>
  </si>
  <si>
    <t>W&amp;N PINCEAU AQUARELLE MARTRE SERIE 7 N1</t>
  </si>
  <si>
    <t>094376860993</t>
  </si>
  <si>
    <t>5007002</t>
  </si>
  <si>
    <t>W&amp;N PINCEAU AQUARELLE MARTRE SERIE 7 N2</t>
  </si>
  <si>
    <t>094376861006</t>
  </si>
  <si>
    <t>5007003</t>
  </si>
  <si>
    <t>W&amp;N PINCEAU AQUARELLE MARTRE SERIE 7 N3</t>
  </si>
  <si>
    <t>094376861013</t>
  </si>
  <si>
    <t>5007004</t>
  </si>
  <si>
    <t>W&amp;N PINCEAU AQUARELLE MARTRE SERIE 7 N4</t>
  </si>
  <si>
    <t>094376861020</t>
  </si>
  <si>
    <t>5007005</t>
  </si>
  <si>
    <t>W&amp;N PINCEAU AQUARELLE MARTRE SERIE 7 N5</t>
  </si>
  <si>
    <t>094376861037</t>
  </si>
  <si>
    <t>5007006</t>
  </si>
  <si>
    <t>W&amp;N PINCEAU AQUARELLE MARTRE SERIE 7 N6</t>
  </si>
  <si>
    <t>094376861044</t>
  </si>
  <si>
    <t>5007007</t>
  </si>
  <si>
    <t>W&amp;N PINCEAU AQUARELLE MARTRE SERIE 7 N7</t>
  </si>
  <si>
    <t>094376861051</t>
  </si>
  <si>
    <t>5007008</t>
  </si>
  <si>
    <t>W&amp;N PINCEAU AQUARELLE MARTRE SERIE 7 N8</t>
  </si>
  <si>
    <t>Remise complémentaire de 15% pour 6 achetés</t>
  </si>
  <si>
    <t>REMISE COMPLÉMENTAIRE SUR LES PINCEAUX COTMAN</t>
  </si>
  <si>
    <t>Page 8 - PINCEAUX COTMAN UNITÉS</t>
  </si>
  <si>
    <t>-30% POUR 18 PINCEAUX ACHETÉS</t>
  </si>
  <si>
    <t>094376872415</t>
  </si>
  <si>
    <t>5301031</t>
  </si>
  <si>
    <t>W&amp;N COTMAN PINCEAU AQUARELLE SERIE 111 ROND MANCHE COURTN4/0</t>
  </si>
  <si>
    <t>094376872422</t>
  </si>
  <si>
    <t>5301030</t>
  </si>
  <si>
    <t>W&amp;N COTMAN PINCEAU AQUARELLE SERIE 111 ROND MANCHE COURTN3/0</t>
  </si>
  <si>
    <t>094376863925</t>
  </si>
  <si>
    <t>5301020</t>
  </si>
  <si>
    <t>W&amp;N COTMAN PINCEAU AQUARELLE SERIE 111 ROND MANCHE COURT N00</t>
  </si>
  <si>
    <t>094376863826</t>
  </si>
  <si>
    <t>5301000</t>
  </si>
  <si>
    <t>W&amp;N COTMAN PINCEAU AQUARELLE SERIE 111 ROND MANCHE COURT N0</t>
  </si>
  <si>
    <t>094376863833</t>
  </si>
  <si>
    <t>5301001</t>
  </si>
  <si>
    <t>W&amp;N COTMAN PINCEAU AQUARELLE SERIE 111 ROND MANCHE COURT N1</t>
  </si>
  <si>
    <t>094376863840</t>
  </si>
  <si>
    <t>5301002</t>
  </si>
  <si>
    <t>W&amp;N COTMAN PINCEAU AQUARELLE SERIE 111 ROND MANCHE COURT N2</t>
  </si>
  <si>
    <t>094376863857</t>
  </si>
  <si>
    <t>5301003</t>
  </si>
  <si>
    <t>W&amp;N COTMAN PINCEAU AQUARELLE SERIE 111 ROND MANCHE COURT N3</t>
  </si>
  <si>
    <t>094376863864</t>
  </si>
  <si>
    <t>5301004</t>
  </si>
  <si>
    <t>W&amp;N COTMAN PINCEAU AQUARELLE SERIE 111 ROND MANCHE COURT N4</t>
  </si>
  <si>
    <t>094376872439</t>
  </si>
  <si>
    <t>5301005</t>
  </si>
  <si>
    <t>W&amp;N COTMAN PINCEAU AQUARELLE SERIE 111 ROND MANCHE COURT N5</t>
  </si>
  <si>
    <t>094376863871</t>
  </si>
  <si>
    <t>5301006</t>
  </si>
  <si>
    <t>W&amp;N COTMAN PINCEAU AQUARELLE SERIE 111 ROND MANCHE COURT N6</t>
  </si>
  <si>
    <t>094376874372</t>
  </si>
  <si>
    <t>5301007</t>
  </si>
  <si>
    <t>W&amp;N COTMAN PINCEAU AQUARELLE SERIE 111 ROND MANCHE COURT N7</t>
  </si>
  <si>
    <t>094376863888</t>
  </si>
  <si>
    <t>5301008</t>
  </si>
  <si>
    <t>W&amp;N COTMAN PINCEAU AQUARELLE SERIE 111 ROND MANCHE COURT N8</t>
  </si>
  <si>
    <t>094376874389</t>
  </si>
  <si>
    <t>5301009</t>
  </si>
  <si>
    <t>W&amp;N COTMAN PINCEAU AQUARELLE SERIE 111 ROND MANCHE COURT N9</t>
  </si>
  <si>
    <t>094376863895</t>
  </si>
  <si>
    <t>5301010</t>
  </si>
  <si>
    <t>W&amp;N COTMAN PINCEAU AQUARELLE SERIE 111 ROND MANCHE COURT N10</t>
  </si>
  <si>
    <t>094376863901</t>
  </si>
  <si>
    <t>5301012</t>
  </si>
  <si>
    <t>W&amp;N COTMAN PINCEAU AQUARELLE SERIE 111 ROND MANCHE COURT N12</t>
  </si>
  <si>
    <t>094376863918</t>
  </si>
  <si>
    <t>5301014</t>
  </si>
  <si>
    <t>W&amp;N COTMAN PINCEAU AQUARELLE SERIE 111 ROND MANCHE COURT N14</t>
  </si>
  <si>
    <t>094376872446</t>
  </si>
  <si>
    <t>5301016</t>
  </si>
  <si>
    <t>W&amp;N COTMAN PINCEAU AQUARELLE SERIE 111 ROND MANCHE COURT N16</t>
  </si>
  <si>
    <t>094376872453</t>
  </si>
  <si>
    <t>5301019</t>
  </si>
  <si>
    <t>W&amp;N COTMAN PINCEAU AQUARELLE SERIE 111 ROND MANCHE COURT N20</t>
  </si>
  <si>
    <t>094376872460</t>
  </si>
  <si>
    <t>5301024</t>
  </si>
  <si>
    <t>W&amp;N COTMAN PINCEAU AQUARELLE SERIE 111 ROND MANCHE COURT N24</t>
  </si>
  <si>
    <t>094376863932</t>
  </si>
  <si>
    <t>5302000</t>
  </si>
  <si>
    <t>W&amp;N COTMAN PINCEAU AQUARELLE SERIE 222 ROND MANCHE COURT N0</t>
  </si>
  <si>
    <t>094376863949</t>
  </si>
  <si>
    <t>5302001</t>
  </si>
  <si>
    <t>W&amp;N COTMAN PINCEAU AQUARELLE SERIE 222 ROND MANCHE COURT N1</t>
  </si>
  <si>
    <t>094376863956</t>
  </si>
  <si>
    <t>5302002</t>
  </si>
  <si>
    <t>W&amp;N COTMAN PINCEAU AQUARELLE SERIE 222 ROND MANCHE COURT N2</t>
  </si>
  <si>
    <t>094376863963</t>
  </si>
  <si>
    <t>5302003</t>
  </si>
  <si>
    <t>W&amp;N COTMAN PINCEAU AQUARELLE SERIE 222 ROND MANCHE COURT N3</t>
  </si>
  <si>
    <t>094376863970</t>
  </si>
  <si>
    <t>5302004</t>
  </si>
  <si>
    <t>W&amp;N COTMAN PINCEAU AQUARELLE SERIE 222 ROND MANCHE COURT N4</t>
  </si>
  <si>
    <t>094376872477</t>
  </si>
  <si>
    <t>5302005</t>
  </si>
  <si>
    <t>W&amp;N COTMAN PINCEAU AQUARELLE SERIE 222 ROND MANCHE COURT N5</t>
  </si>
  <si>
    <t>094376863987</t>
  </si>
  <si>
    <t>5302006</t>
  </si>
  <si>
    <t>W&amp;N COTMAN PINCEAU AQUARELLE SERIE 222 ROND MANCHE COURT N6</t>
  </si>
  <si>
    <t>094376948424</t>
  </si>
  <si>
    <t>5303000</t>
  </si>
  <si>
    <t>W&amp;N COTMAN PINCEAU AQUARELLE SERIE 333 A LETTRE MAN COURT N0</t>
  </si>
  <si>
    <t>094376948431</t>
  </si>
  <si>
    <t>5303001</t>
  </si>
  <si>
    <t>W&amp;N COTMAN PINCEAU AQUARELLE SERIE 333 A LETTRE MAN COURT N1</t>
  </si>
  <si>
    <t>094376948448</t>
  </si>
  <si>
    <t>5303002</t>
  </si>
  <si>
    <t>W&amp;N COTMAN PINCEAU AQUARELLE SERIE 333 A LETTRE MAN COURT N2</t>
  </si>
  <si>
    <t>094376948455</t>
  </si>
  <si>
    <t>5303003</t>
  </si>
  <si>
    <t>W&amp;N COTMAN PINCEAU AQUARELLE SERIE 333 A LETTRE MAN COURT N3</t>
  </si>
  <si>
    <t>094376872606</t>
  </si>
  <si>
    <t>5305001</t>
  </si>
  <si>
    <t>W&amp;N COTMAN PINCEAU AQUARELLE SERIE 555 PLAT MANCHE LONG N1</t>
  </si>
  <si>
    <t>094376872613</t>
  </si>
  <si>
    <t>5305002</t>
  </si>
  <si>
    <t>W&amp;N COTMAN PINCEAU AQUARELLE SERIE 555 PLAT MANCHE LONG N2</t>
  </si>
  <si>
    <t>094376872620</t>
  </si>
  <si>
    <t>5305003</t>
  </si>
  <si>
    <t>W&amp;N COTMAN PINCEAU AQUARELLE SERIE 555 PLAT MANCHE LONG N3</t>
  </si>
  <si>
    <t>094376872637</t>
  </si>
  <si>
    <t>5305004</t>
  </si>
  <si>
    <t>W&amp;N COTMAN PINCEAU AQUARELLE SERIE 555 PLAT MANCHE LONG N4</t>
  </si>
  <si>
    <t>094376872644</t>
  </si>
  <si>
    <t>5305005</t>
  </si>
  <si>
    <t>W&amp;N COTMAN PINCEAU AQUARELLE SERIE 555 PLAT MANCHE LONG N5</t>
  </si>
  <si>
    <t>094376872651</t>
  </si>
  <si>
    <t>5305006</t>
  </si>
  <si>
    <t>W&amp;N COTMAN PINCEAU AQUARELLE SERIE 555 PLAT MANCHE LONG N6</t>
  </si>
  <si>
    <t>094376872668</t>
  </si>
  <si>
    <t>5305008</t>
  </si>
  <si>
    <t>W&amp;N COTMAN PINCEAU AQUARELLE SERIE 555 PLAT MANCHE LONG N8</t>
  </si>
  <si>
    <t>094376872675</t>
  </si>
  <si>
    <t>5305010</t>
  </si>
  <si>
    <t>W&amp;N COTMAN PINCEAU AQUARELLE SERIE 555 PLAT MANCHE LONG N10</t>
  </si>
  <si>
    <t>094376872682</t>
  </si>
  <si>
    <t>5305012</t>
  </si>
  <si>
    <t>W&amp;N COTMAN PINCEAU AQUARELLE SERIE 555 PLAT MANCHE LONG N12</t>
  </si>
  <si>
    <t>094376872699</t>
  </si>
  <si>
    <t>5305014</t>
  </si>
  <si>
    <t>W&amp;N COTMAN PINCEAU AQUARELLE SERIE 555 PLAT MANCHE LONG N14</t>
  </si>
  <si>
    <t>094376872705</t>
  </si>
  <si>
    <t>5305016</t>
  </si>
  <si>
    <t>W&amp;N COTMAN PINCEAU AQUARELLE SERIE 555 PLAT MANCHE LONG N16</t>
  </si>
  <si>
    <t>094376863994</t>
  </si>
  <si>
    <t>5306103</t>
  </si>
  <si>
    <t>W&amp;N COTMAN PINCEAU AQUARELLE SERIE 666 A LAVIS MCOURT 3MM</t>
  </si>
  <si>
    <t>094376864007</t>
  </si>
  <si>
    <t>5306106</t>
  </si>
  <si>
    <t>W&amp;N COTMAN PINCEAU AQUARELLE SERIE 666 A LAVIS MCOURT 06MM</t>
  </si>
  <si>
    <t>094376864014</t>
  </si>
  <si>
    <t>5306110</t>
  </si>
  <si>
    <t>W&amp;N COTMAN PINCEAU AQUARELLE SERIE 666 A LAVIS MCOURT 10MM</t>
  </si>
  <si>
    <t>094376864021</t>
  </si>
  <si>
    <t>5306113</t>
  </si>
  <si>
    <t>W&amp;N COTMAN PINCEAU AQUARELLE SERIE 666 A LAVIS MCOURT 13MM</t>
  </si>
  <si>
    <t>094376864038</t>
  </si>
  <si>
    <t>5306119</t>
  </si>
  <si>
    <t>W&amp;N COTMAN PINCEAU AQUARELLE SERIE 666 A LAVIS MCOURT 19MM</t>
  </si>
  <si>
    <t>094376864045</t>
  </si>
  <si>
    <t>5306125</t>
  </si>
  <si>
    <t>W&amp;N COTMAN PINCEAU AQUARELLE SERIE 666 A LAVIS MCOURT 25MM</t>
  </si>
  <si>
    <t>094376872729</t>
  </si>
  <si>
    <t>5306138</t>
  </si>
  <si>
    <t>W&amp;N COTMAN PINCEAU AQUARELLE SERIE 666 A LAVIS MCOURT 38MM</t>
  </si>
  <si>
    <t>094376948325</t>
  </si>
  <si>
    <t>5367103</t>
  </si>
  <si>
    <t>W&amp;N COTMAN PINCEAU AQUARELLE SERIE 667 BISEAUTE 3MM</t>
  </si>
  <si>
    <t>094376948332</t>
  </si>
  <si>
    <t>5367106</t>
  </si>
  <si>
    <t>W&amp;N COTMAN PINCEAU AQUARELLE SERIE 667 BISEAUTE 6MM</t>
  </si>
  <si>
    <t>094376948349</t>
  </si>
  <si>
    <t>5367110</t>
  </si>
  <si>
    <t>W&amp;N COTMAN PINCEAU AQUARELLE SERIE 667 BISEAUTE 10MM</t>
  </si>
  <si>
    <t>094376948356</t>
  </si>
  <si>
    <t>5367113</t>
  </si>
  <si>
    <t>W&amp;N COTMAN PINCEAU AQUARELLE SERIE 667 BISEAUTE 13MM</t>
  </si>
  <si>
    <t>094376948363</t>
  </si>
  <si>
    <t>5368103</t>
  </si>
  <si>
    <t>W&amp;N COTMAN PINCEAU AQUARELLE SERIE 668 USE BOMBE MCOURT 3MM</t>
  </si>
  <si>
    <t>094376948370</t>
  </si>
  <si>
    <t>5368106</t>
  </si>
  <si>
    <t>W&amp;N COTMAN PINCEAU AQUARELLE SERIE 668 USE BOMBE MCOURT 6MM</t>
  </si>
  <si>
    <t>094376948387</t>
  </si>
  <si>
    <t>5368110</t>
  </si>
  <si>
    <t>W&amp;N COTMAN PINCEAU AQUARELLE SERIE 668 USE BOMBE MCOURT 10MM</t>
  </si>
  <si>
    <t>094376948394</t>
  </si>
  <si>
    <t>5368113</t>
  </si>
  <si>
    <t>W&amp;N COTMAN PINCEAU AQUARELLE SERIE 668 USE BOMBE MCOURT 13MM</t>
  </si>
  <si>
    <t>094376948400</t>
  </si>
  <si>
    <t>5368119</t>
  </si>
  <si>
    <t>W&amp;N COTMAN PINCEAU AQUARELLE SERIE 668 USE BOMBE MCOURT 19MM</t>
  </si>
  <si>
    <t>094376948417</t>
  </si>
  <si>
    <t>5368125</t>
  </si>
  <si>
    <t>W&amp;N COTMAN PINCEAU AQUARELLE SERIE 668 USE BOMBE MCOURT 25MM</t>
  </si>
  <si>
    <t>094376864052</t>
  </si>
  <si>
    <t>5307113</t>
  </si>
  <si>
    <t>W&amp;N COTMAN PINCEAU AQUARELLE SERIE 777 A LAVIS 13MM</t>
  </si>
  <si>
    <t>094376864069</t>
  </si>
  <si>
    <t>5307119</t>
  </si>
  <si>
    <t>W&amp;N COTMAN PINCEAU AQUARELLE SERIE 777 A LAVIS 19MM</t>
  </si>
  <si>
    <t>094376864076</t>
  </si>
  <si>
    <t>5307125</t>
  </si>
  <si>
    <t>W&amp;N COTMAN PINCEAU AQUARELLE SERIE 777 A LAVIS 25MM</t>
  </si>
  <si>
    <t>094376948271</t>
  </si>
  <si>
    <t>5388002</t>
  </si>
  <si>
    <t>W&amp;N COTMAN PINCEAU AQUARELLE SERIE 888 EVENTAIL MCOURT N2</t>
  </si>
  <si>
    <t>094376948288</t>
  </si>
  <si>
    <t>5388004</t>
  </si>
  <si>
    <t>W&amp;N COTMAN PINCEAU AQUARELLE SERIE 888 EVENTAIL MCOURT N4</t>
  </si>
  <si>
    <t>094376948295</t>
  </si>
  <si>
    <t>5388006</t>
  </si>
  <si>
    <t>W&amp;N COTMAN PINCEAU AQUARELLE SERIE 888 EVENTAIL MCOURT N6</t>
  </si>
  <si>
    <t>094376872736</t>
  </si>
  <si>
    <t>5308002</t>
  </si>
  <si>
    <t>W&amp;N COTMAN PINCEAU AQUARELLE SERIE 888 EVENTAIL MLONG N2</t>
  </si>
  <si>
    <t>094376872743</t>
  </si>
  <si>
    <t>5308004</t>
  </si>
  <si>
    <t>W&amp;N COTMAN PINCEAU AQUARELLE SERIE 888 EVENTAIL MLONG N4</t>
  </si>
  <si>
    <t>094376872750</t>
  </si>
  <si>
    <t>5308006</t>
  </si>
  <si>
    <t>W&amp;N COTMAN PINCEAU AQUARELLE SERIE 888 EVENTAIL MLONG N6</t>
  </si>
  <si>
    <t>094376948301</t>
  </si>
  <si>
    <t>5389116</t>
  </si>
  <si>
    <t>W&amp;N COTMAN PINCEAU AQUARELLE SERIE 999 MANCHE COURT 5/8</t>
  </si>
  <si>
    <t>094376948318</t>
  </si>
  <si>
    <t>5389119</t>
  </si>
  <si>
    <t>W&amp;N COTMAN PINCEAU AQUARELLE SERIE 999 MANCHE COURT 3/4</t>
  </si>
  <si>
    <t>094376864083</t>
  </si>
  <si>
    <t>5309125</t>
  </si>
  <si>
    <t>W&amp;N COTMAN PINCEAU AQUARELLE A LAVIS 25MM</t>
  </si>
  <si>
    <t>094376864090</t>
  </si>
  <si>
    <t>5309150</t>
  </si>
  <si>
    <t>W&amp;N COTMAN PINCEAU AQUARELLE A LAVIS 50MM</t>
  </si>
  <si>
    <t>Remise complémentaire de 30% pour 18 achetés</t>
  </si>
  <si>
    <t>Page 8 - PINCEAUX COTMAN SETS</t>
  </si>
  <si>
    <t>-25% POUR 18 SETS ACHETÉS</t>
  </si>
  <si>
    <t>884955080672</t>
  </si>
  <si>
    <t>5390606</t>
  </si>
  <si>
    <t>W&amp;N COTMAN PINCEAU AQUARELLE MANCHE COURT X3 ROND 1/3/5</t>
  </si>
  <si>
    <t>884955080689</t>
  </si>
  <si>
    <t>5390607</t>
  </si>
  <si>
    <t>W&amp;N COTMAN PINCEAU AQUARELLE MANCHE COURT X3 ROND 0/4/8</t>
  </si>
  <si>
    <t>884955080696</t>
  </si>
  <si>
    <t>5390608</t>
  </si>
  <si>
    <t>W&amp;N COTMAN PINCEAU MANC COURT X3 ROND 2/LAVIS PLAT 6/EVENT 4</t>
  </si>
  <si>
    <t>884955031124</t>
  </si>
  <si>
    <t>5390601</t>
  </si>
  <si>
    <t>W&amp;N COTMAN PINCEAUX SET 4 MANCHE COURT</t>
  </si>
  <si>
    <t>884955031131</t>
  </si>
  <si>
    <t>5390602</t>
  </si>
  <si>
    <t>W&amp;N COTMAN PINCEAUX SET N1 DE 5 MANCHE COURT</t>
  </si>
  <si>
    <t>884955031148</t>
  </si>
  <si>
    <t>5390603</t>
  </si>
  <si>
    <t>W&amp;N COTMAN PINCEAUX SET N2 DE 5 MANCHE COURT</t>
  </si>
  <si>
    <t>884955080702</t>
  </si>
  <si>
    <t>5390609</t>
  </si>
  <si>
    <t>W&amp;N COTMAN PINCEAU AQUARELLE MANCHE COURT X5</t>
  </si>
  <si>
    <t>884955033197</t>
  </si>
  <si>
    <t>5390604</t>
  </si>
  <si>
    <t>W&amp;N COTMAN PINCEAU MANCHE COURT X4 SERIE 111 1/4/6 SERIE 666</t>
  </si>
  <si>
    <t>Remise complémentaire de 25% pour 18 sets achetés</t>
  </si>
  <si>
    <t>-45% COMPLÉMENTAIRE</t>
  </si>
  <si>
    <t>POUR 102 PINCEAUX FOUNDATION ACHETÉS</t>
  </si>
  <si>
    <t>Page 8 - PINCEAUX FOUNDATION</t>
  </si>
  <si>
    <t>884955030684</t>
  </si>
  <si>
    <t>5295020</t>
  </si>
  <si>
    <t>W&amp;N FOUNDATION PINCEAUX HUILE SOIE MANCHE CT X3 PLAT 4/10/14</t>
  </si>
  <si>
    <t>884955030745</t>
  </si>
  <si>
    <t>5295026</t>
  </si>
  <si>
    <t>W&amp;N FOUNDATION BROSSES HUILE SOIE MANCHE LONG X6 ASS</t>
  </si>
  <si>
    <t>884955030738</t>
  </si>
  <si>
    <t>5295025</t>
  </si>
  <si>
    <t>W&amp;N FOUNDATION PINCEAUX HUILE SOIE MANCHE COURT X6 ASS</t>
  </si>
  <si>
    <t>884955030516</t>
  </si>
  <si>
    <t>5295003</t>
  </si>
  <si>
    <t>W&amp;N FOUNDATION PINCEAUX ACRYLIC X3 MANCHE COURT ASS 2/2/4</t>
  </si>
  <si>
    <t>884955030509</t>
  </si>
  <si>
    <t>5295002</t>
  </si>
  <si>
    <t>W&amp;N FOUNDATION PINCEAUX ACRYLIC X3 MANCHE COURT PLAT 4/10/14</t>
  </si>
  <si>
    <t>884955030493</t>
  </si>
  <si>
    <t>5295001</t>
  </si>
  <si>
    <t>W&amp;N FOUNDATION PINCEAUX ACRYLIC X3 MANCHE COURT ROND 1/3/5</t>
  </si>
  <si>
    <t>884955030561</t>
  </si>
  <si>
    <t>5295008</t>
  </si>
  <si>
    <t>W&amp;N FOUNDATION BROSSES ACRYLIC X6 MANCHE LONG ASS</t>
  </si>
  <si>
    <t>884955030554</t>
  </si>
  <si>
    <t>5295007</t>
  </si>
  <si>
    <t>W&amp;N FOUNDATION PINCEAUX ACRYLIC X6 MANCHE COURT ASS</t>
  </si>
  <si>
    <t>884955030592</t>
  </si>
  <si>
    <t>5295011</t>
  </si>
  <si>
    <t>W&amp;N FOUNDATION PINCEAUX AQUARELLE X3 ASS 1/3/5</t>
  </si>
  <si>
    <t>884955030608</t>
  </si>
  <si>
    <t>5295012</t>
  </si>
  <si>
    <t>W&amp;N FOUNDATION PINCEAUX AQUARELLE X3 ASS 3/1/2</t>
  </si>
  <si>
    <t>884955030585</t>
  </si>
  <si>
    <t>5295010</t>
  </si>
  <si>
    <t>W&amp;N FOUNDATION PINCEAUX AQUARELLE X3 ROND 2/4/6</t>
  </si>
  <si>
    <t>884955030622</t>
  </si>
  <si>
    <t>5295014</t>
  </si>
  <si>
    <t>W&amp;N FOUNDATION PINCEAUX AQUARELLE X4 ASS 3/5/2/4</t>
  </si>
  <si>
    <t>884955030646</t>
  </si>
  <si>
    <t>5295016</t>
  </si>
  <si>
    <t>W&amp;N FOUNDATION PINCEAUX AQUARELLE X6 ASS 1/2/5/6/3/4</t>
  </si>
  <si>
    <t>884955030639</t>
  </si>
  <si>
    <t>5295015</t>
  </si>
  <si>
    <t>W&amp;N FOUNDATION PINCEAUX AQUARELLE X6 ASS 2/3/5/3/5/6</t>
  </si>
  <si>
    <t>Remise complémentaire de 45% pour 102 achetés</t>
  </si>
  <si>
    <t>-15% COMPLÉMENTAIRE POUR 18 ACHETÉS SUR LE PAPIER AQUARELLE PROFESSIONNELLE</t>
  </si>
  <si>
    <t>-25% COMPLÉMENTAIRE POUR 18 ACHETÉS SUR LE PAPIER AQUARELLE GRAIN FIN</t>
  </si>
  <si>
    <t>Page 9 - Papier Aquarelle Professionnelle</t>
  </si>
  <si>
    <t>884955076163</t>
  </si>
  <si>
    <t>6663282</t>
  </si>
  <si>
    <t>W&amp;N PAPIER AQUA PRO FEUILLE GRAIN FIN 300G 56X76 CM</t>
  </si>
  <si>
    <t>884955076170</t>
  </si>
  <si>
    <t>6663283</t>
  </si>
  <si>
    <t>W&amp;N PAPIER AQUA PRO FEUILLE GRAIN FIN 640 56X76 CM</t>
  </si>
  <si>
    <t>884955076187</t>
  </si>
  <si>
    <t>6663284</t>
  </si>
  <si>
    <t>W&amp;N PAPIER AQUA PRO FEUILLE GRAIN SATINE 300G 56X76 CM</t>
  </si>
  <si>
    <t>884955076200</t>
  </si>
  <si>
    <t>6663286</t>
  </si>
  <si>
    <t>W&amp;N PAPIER AQUA PRO FEUILLE GRAIN TORCHON 300G 56X76 CM</t>
  </si>
  <si>
    <t>884955076255</t>
  </si>
  <si>
    <t>6665001</t>
  </si>
  <si>
    <t>W&amp;N PAPIER AQUA PRO ROULEAU GRAIN FIN 300G 140X1000CM</t>
  </si>
  <si>
    <t>884955076286</t>
  </si>
  <si>
    <t>6664001</t>
  </si>
  <si>
    <t>W&amp;N PAPIER AQUA PRO BLOC 4CO GRAIN FIN 300G 17,8X25,4CM 20F</t>
  </si>
  <si>
    <t>884955076293</t>
  </si>
  <si>
    <t>6664002</t>
  </si>
  <si>
    <t>W&amp;N PAPIER AQUA PRO BLOC 4CO GRAIN FIN 300G 22,9X30,5CM 20F</t>
  </si>
  <si>
    <t>884955076309</t>
  </si>
  <si>
    <t>6664003</t>
  </si>
  <si>
    <t>W&amp;N PAPIER AQUA PRO BLOC 4CO GRAIN FIN 300G 25,4X35,6CM 20F</t>
  </si>
  <si>
    <t>884955076316</t>
  </si>
  <si>
    <t>6664004</t>
  </si>
  <si>
    <t>W&amp;N PAPIER AQUA PRO BLOC 4CO GRAIN FIN 300G 30,5X40,6CM 20F</t>
  </si>
  <si>
    <t>884955076323</t>
  </si>
  <si>
    <t>6664005</t>
  </si>
  <si>
    <t>W&amp;N PAPIER AQUA PRO BLOC 4CO GR SATINE 300G 17,8X25,4CM20F</t>
  </si>
  <si>
    <t>884955076330</t>
  </si>
  <si>
    <t>6664006</t>
  </si>
  <si>
    <t>W&amp;N PAPIER AQUA PRO BLOC 4CO GR SATINE 300G 22,9X30,5CM20F</t>
  </si>
  <si>
    <t>884955076347</t>
  </si>
  <si>
    <t>6664007</t>
  </si>
  <si>
    <t>W&amp;N PAPIER AQUA PRO BLOC 4CO GR SATINE 300G 25,4X35,6CM20F</t>
  </si>
  <si>
    <t>884955076354</t>
  </si>
  <si>
    <t>6664008</t>
  </si>
  <si>
    <t>W&amp;N PAPIER AQUA PRO BLOC 4CO GR SATINE 300G 30,5X40,6CM20F</t>
  </si>
  <si>
    <t>884955076361</t>
  </si>
  <si>
    <t>6664009</t>
  </si>
  <si>
    <t>W&amp;N PAPIER AQUA PRO BLOC 4CO GRAINTORCHON300G 17,8X25,4CM20F</t>
  </si>
  <si>
    <t>884955076378</t>
  </si>
  <si>
    <t>6664010</t>
  </si>
  <si>
    <t>W&amp;N PAPIER AQUA PRO BLOC 4CO GRAINTORCHON300G 22,9X30,5CM20F</t>
  </si>
  <si>
    <t>884955076385</t>
  </si>
  <si>
    <t>6664011</t>
  </si>
  <si>
    <t>W&amp;N PAPIER AQUA PRO BLOC 4CO GRAINTORCHON300G 25,4X35,6CM20F</t>
  </si>
  <si>
    <t>884955076392</t>
  </si>
  <si>
    <t>6664012</t>
  </si>
  <si>
    <t>W&amp;N PAPIER AQUA PRO BLOC 4CO GRAINTORCHON300G 30,5X40,6CM20F</t>
  </si>
  <si>
    <t>884955076408</t>
  </si>
  <si>
    <t>6662578</t>
  </si>
  <si>
    <t>W&amp;N PAPIER AQUA PRO BLOC SPIRALE GRAINFIN300G 12,7X17,8CM15F</t>
  </si>
  <si>
    <t>Remise complémentaire de 15% pour 18 achetés</t>
  </si>
  <si>
    <t>Page 9 - Papier Aquarelle Grain Fin</t>
  </si>
  <si>
    <t>25% complémentaire pour 18 achetés</t>
  </si>
  <si>
    <t>884955076477</t>
  </si>
  <si>
    <t>6663294</t>
  </si>
  <si>
    <t>W&amp;N PAPIER AQUA FEUILLE GRAIN FIN 300G 56X76CM</t>
  </si>
  <si>
    <t>884955076484</t>
  </si>
  <si>
    <t>6665004</t>
  </si>
  <si>
    <t>W&amp;N PAPIER AQUA ROULEAU GRAIN FIN 300G 150X1000</t>
  </si>
  <si>
    <t>884955076491</t>
  </si>
  <si>
    <t>6662579</t>
  </si>
  <si>
    <t>W&amp;N PAPIER AQUA BLOC SPIRALE GRAIN FIN 300G A4 12 FEUILLES</t>
  </si>
  <si>
    <t>884955076507</t>
  </si>
  <si>
    <t>6662580</t>
  </si>
  <si>
    <t>W&amp;N PAPIER AQUA BLOC SPIRALE GRAIN FIN 300G A3 12 FEUILLES</t>
  </si>
  <si>
    <t>884955076514</t>
  </si>
  <si>
    <t>6662581</t>
  </si>
  <si>
    <t>W&amp;N PAPIER AQUA BLOC SPIRALE GRAIN FIN 300G 17,8X25,4CM 12F</t>
  </si>
  <si>
    <t>884955076521</t>
  </si>
  <si>
    <t>6662582</t>
  </si>
  <si>
    <t>W&amp;N PAPIER AQUA BLOC SPIRALE GRAIN FIN 300G 22,9X30,5CM 12F</t>
  </si>
  <si>
    <t>884955076538</t>
  </si>
  <si>
    <t>6662583</t>
  </si>
  <si>
    <t>W&amp;N PAPIER AQUA BLOC SPIRALE GRAIN FIN 300G 27,9X35,6CM 12F</t>
  </si>
  <si>
    <t>884955076545</t>
  </si>
  <si>
    <t>6662584</t>
  </si>
  <si>
    <t>W&amp;N PAPIER AQUA BLOC SPIRALE GRAIN FIN 300G 30,5X40,6CM 12F</t>
  </si>
  <si>
    <t>884955076552</t>
  </si>
  <si>
    <t>6667001</t>
  </si>
  <si>
    <t>W&amp;N PAPIER AQUA BLOC GRAIN FIN 300G 17,8X25,4CM 12 FEUILLES</t>
  </si>
  <si>
    <t>884955076569</t>
  </si>
  <si>
    <t>6667002</t>
  </si>
  <si>
    <t>W&amp;N PAPIER AQUA BLOC GRAIN FIN 300G 22,9X30,5CM 12 FEUILLES</t>
  </si>
  <si>
    <t>884955076576</t>
  </si>
  <si>
    <t>6667003</t>
  </si>
  <si>
    <t>W&amp;N PAPIER AQUA BLOC GRAIN FIN 300G 27,9X35,6CM 12 FEUILLES</t>
  </si>
  <si>
    <t>884955076583</t>
  </si>
  <si>
    <t>6667004</t>
  </si>
  <si>
    <t>W&amp;N PAPIER AQUA BLOC GRAIN FIN 300G 30,5X40,6CM 12 FEUILLES</t>
  </si>
  <si>
    <t>884955076590</t>
  </si>
  <si>
    <t>6667005</t>
  </si>
  <si>
    <t>W&amp;N PAPIER AQUA BLOC GRAIN FIN 300G 40,6X50,8CM 12 FEUILLES</t>
  </si>
  <si>
    <t>884955076606</t>
  </si>
  <si>
    <t>6667006</t>
  </si>
  <si>
    <t>W&amp;N PAPIER AQUA BLOC GRAIN FIN 300G A4 12 FEUILLES</t>
  </si>
  <si>
    <t>884955076613</t>
  </si>
  <si>
    <t>6667007</t>
  </si>
  <si>
    <t>W&amp;N PAPIER AQUA BLOC GRAIN FIN 300G A3 12 FEUILLES</t>
  </si>
  <si>
    <t>884955076620</t>
  </si>
  <si>
    <t>6667008</t>
  </si>
  <si>
    <t>W&amp;N PAPIER AQUA BLOC GRAIN FIN 300G A5 12 FEUILLES</t>
  </si>
  <si>
    <t>884955076637</t>
  </si>
  <si>
    <t>6667009</t>
  </si>
  <si>
    <t>W&amp;N PAPIER AQUA BLOC CARTES POSTALES GRAIN FIN 300G A6 15F</t>
  </si>
  <si>
    <t>884955076644</t>
  </si>
  <si>
    <t>6667010</t>
  </si>
  <si>
    <t>W&amp;N PAPIER AQUA BLOC JUMBO GRAIN FIN 300G A4 50 FEUILLES</t>
  </si>
  <si>
    <t>Remise complémentaire de 25% pour 15 achetés</t>
  </si>
  <si>
    <t>-15% COMPLÉMENTAIRE POUR 6 SETS ACHETÉS</t>
  </si>
  <si>
    <t>Page 10 - STUDIO COLLECTION</t>
  </si>
  <si>
    <t>884955065013</t>
  </si>
  <si>
    <t>0490016</t>
  </si>
  <si>
    <t>W&amp;N STUDIO COLLECTION CRAYONS AQUARELLABLE X12 BOITE METAL</t>
  </si>
  <si>
    <t>884955064924</t>
  </si>
  <si>
    <t>0490015</t>
  </si>
  <si>
    <t>W&amp;N STUDIO COLLECTION CRAYONS AQUARELLABLE X24 BOITE METAL</t>
  </si>
  <si>
    <t>884955080627</t>
  </si>
  <si>
    <t>0490057</t>
  </si>
  <si>
    <t>W&amp;N STUDIO COLLECTION CRAYONS AQUARELLABLE X48 BOITE METAL</t>
  </si>
  <si>
    <t>884955097144</t>
  </si>
  <si>
    <t>W&amp;N STUDIO COLLECTION CRAYONS AQUARELLABLE X72 BOITE METAL</t>
  </si>
  <si>
    <t>884955085196</t>
  </si>
  <si>
    <t>2090001</t>
  </si>
  <si>
    <t>W&amp;N STUDIO COLLECTION CRAYONS ASSORTIS X45P COFFRET</t>
  </si>
  <si>
    <t>884955085219</t>
  </si>
  <si>
    <t>2090003</t>
  </si>
  <si>
    <t>W&amp;N STUDIO COLLECTION CRAYONS AQUARELLABLE X48 +2ACC COFFRET</t>
  </si>
  <si>
    <t>884955097168</t>
  </si>
  <si>
    <t>W&amp;N STUDIO COLLECTION CRAYONS AQUARELLABLE X50 COFFRET</t>
  </si>
  <si>
    <t>-25% COMPLÉMENTAIRE POUR 15 PROMARKERS AQUARELLE ACHETÉS</t>
  </si>
  <si>
    <t>-30% COMPLÉMENTAIRE POUR 3 SETS ACHETÉS</t>
  </si>
  <si>
    <t>Page 10 - Promaker unitaire</t>
  </si>
  <si>
    <t>884955032688</t>
  </si>
  <si>
    <t>0201119</t>
  </si>
  <si>
    <t>W&amp;N PROMARKER WATERCOLOUR 119 NUANCE JAUNE DE CADMIUM PALE</t>
  </si>
  <si>
    <t>884955032695</t>
  </si>
  <si>
    <t>0201266</t>
  </si>
  <si>
    <t>W&amp;N PROMARKER WATERCOLOUR 266 NUANCE DE GOMME-GUTTE</t>
  </si>
  <si>
    <t>884955032701</t>
  </si>
  <si>
    <t>0201109</t>
  </si>
  <si>
    <t>W&amp;N PROMARKER WATERCOLOUR 109 NUANCE DE JAUNE DE CADMIUM</t>
  </si>
  <si>
    <t>884955032718</t>
  </si>
  <si>
    <t>0201090</t>
  </si>
  <si>
    <t>W&amp;N PROMARKER WATERCOLOUR 090 ORANGE CADMIUM IMIT</t>
  </si>
  <si>
    <t>884955032725</t>
  </si>
  <si>
    <t>0201103</t>
  </si>
  <si>
    <t>W&amp;N PROMARKER WATERCOLOUR 103 NUANCE ROUGE DE CADMIUM CLAIR</t>
  </si>
  <si>
    <t>884955032732</t>
  </si>
  <si>
    <t>0201095</t>
  </si>
  <si>
    <t>W&amp;N PROMARKER WATERCOLOUR 095 ROUGE DE CADMIUM IMIT</t>
  </si>
  <si>
    <t>884955032749</t>
  </si>
  <si>
    <t>0201098</t>
  </si>
  <si>
    <t>W&amp;N PROMARKER WATERCOLOUR 098 ROUGE DE CADMIUM FONCE IMIT</t>
  </si>
  <si>
    <t>884955032770</t>
  </si>
  <si>
    <t>0201461</t>
  </si>
  <si>
    <t>W&amp;N PROMARKER WATERCOLOUR 461 ROSE PALE</t>
  </si>
  <si>
    <t>884955032756</t>
  </si>
  <si>
    <t>0201003</t>
  </si>
  <si>
    <t>W&amp;N PROMARKER WATERCOLOUR 003 NUANCE ALIZARINE CRAMOISIE</t>
  </si>
  <si>
    <t>884955032763</t>
  </si>
  <si>
    <t>0201502</t>
  </si>
  <si>
    <t>W&amp;N PROMARKER WATERCOLOUR 502 ROSE PERMANENT</t>
  </si>
  <si>
    <t>884955032817</t>
  </si>
  <si>
    <t>0201545</t>
  </si>
  <si>
    <t>W&amp;N PROMARKER WATERCOLOUR 545 MAGENTA QUINACRIDONE</t>
  </si>
  <si>
    <t>884955032794</t>
  </si>
  <si>
    <t>0201398</t>
  </si>
  <si>
    <t>W&amp;N PROMARKER WATERCOLOUR 398 MAUVE</t>
  </si>
  <si>
    <t>884955032800</t>
  </si>
  <si>
    <t>0201231</t>
  </si>
  <si>
    <t>W&amp;N PROMARKER WATERCOLOUR 231 VIOLET DIOXAZINE</t>
  </si>
  <si>
    <t>884955032824</t>
  </si>
  <si>
    <t>0201401</t>
  </si>
  <si>
    <t>W&amp;N PROMARKER WATERCOLOUR 401 BLEU MOYEN</t>
  </si>
  <si>
    <t>884955032831</t>
  </si>
  <si>
    <t>0201514</t>
  </si>
  <si>
    <t>W&amp;N PROMARKER WATERCOLOUR 514 BLEU DE PHTALO NUANCE ROUGE</t>
  </si>
  <si>
    <t>884955032848</t>
  </si>
  <si>
    <t>0201541</t>
  </si>
  <si>
    <t>W&amp;N PROMARKER WATERCOLOUR 541 TEINTE BLEU DE PRUSSE</t>
  </si>
  <si>
    <t>884955032886</t>
  </si>
  <si>
    <t>0201515</t>
  </si>
  <si>
    <t>W&amp;N PROMARKER WATERCOLOUR 515 BLEU DE PHTALO NUANCE VERTE</t>
  </si>
  <si>
    <t>884955032855</t>
  </si>
  <si>
    <t>0201139</t>
  </si>
  <si>
    <t>W&amp;N PROMARKER WATERCOLOUR 139 BLEU CERULEUM IMIT</t>
  </si>
  <si>
    <t>884955032862</t>
  </si>
  <si>
    <t>0201654</t>
  </si>
  <si>
    <t>W&amp;N PROMARKER WATERCOLOUR 654 TURQUOISE</t>
  </si>
  <si>
    <t>884955032893</t>
  </si>
  <si>
    <t>0201522</t>
  </si>
  <si>
    <t>W&amp;N PROMARKER WATERCOLOUR 522 VERT PHTALOCYANINE</t>
  </si>
  <si>
    <t>884955032916</t>
  </si>
  <si>
    <t>0201521</t>
  </si>
  <si>
    <t>W&amp;N PROMARKER WATERCOLOUR 521 VERT DE PHTALO NUANCE JAUNE</t>
  </si>
  <si>
    <t>884955032909</t>
  </si>
  <si>
    <t>0201312</t>
  </si>
  <si>
    <t>W&amp;N PROMARKER WATERCOLOUR 312 VERT DE HOOKER FONCE</t>
  </si>
  <si>
    <t>884955032961</t>
  </si>
  <si>
    <t>0201311</t>
  </si>
  <si>
    <t>W&amp;N PROMARKER WATERCOLOUR 311 VERT DE HOOKER</t>
  </si>
  <si>
    <t>884955032923</t>
  </si>
  <si>
    <t>0201599</t>
  </si>
  <si>
    <t>W&amp;N PROMARKER WATERCOLOUR 599 VERT DE VESSIE</t>
  </si>
  <si>
    <t>884955032947</t>
  </si>
  <si>
    <t>0201552</t>
  </si>
  <si>
    <t>W&amp;N PROMARKER WATERCOLOUR 552 TERRE DE SIENNE NATURELLE</t>
  </si>
  <si>
    <t>884955032930</t>
  </si>
  <si>
    <t>0201744</t>
  </si>
  <si>
    <t>W&amp;N PROMARKER WATERCOLOUR 744 OCRE JAUNE</t>
  </si>
  <si>
    <t>884955032985</t>
  </si>
  <si>
    <t>0201554</t>
  </si>
  <si>
    <t>W&amp;N PROMARKER WATERCOLOUR 554 TERRE D'OMBRE NATURELLE</t>
  </si>
  <si>
    <t>884955032978</t>
  </si>
  <si>
    <t>0201074</t>
  </si>
  <si>
    <t>W&amp;N PROMARKER WATERCOLOUR 074 TERRE DE SIENNE BRULEE</t>
  </si>
  <si>
    <t>884955033067</t>
  </si>
  <si>
    <t>0201061</t>
  </si>
  <si>
    <t>W&amp;N PROMARKER WATERCOLOUR 061 ROUGE BRULE</t>
  </si>
  <si>
    <t>884955032992</t>
  </si>
  <si>
    <t>0201076</t>
  </si>
  <si>
    <t>W&amp;N PROMARKER WATERCOLOUR 076 TERRE D'OMBRE BRULEE</t>
  </si>
  <si>
    <t>884955033012</t>
  </si>
  <si>
    <t>0201609</t>
  </si>
  <si>
    <t>W&amp;N PROMARKER WATERCOLOUR 609 SEPIA</t>
  </si>
  <si>
    <t>884955033029</t>
  </si>
  <si>
    <t>0201322</t>
  </si>
  <si>
    <t>W&amp;N PROMARKER WATERCOLOUR 322 INDIGO</t>
  </si>
  <si>
    <t>884955033036</t>
  </si>
  <si>
    <t>0201465</t>
  </si>
  <si>
    <t>W&amp;N PROMARKER WATERCOLOUR 465 GRIS DE PAYNE</t>
  </si>
  <si>
    <t>884955033043</t>
  </si>
  <si>
    <t>0201331</t>
  </si>
  <si>
    <t>W&amp;N PROMARKER WATERCOLOUR 331 NOIR D'IVOIRE</t>
  </si>
  <si>
    <t>884955033050</t>
  </si>
  <si>
    <t>0201337</t>
  </si>
  <si>
    <t>W&amp;N PROMARKER WATERCOLOUR 337 NOIR DE FUMEE</t>
  </si>
  <si>
    <t>Page 10 - Sets Promaker Aquarelle</t>
  </si>
  <si>
    <t>884955073919</t>
  </si>
  <si>
    <t>0290164</t>
  </si>
  <si>
    <t>W&amp;N PROMARKER WATERCOLOUR SET X 6 MARQUEURS SET 1</t>
  </si>
  <si>
    <t>884955073933</t>
  </si>
  <si>
    <t>0290166</t>
  </si>
  <si>
    <t>W&amp;N PROMARKER WATERCOLOUR SET X 6 MARQUEURS TONS FLORAUX</t>
  </si>
  <si>
    <t>884955073940</t>
  </si>
  <si>
    <t>0290167</t>
  </si>
  <si>
    <t>W&amp;N PROMARKER WATERCOLOUR SET X 12 MARQUEURS TONS PAYSAGE</t>
  </si>
  <si>
    <t>884955073926</t>
  </si>
  <si>
    <t>0290165</t>
  </si>
  <si>
    <t>W&amp;N PROMARKER WATERCOLOUR SET X 12 MARQUEURS SET 1</t>
  </si>
  <si>
    <t>884955080054</t>
  </si>
  <si>
    <t>0290171</t>
  </si>
  <si>
    <t>W&amp;N PROMARKER WATERCOLOUR SET X24</t>
  </si>
  <si>
    <t>Remise complémentaire de 30% pour 3 achetés</t>
  </si>
  <si>
    <t>15% COMPLÉMENTAIRE</t>
  </si>
  <si>
    <t>POUR 24 SETS CONTÉ À PARIS ACHETÉS</t>
  </si>
  <si>
    <t>Page 11 - Sets Conté à Paris</t>
  </si>
  <si>
    <t>3013645003647</t>
  </si>
  <si>
    <t>500364</t>
  </si>
  <si>
    <t>CAP FUSAINS COMPRIMES ASSORTIMENT X12</t>
  </si>
  <si>
    <t>646217500898</t>
  </si>
  <si>
    <t>50089</t>
  </si>
  <si>
    <t>CAP 5 FUSAINS NATURELS CARRE SUR CARTE 4MM</t>
  </si>
  <si>
    <t>646217500904</t>
  </si>
  <si>
    <t>50090</t>
  </si>
  <si>
    <t>CAP 5 FUSAINS NATURELS ROND DIAM 6MM SUR CARTE</t>
  </si>
  <si>
    <t>646217500911</t>
  </si>
  <si>
    <t>50091</t>
  </si>
  <si>
    <t>CAP 3 FUSAINS NATURELS ROND DIAM 11MM SUR CARTE</t>
  </si>
  <si>
    <t>3013645000158</t>
  </si>
  <si>
    <t>2181</t>
  </si>
  <si>
    <t>CAP CRAYONS PASTEL BOITE METAL ASSORTIMENT X12</t>
  </si>
  <si>
    <t>3013645000165</t>
  </si>
  <si>
    <t>2182</t>
  </si>
  <si>
    <t>CAP CRAYONS PASTEL BOITE METAL ASSORTIMENT X24</t>
  </si>
  <si>
    <t>3013645000172</t>
  </si>
  <si>
    <t>2184</t>
  </si>
  <si>
    <t>CAP CRAYONS PASTEL BOITE CARTON ASSORTIMENT X48</t>
  </si>
  <si>
    <t>646217501123</t>
  </si>
  <si>
    <t>50112</t>
  </si>
  <si>
    <t>CAP CRAYONS PASTEL BLISTER 6 PORTRAIT</t>
  </si>
  <si>
    <t>646217501130</t>
  </si>
  <si>
    <t>50113</t>
  </si>
  <si>
    <t>CAP CRAYONS PASTEL BLISTER 6 PAYSAGE</t>
  </si>
  <si>
    <t>646217501147</t>
  </si>
  <si>
    <t>50114</t>
  </si>
  <si>
    <t>CAP CRAYONS PASTEL BLISTER 6 TON VIF</t>
  </si>
  <si>
    <t>646217501161</t>
  </si>
  <si>
    <t>50116</t>
  </si>
  <si>
    <t>CAP CRAYONS PASTEL BLISTER 2 BLANC</t>
  </si>
  <si>
    <t>646217501178</t>
  </si>
  <si>
    <t>50117</t>
  </si>
  <si>
    <t>CAP CRAYONS PASTEL BLISTER 2 NOIR</t>
  </si>
  <si>
    <t>3013645004026</t>
  </si>
  <si>
    <t>2186</t>
  </si>
  <si>
    <t>CAP BOITE METAL ETUDE 12 CRAYONS ESQUISSE</t>
  </si>
  <si>
    <t>646217500737</t>
  </si>
  <si>
    <t>50073</t>
  </si>
  <si>
    <t>CAP SET DESSIN 2 CRAYONS GRAPHITE + FUSAIN ET ACCES</t>
  </si>
  <si>
    <t>646217501055</t>
  </si>
  <si>
    <t>50105</t>
  </si>
  <si>
    <t>CAP CRAYONS DESSIN BLISTER X6 ASSORTIS</t>
  </si>
  <si>
    <t>646217501062</t>
  </si>
  <si>
    <t>50106</t>
  </si>
  <si>
    <t>CAP CRAYONS ESQUISSE BLISTER X6 ASSORTIS</t>
  </si>
  <si>
    <t>646217501079</t>
  </si>
  <si>
    <t>50107</t>
  </si>
  <si>
    <t>CAP CRAYONS ESQUISSE SANGUINE BLISTER X6 ASSORTIS</t>
  </si>
  <si>
    <t>646217501086</t>
  </si>
  <si>
    <t>50108</t>
  </si>
  <si>
    <t>CAP CRAYONS ESQUISSE PIERRE NOIRE HB 2B BLISTER X2</t>
  </si>
  <si>
    <t>646217501093</t>
  </si>
  <si>
    <t>50109</t>
  </si>
  <si>
    <t>CAP CRAYONS ESQUISSE SANG+SEPIA BLISTER X2</t>
  </si>
  <si>
    <t>646217501109</t>
  </si>
  <si>
    <t>50110</t>
  </si>
  <si>
    <t>CAP CRAYONS ESQUISSE GRAPHITE HB 2B BLISTER X2</t>
  </si>
  <si>
    <t>646217501116</t>
  </si>
  <si>
    <t>50111</t>
  </si>
  <si>
    <t>CAP CRAYONS ESQUISSE FUSAIN HB 2B BLISTER 2</t>
  </si>
  <si>
    <t>646217501680</t>
  </si>
  <si>
    <t>50168</t>
  </si>
  <si>
    <t>CAP ESQUISSE TROUSSE PETIT MODELE</t>
  </si>
  <si>
    <t>646217504049</t>
  </si>
  <si>
    <t>750404</t>
  </si>
  <si>
    <t>CAP BOITE METAL DESSIN 12 CRAYONS GRAPHITE</t>
  </si>
  <si>
    <t>646217504100</t>
  </si>
  <si>
    <t>750410</t>
  </si>
  <si>
    <t>CAP BOITE METAL PIERRE NOIRE 15 PIECES</t>
  </si>
  <si>
    <t>646217504117</t>
  </si>
  <si>
    <t>750411</t>
  </si>
  <si>
    <t>CAP BOITE METAL ESQUISSE 15 PIECES</t>
  </si>
  <si>
    <t>646217502083</t>
  </si>
  <si>
    <t>50208</t>
  </si>
  <si>
    <t>CAP PASTEL TENDRE SET 20 ASSORTIS ROW</t>
  </si>
  <si>
    <t>646217502090</t>
  </si>
  <si>
    <t>50209</t>
  </si>
  <si>
    <t>CAP PASTEL TENDRE SET 40 ASSORTIS ROW</t>
  </si>
  <si>
    <t>646217502106</t>
  </si>
  <si>
    <t>50210</t>
  </si>
  <si>
    <t>CAP PASTEL TENDRE SET 50 ASSORTIS ROW</t>
  </si>
  <si>
    <t>646217502113</t>
  </si>
  <si>
    <t>50211</t>
  </si>
  <si>
    <t>CAP PASTEL TENDRE SET PEGBOARDABLE 10 ASSORTIS ROW</t>
  </si>
  <si>
    <t>646217500973</t>
  </si>
  <si>
    <t>50097</t>
  </si>
  <si>
    <t>CAP CARRE BOITE X18</t>
  </si>
  <si>
    <t>646217501314</t>
  </si>
  <si>
    <t>50131</t>
  </si>
  <si>
    <t>CAP CARRE COULEUR BOITE PLASTIQUE X24 ASSORTIS</t>
  </si>
  <si>
    <t>646217501345</t>
  </si>
  <si>
    <t>50134</t>
  </si>
  <si>
    <t>CAP CARRE COULEUR BOITE PLASTIQUE X48 ASSORTIS</t>
  </si>
  <si>
    <t>646217501727</t>
  </si>
  <si>
    <t>50172</t>
  </si>
  <si>
    <t>CAP COFFRET 48 CARRES</t>
  </si>
  <si>
    <t>646217501741</t>
  </si>
  <si>
    <t>50174</t>
  </si>
  <si>
    <t>CAP COFFRET 84 CARRES + ACCESSOIRES</t>
  </si>
  <si>
    <t>646217501772</t>
  </si>
  <si>
    <t>50177</t>
  </si>
  <si>
    <t>CAP SET PASTEL COULEUR ETUDE</t>
  </si>
  <si>
    <t>646217502441</t>
  </si>
  <si>
    <t>50244</t>
  </si>
  <si>
    <t>CAP CARRE COULEUR BOITE PLASTIQUE X12 ASSORTIS CROCHET</t>
  </si>
  <si>
    <t>646217502458</t>
  </si>
  <si>
    <t>50245</t>
  </si>
  <si>
    <t>CAP CARRE COULEUR BOITE PLASTIQUE X12 PORTRAIT CROCHET</t>
  </si>
  <si>
    <t>646217502465</t>
  </si>
  <si>
    <t>50246</t>
  </si>
  <si>
    <t>CAP CARRE COULEUR BOITE PLASTIQUE X12 PAYSAGE CROCHET</t>
  </si>
  <si>
    <t>646217501260</t>
  </si>
  <si>
    <t>50126</t>
  </si>
  <si>
    <t>CAP COFFRET ESQUISSE 12 CARRE + 3 CRAYONS + ACCESS</t>
  </si>
  <si>
    <t>646217501277</t>
  </si>
  <si>
    <t>50127</t>
  </si>
  <si>
    <t>CAP ESQUISSE ETUDE SET 12 CARRE + 3 CRAYONS + ACCESS</t>
  </si>
  <si>
    <t>646217502281</t>
  </si>
  <si>
    <t>50228</t>
  </si>
  <si>
    <t>CAP CARRE ESQUISSE SET X12 SANGUINE</t>
  </si>
  <si>
    <t>646217502328</t>
  </si>
  <si>
    <t>50232</t>
  </si>
  <si>
    <t>CAP CARRE ESQUISSE SET X12 BISTRE</t>
  </si>
  <si>
    <t>646217502335</t>
  </si>
  <si>
    <t>50233</t>
  </si>
  <si>
    <t>CAP CARRE ESQUISSE SET X12 BLANC HB</t>
  </si>
  <si>
    <t>646217502342</t>
  </si>
  <si>
    <t>50234</t>
  </si>
  <si>
    <t>CAP CARRE ESQUISSE SET X12 BLANC B</t>
  </si>
  <si>
    <t>646217502359</t>
  </si>
  <si>
    <t>50235</t>
  </si>
  <si>
    <t>CAP CARRE ESQUISSE SET X12 BLANC 2B</t>
  </si>
  <si>
    <t>646217502366</t>
  </si>
  <si>
    <t>50236</t>
  </si>
  <si>
    <t>CAP CARRE ESQUISSE SET X12 PIERRE NOIRE B</t>
  </si>
  <si>
    <t>646217502373</t>
  </si>
  <si>
    <t>50237</t>
  </si>
  <si>
    <t>CAP CARRE ESQUISSE SET X12 PIERRE NOIRE HB</t>
  </si>
  <si>
    <t>646217502380</t>
  </si>
  <si>
    <t>50238</t>
  </si>
  <si>
    <t>CAP CARRE ESQUISSE SET X12 PIERRE NOIRE 2B</t>
  </si>
  <si>
    <t>646217502472</t>
  </si>
  <si>
    <t>50247</t>
  </si>
  <si>
    <t>CAP CARRE ESQUISSE BOITE PLASTIQUE X12 ASSORTIS CROCHET</t>
  </si>
  <si>
    <t>646217503929</t>
  </si>
  <si>
    <t>750392</t>
  </si>
  <si>
    <t>CAP CARRE ESQUISSE BLISTER 2 SANGUINE</t>
  </si>
  <si>
    <t>646217503936</t>
  </si>
  <si>
    <t>750393</t>
  </si>
  <si>
    <t>CAP CARRE ESQUISSE BLISTER 2 SANGUINE XVIII</t>
  </si>
  <si>
    <t>646217503943</t>
  </si>
  <si>
    <t>750394</t>
  </si>
  <si>
    <t>CAP CARRE ESQUISSE BLISTER 2 SANGUINE WATTEAU</t>
  </si>
  <si>
    <t>646217503950</t>
  </si>
  <si>
    <t>750395</t>
  </si>
  <si>
    <t>CAP CARRE ESQUISSE BLISTER 2 SANGUINE MEDICIS</t>
  </si>
  <si>
    <t>646217503967</t>
  </si>
  <si>
    <t>750396</t>
  </si>
  <si>
    <t>CAP CARRE ESQUISSE BLISTER 2 BISTRE</t>
  </si>
  <si>
    <t>646217503974</t>
  </si>
  <si>
    <t>750397</t>
  </si>
  <si>
    <t>CAP CARRE ESQUISSE BLISTER 2 BLANC 2B</t>
  </si>
  <si>
    <t>646217503981</t>
  </si>
  <si>
    <t>750398</t>
  </si>
  <si>
    <t>CAP CARRE ESQUISSE BLISTER 2 BLANC B</t>
  </si>
  <si>
    <t>646217503998</t>
  </si>
  <si>
    <t>750399</t>
  </si>
  <si>
    <t>CAP CARRE ESQUISSE BLISTER 2 BLANC HB</t>
  </si>
  <si>
    <t>646217504001</t>
  </si>
  <si>
    <t>750400</t>
  </si>
  <si>
    <t>CAP CARRE ESQUISSE BLISTER 2 GRIS</t>
  </si>
  <si>
    <t>646217504018</t>
  </si>
  <si>
    <t>750401</t>
  </si>
  <si>
    <t>CAP CARRE ESQUISSE BLISTER 2 PIERRE NOIRE 2B</t>
  </si>
  <si>
    <t>646217504025</t>
  </si>
  <si>
    <t>750402</t>
  </si>
  <si>
    <t>CAP CARRE ESQUISSE BLISTER 2 PIERRE NOIRE B</t>
  </si>
  <si>
    <t>646217504032</t>
  </si>
  <si>
    <t>750403</t>
  </si>
  <si>
    <t>CAP CARRE ESQUISSE BLISTER 2 PIERRE NOIRE HB</t>
  </si>
  <si>
    <t>Remise complémentaire de 15% pour 24 achetés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</si>
</sst>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\ &quot;€&quot;;[Red]\-#,##0\ &quot;€&quot;"/>
    <numFmt numFmtId="165" formatCode="_-* #,##0.00\ &quot;€&quot;_-;\-* #,##0.00\ &quot;€&quot;_-;_-* &quot;-&quot;??\ &quot;€&quot;_-;_-@_-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.00\ _€_-;\-* #,##0.00\ _€_-;_-* &quot;-&quot;??\ _€_-;_-@_-"/>
    <numFmt numFmtId="169" formatCode="[$€-43A]#,##0.00"/>
    <numFmt numFmtId="170" formatCode="_-* #,##0.00\ [$€-1]_-;\-* #,##0.00\ [$€-1]_-;_-* &quot;-&quot;??\ [$€-1]_-"/>
    <numFmt numFmtId="171" formatCode="#,##0.00\ &quot;€&quot;"/>
    <numFmt numFmtId="172" formatCode="[$-809]General"/>
    <numFmt numFmtId="173" formatCode="#,##0.00\ &quot;F&quot;;[Red]\-#,##0.00\ &quot;F&quot;"/>
    <numFmt numFmtId="174" formatCode="#,##0_ ;\-#,##0\ "/>
  </numFmts>
  <fonts count="8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0"/>
      <color theme="1"/>
      <name val="Tahoma"/>
      <family val="2"/>
    </font>
    <font>
      <sz val="10"/>
      <name val="Times New Roman"/>
      <family val="1"/>
    </font>
    <font>
      <sz val="12"/>
      <name val="Times New Roman"/>
      <family val="1"/>
    </font>
    <font>
      <sz val="12"/>
      <color indexed="8"/>
      <name val="宋体"/>
      <charset val="134"/>
    </font>
    <font>
      <u/>
      <sz val="10"/>
      <color indexed="12"/>
      <name val="Arial"/>
      <family val="2"/>
    </font>
    <font>
      <sz val="14"/>
      <color theme="1"/>
      <name val="Calibri"/>
      <family val="2"/>
      <scheme val="minor"/>
    </font>
    <font>
      <sz val="10"/>
      <name val="Arial"/>
      <family val="2"/>
      <charset val="177"/>
    </font>
    <font>
      <sz val="11"/>
      <color indexed="8"/>
      <name val="Calibri"/>
      <family val="2"/>
    </font>
    <font>
      <u/>
      <sz val="10"/>
      <color theme="11"/>
      <name val="Arial"/>
      <family val="2"/>
    </font>
    <font>
      <sz val="10"/>
      <name val="MS Sans Serif"/>
      <family val="2"/>
    </font>
    <font>
      <sz val="11"/>
      <name val="Calibri"/>
      <family val="2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2"/>
      <name val="宋体"/>
      <charset val="134"/>
    </font>
    <font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72"/>
      <name val="Calibri"/>
      <family val="2"/>
      <scheme val="minor"/>
    </font>
    <font>
      <sz val="48"/>
      <color rgb="FF000000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36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72"/>
      <color theme="0"/>
      <name val="Calibri"/>
      <family val="2"/>
      <scheme val="minor"/>
    </font>
    <font>
      <b/>
      <sz val="24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8"/>
      <color rgb="FF000000"/>
      <name val="Calibri"/>
      <family val="2"/>
    </font>
    <font>
      <sz val="18"/>
      <name val="Calibri"/>
      <family val="2"/>
    </font>
    <font>
      <b/>
      <sz val="18"/>
      <name val="Calibri"/>
      <family val="2"/>
      <scheme val="minor"/>
    </font>
    <font>
      <sz val="16"/>
      <name val="Arial"/>
      <family val="2"/>
    </font>
    <font>
      <b/>
      <sz val="20"/>
      <color theme="1"/>
      <name val="Calibri"/>
      <family val="2"/>
      <scheme val="minor"/>
    </font>
    <font>
      <b/>
      <sz val="28"/>
      <color rgb="FFFF0000"/>
      <name val="Calibri"/>
      <family val="2"/>
      <scheme val="minor"/>
    </font>
    <font>
      <u/>
      <sz val="28"/>
      <color theme="10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6"/>
      <color rgb="FF000000"/>
      <name val="Calibri"/>
      <family val="2"/>
      <scheme val="minor"/>
    </font>
    <font>
      <sz val="18"/>
      <color rgb="FF00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8"/>
      <color theme="1"/>
      <name val="C39HrP48DhTt"/>
    </font>
    <font>
      <sz val="72"/>
      <color theme="1"/>
      <name val="Calibri"/>
      <family val="2"/>
      <scheme val="minor"/>
    </font>
    <font>
      <sz val="72"/>
      <color rgb="FFFFFFFF"/>
      <name val="Calibri"/>
      <family val="2"/>
      <scheme val="minor"/>
    </font>
    <font>
      <sz val="90"/>
      <color theme="1"/>
      <name val="C39HrP48DhTt"/>
    </font>
    <font>
      <sz val="36"/>
      <color theme="0"/>
      <name val="Calibri"/>
      <family val="2"/>
      <scheme val="minor"/>
    </font>
    <font>
      <u/>
      <sz val="18"/>
      <color theme="10"/>
      <name val="Calibri"/>
      <family val="2"/>
      <scheme val="minor"/>
    </font>
    <font>
      <sz val="20"/>
      <color rgb="FF242424"/>
      <name val="Consolas"/>
      <family val="3"/>
    </font>
    <font>
      <b/>
      <sz val="20"/>
      <color rgb="FF33333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4"/>
      <color rgb="FF000000"/>
      <name val="C39HrP48DhTt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90"/>
      <color theme="0"/>
      <name val="C39HrP48DhTt"/>
    </font>
    <font>
      <b/>
      <sz val="18"/>
      <color theme="0"/>
      <name val="Calibri"/>
      <family val="2"/>
      <scheme val="minor"/>
    </font>
    <font>
      <b/>
      <sz val="90"/>
      <color theme="0"/>
      <name val="C39HrP48DhTt"/>
    </font>
    <font>
      <sz val="84"/>
      <color theme="0"/>
      <name val="C39HrP48DhTt"/>
    </font>
    <font>
      <b/>
      <sz val="84"/>
      <color theme="0"/>
      <name val="C39HrP48DhTt"/>
    </font>
    <font>
      <b/>
      <sz val="48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48"/>
      <color theme="0"/>
      <name val="Calibri"/>
      <family val="2"/>
      <scheme val="minor"/>
    </font>
    <font>
      <b/>
      <sz val="20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5D0B5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A100B"/>
        <bgColor indexed="64"/>
      </patternFill>
    </fill>
    <fill>
      <patternFill patternType="solid">
        <fgColor rgb="FF0E0E0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300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9" fontId="1" fillId="0" borderId="0"/>
    <xf numFmtId="0" fontId="2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0" fontId="1" fillId="0" borderId="0"/>
    <xf numFmtId="0" fontId="2" fillId="0" borderId="0" applyNumberFormat="0" applyFill="0" applyBorder="0" applyAlignment="0" applyProtection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170" fontId="5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" fillId="0" borderId="0"/>
    <xf numFmtId="0" fontId="2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10" fillId="0" borderId="0"/>
    <xf numFmtId="43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2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3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</cellStyleXfs>
  <cellXfs count="519">
    <xf numFmtId="0" fontId="0" fillId="0" borderId="0" xfId="0"/>
    <xf numFmtId="0" fontId="18" fillId="0" borderId="0" xfId="0" applyFont="1"/>
    <xf numFmtId="1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/>
    </xf>
    <xf numFmtId="49" fontId="18" fillId="0" borderId="0" xfId="0" applyNumberFormat="1" applyFont="1" applyAlignment="1">
      <alignment horizontal="left" wrapText="1"/>
    </xf>
    <xf numFmtId="9" fontId="18" fillId="0" borderId="0" xfId="1" applyFont="1" applyFill="1" applyBorder="1" applyAlignment="1">
      <alignment horizontal="center" vertical="center"/>
    </xf>
    <xf numFmtId="171" fontId="18" fillId="0" borderId="0" xfId="0" applyNumberFormat="1" applyFont="1" applyAlignment="1">
      <alignment horizontal="center" vertical="center"/>
    </xf>
    <xf numFmtId="1" fontId="18" fillId="0" borderId="0" xfId="0" applyNumberFormat="1" applyFont="1" applyAlignment="1">
      <alignment horizontal="left"/>
    </xf>
    <xf numFmtId="49" fontId="18" fillId="0" borderId="0" xfId="0" applyNumberFormat="1" applyFont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1" fontId="18" fillId="0" borderId="1" xfId="0" quotePrefix="1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left" wrapText="1"/>
    </xf>
    <xf numFmtId="1" fontId="18" fillId="0" borderId="0" xfId="0" applyNumberFormat="1" applyFont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1" fontId="21" fillId="4" borderId="1" xfId="1" applyNumberFormat="1" applyFont="1" applyFill="1" applyBorder="1" applyAlignment="1">
      <alignment horizontal="center" vertical="center" wrapText="1"/>
    </xf>
    <xf numFmtId="9" fontId="21" fillId="4" borderId="1" xfId="1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171" fontId="22" fillId="4" borderId="1" xfId="0" applyNumberFormat="1" applyFont="1" applyFill="1" applyBorder="1" applyAlignment="1">
      <alignment horizontal="center" vertical="center" wrapText="1"/>
    </xf>
    <xf numFmtId="1" fontId="22" fillId="4" borderId="1" xfId="0" applyNumberFormat="1" applyFont="1" applyFill="1" applyBorder="1" applyAlignment="1">
      <alignment horizontal="center" vertical="center" wrapText="1"/>
    </xf>
    <xf numFmtId="9" fontId="22" fillId="4" borderId="1" xfId="1" applyFont="1" applyFill="1" applyBorder="1" applyAlignment="1">
      <alignment horizontal="center" vertical="center" wrapText="1"/>
    </xf>
    <xf numFmtId="9" fontId="18" fillId="0" borderId="0" xfId="1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165" fontId="18" fillId="0" borderId="0" xfId="44" applyFont="1" applyFill="1" applyBorder="1" applyAlignment="1">
      <alignment horizontal="center" vertical="center"/>
    </xf>
    <xf numFmtId="1" fontId="9" fillId="0" borderId="0" xfId="0" applyNumberFormat="1" applyFont="1" applyAlignment="1">
      <alignment horizontal="left" vertical="center"/>
    </xf>
    <xf numFmtId="171" fontId="18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/>
    </xf>
    <xf numFmtId="0" fontId="27" fillId="0" borderId="0" xfId="0" applyFont="1" applyAlignment="1">
      <alignment horizontal="centerContinuous" vertical="center"/>
    </xf>
    <xf numFmtId="0" fontId="26" fillId="0" borderId="0" xfId="2" applyFont="1" applyAlignment="1">
      <alignment horizontal="left" vertical="center" wrapText="1"/>
    </xf>
    <xf numFmtId="0" fontId="31" fillId="0" borderId="5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165" fontId="18" fillId="0" borderId="0" xfId="44" applyFont="1" applyAlignment="1">
      <alignment horizontal="center" vertical="center"/>
    </xf>
    <xf numFmtId="165" fontId="18" fillId="0" borderId="0" xfId="44" applyFont="1" applyAlignment="1">
      <alignment horizontal="center"/>
    </xf>
    <xf numFmtId="0" fontId="0" fillId="0" borderId="0" xfId="0" applyAlignment="1">
      <alignment horizontal="center"/>
    </xf>
    <xf numFmtId="0" fontId="25" fillId="2" borderId="0" xfId="0" applyFont="1" applyFill="1" applyAlignment="1">
      <alignment horizontal="left" vertical="center"/>
    </xf>
    <xf numFmtId="0" fontId="2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171" fontId="18" fillId="0" borderId="0" xfId="0" applyNumberFormat="1" applyFont="1" applyAlignment="1">
      <alignment vertical="center"/>
    </xf>
    <xf numFmtId="0" fontId="28" fillId="0" borderId="0" xfId="2" applyFont="1" applyAlignment="1">
      <alignment vertical="top"/>
    </xf>
    <xf numFmtId="0" fontId="33" fillId="0" borderId="0" xfId="0" applyFont="1" applyAlignment="1">
      <alignment horizontal="center"/>
    </xf>
    <xf numFmtId="9" fontId="33" fillId="0" borderId="0" xfId="1" applyFont="1" applyFill="1" applyBorder="1" applyAlignment="1">
      <alignment horizontal="center"/>
    </xf>
    <xf numFmtId="9" fontId="33" fillId="0" borderId="0" xfId="1" applyFont="1" applyFill="1" applyAlignment="1">
      <alignment horizontal="center" vertical="center"/>
    </xf>
    <xf numFmtId="165" fontId="34" fillId="0" borderId="0" xfId="44" applyFont="1" applyFill="1" applyBorder="1" applyAlignment="1">
      <alignment horizontal="center"/>
    </xf>
    <xf numFmtId="2" fontId="34" fillId="0" borderId="0" xfId="44" applyNumberFormat="1" applyFont="1" applyFill="1" applyBorder="1" applyAlignment="1">
      <alignment horizontal="center"/>
    </xf>
    <xf numFmtId="1" fontId="38" fillId="4" borderId="1" xfId="0" applyNumberFormat="1" applyFont="1" applyFill="1" applyBorder="1" applyAlignment="1">
      <alignment horizontal="center" vertical="center" wrapText="1"/>
    </xf>
    <xf numFmtId="1" fontId="34" fillId="0" borderId="0" xfId="0" applyNumberFormat="1" applyFont="1" applyAlignment="1">
      <alignment horizontal="center" vertical="center"/>
    </xf>
    <xf numFmtId="0" fontId="42" fillId="0" borderId="0" xfId="0" applyFont="1"/>
    <xf numFmtId="0" fontId="44" fillId="0" borderId="1" xfId="0" applyFont="1" applyBorder="1" applyAlignment="1">
      <alignment horizontal="center" vertical="center" wrapText="1"/>
    </xf>
    <xf numFmtId="1" fontId="18" fillId="0" borderId="0" xfId="1" applyNumberFormat="1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45" fillId="0" borderId="5" xfId="0" applyFont="1" applyBorder="1" applyAlignment="1">
      <alignment horizontal="center" vertical="center" wrapText="1"/>
    </xf>
    <xf numFmtId="0" fontId="32" fillId="6" borderId="1" xfId="0" applyFont="1" applyFill="1" applyBorder="1" applyAlignment="1">
      <alignment horizontal="center" vertical="center" wrapText="1"/>
    </xf>
    <xf numFmtId="0" fontId="24" fillId="7" borderId="4" xfId="0" applyFont="1" applyFill="1" applyBorder="1" applyAlignment="1">
      <alignment vertical="center" wrapText="1"/>
    </xf>
    <xf numFmtId="1" fontId="24" fillId="7" borderId="4" xfId="0" applyNumberFormat="1" applyFont="1" applyFill="1" applyBorder="1" applyAlignment="1">
      <alignment vertical="center" wrapText="1"/>
    </xf>
    <xf numFmtId="49" fontId="19" fillId="0" borderId="1" xfId="0" quotePrefix="1" applyNumberFormat="1" applyFont="1" applyBorder="1" applyAlignment="1">
      <alignment horizontal="center" vertical="center"/>
    </xf>
    <xf numFmtId="171" fontId="18" fillId="0" borderId="1" xfId="0" quotePrefix="1" applyNumberFormat="1" applyFont="1" applyBorder="1" applyAlignment="1">
      <alignment horizontal="center" vertical="center" wrapText="1"/>
    </xf>
    <xf numFmtId="9" fontId="43" fillId="0" borderId="1" xfId="1" applyFont="1" applyFill="1" applyBorder="1" applyAlignment="1">
      <alignment horizontal="center" vertical="center"/>
    </xf>
    <xf numFmtId="0" fontId="47" fillId="9" borderId="0" xfId="0" applyFont="1" applyFill="1" applyAlignment="1">
      <alignment horizontal="left" vertical="center"/>
    </xf>
    <xf numFmtId="0" fontId="47" fillId="9" borderId="7" xfId="0" applyFont="1" applyFill="1" applyBorder="1" applyAlignment="1">
      <alignment horizontal="left" vertical="center"/>
    </xf>
    <xf numFmtId="1" fontId="18" fillId="0" borderId="7" xfId="0" applyNumberFormat="1" applyFont="1" applyBorder="1" applyAlignment="1">
      <alignment horizontal="center" vertical="center" wrapText="1"/>
    </xf>
    <xf numFmtId="0" fontId="47" fillId="9" borderId="4" xfId="0" applyFont="1" applyFill="1" applyBorder="1" applyAlignment="1">
      <alignment horizontal="left" vertical="center"/>
    </xf>
    <xf numFmtId="1" fontId="18" fillId="0" borderId="4" xfId="0" applyNumberFormat="1" applyFont="1" applyBorder="1" applyAlignment="1">
      <alignment horizontal="center" vertical="center" wrapText="1"/>
    </xf>
    <xf numFmtId="1" fontId="18" fillId="10" borderId="7" xfId="0" applyNumberFormat="1" applyFont="1" applyFill="1" applyBorder="1" applyAlignment="1">
      <alignment horizontal="center" vertical="center"/>
    </xf>
    <xf numFmtId="1" fontId="18" fillId="10" borderId="4" xfId="0" applyNumberFormat="1" applyFont="1" applyFill="1" applyBorder="1" applyAlignment="1">
      <alignment horizontal="center" vertical="center"/>
    </xf>
    <xf numFmtId="1" fontId="18" fillId="10" borderId="0" xfId="0" applyNumberFormat="1" applyFont="1" applyFill="1" applyAlignment="1">
      <alignment horizontal="center" vertical="center"/>
    </xf>
    <xf numFmtId="0" fontId="24" fillId="7" borderId="3" xfId="0" applyFont="1" applyFill="1" applyBorder="1" applyAlignment="1">
      <alignment vertical="center"/>
    </xf>
    <xf numFmtId="1" fontId="36" fillId="2" borderId="0" xfId="0" applyNumberFormat="1" applyFont="1" applyFill="1" applyAlignment="1">
      <alignment vertical="center"/>
    </xf>
    <xf numFmtId="0" fontId="42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1" fontId="35" fillId="2" borderId="0" xfId="0" applyNumberFormat="1" applyFont="1" applyFill="1" applyAlignment="1">
      <alignment vertical="center"/>
    </xf>
    <xf numFmtId="9" fontId="36" fillId="2" borderId="0" xfId="0" applyNumberFormat="1" applyFont="1" applyFill="1" applyAlignment="1">
      <alignment vertical="center"/>
    </xf>
    <xf numFmtId="0" fontId="41" fillId="2" borderId="0" xfId="0" applyFont="1" applyFill="1" applyAlignment="1">
      <alignment vertical="center"/>
    </xf>
    <xf numFmtId="9" fontId="40" fillId="2" borderId="0" xfId="0" applyNumberFormat="1" applyFont="1" applyFill="1" applyAlignment="1">
      <alignment vertical="center"/>
    </xf>
    <xf numFmtId="49" fontId="49" fillId="3" borderId="0" xfId="0" applyNumberFormat="1" applyFont="1" applyFill="1" applyAlignment="1">
      <alignment horizontal="left" vertical="center"/>
    </xf>
    <xf numFmtId="9" fontId="49" fillId="3" borderId="0" xfId="1" applyFont="1" applyFill="1" applyBorder="1" applyAlignment="1">
      <alignment horizontal="center" vertical="center" wrapText="1"/>
    </xf>
    <xf numFmtId="49" fontId="50" fillId="3" borderId="0" xfId="1287" applyNumberFormat="1" applyFont="1" applyFill="1" applyAlignment="1">
      <alignment horizontal="left" vertical="center"/>
    </xf>
    <xf numFmtId="1" fontId="51" fillId="3" borderId="0" xfId="0" applyNumberFormat="1" applyFont="1" applyFill="1" applyAlignment="1">
      <alignment horizontal="left" vertical="center"/>
    </xf>
    <xf numFmtId="9" fontId="52" fillId="3" borderId="0" xfId="1" applyFont="1" applyFill="1" applyBorder="1" applyAlignment="1">
      <alignment horizontal="center" vertical="center"/>
    </xf>
    <xf numFmtId="49" fontId="50" fillId="3" borderId="0" xfId="1288" applyNumberFormat="1" applyFont="1" applyFill="1" applyAlignment="1">
      <alignment horizontal="left" vertical="center"/>
    </xf>
    <xf numFmtId="2" fontId="52" fillId="0" borderId="0" xfId="44" applyNumberFormat="1" applyFont="1" applyFill="1" applyBorder="1" applyAlignment="1">
      <alignment horizontal="center"/>
    </xf>
    <xf numFmtId="9" fontId="51" fillId="0" borderId="0" xfId="1" applyFont="1" applyFill="1" applyBorder="1" applyAlignment="1">
      <alignment horizontal="center"/>
    </xf>
    <xf numFmtId="0" fontId="52" fillId="0" borderId="0" xfId="0" applyFont="1"/>
    <xf numFmtId="0" fontId="52" fillId="3" borderId="0" xfId="0" applyFont="1" applyFill="1" applyAlignment="1">
      <alignment horizontal="center"/>
    </xf>
    <xf numFmtId="171" fontId="52" fillId="3" borderId="0" xfId="0" applyNumberFormat="1" applyFont="1" applyFill="1" applyAlignment="1">
      <alignment horizontal="center" vertical="center"/>
    </xf>
    <xf numFmtId="10" fontId="18" fillId="3" borderId="0" xfId="1" applyNumberFormat="1" applyFont="1" applyFill="1" applyBorder="1" applyAlignment="1">
      <alignment horizontal="center" vertical="center"/>
    </xf>
    <xf numFmtId="9" fontId="22" fillId="11" borderId="1" xfId="1" applyFont="1" applyFill="1" applyBorder="1" applyAlignment="1">
      <alignment horizontal="center" vertical="center" wrapText="1"/>
    </xf>
    <xf numFmtId="0" fontId="48" fillId="0" borderId="0" xfId="0" applyFont="1"/>
    <xf numFmtId="0" fontId="48" fillId="0" borderId="0" xfId="0" applyFont="1" applyAlignment="1">
      <alignment horizontal="center"/>
    </xf>
    <xf numFmtId="171" fontId="48" fillId="0" borderId="0" xfId="0" applyNumberFormat="1" applyFont="1" applyAlignment="1">
      <alignment horizontal="center"/>
    </xf>
    <xf numFmtId="1" fontId="32" fillId="4" borderId="1" xfId="0" applyNumberFormat="1" applyFont="1" applyFill="1" applyBorder="1" applyAlignment="1">
      <alignment horizontal="center" vertical="center" wrapText="1"/>
    </xf>
    <xf numFmtId="0" fontId="48" fillId="7" borderId="4" xfId="0" applyFont="1" applyFill="1" applyBorder="1" applyAlignment="1">
      <alignment vertical="center" wrapText="1"/>
    </xf>
    <xf numFmtId="171" fontId="54" fillId="0" borderId="1" xfId="0" applyNumberFormat="1" applyFont="1" applyBorder="1" applyAlignment="1">
      <alignment horizontal="center" vertical="center" wrapText="1"/>
    </xf>
    <xf numFmtId="0" fontId="55" fillId="2" borderId="0" xfId="0" applyFont="1" applyFill="1" applyAlignment="1">
      <alignment vertical="center"/>
    </xf>
    <xf numFmtId="171" fontId="48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Continuous"/>
    </xf>
    <xf numFmtId="165" fontId="30" fillId="0" borderId="0" xfId="44" applyFont="1" applyFill="1" applyBorder="1" applyAlignment="1">
      <alignment horizontal="center" vertical="center"/>
    </xf>
    <xf numFmtId="171" fontId="30" fillId="0" borderId="0" xfId="0" applyNumberFormat="1" applyFont="1" applyAlignment="1">
      <alignment horizontal="center" vertical="center"/>
    </xf>
    <xf numFmtId="171" fontId="30" fillId="3" borderId="0" xfId="0" applyNumberFormat="1" applyFont="1" applyFill="1" applyAlignment="1">
      <alignment horizontal="center" vertical="center"/>
    </xf>
    <xf numFmtId="9" fontId="32" fillId="11" borderId="1" xfId="1" applyFont="1" applyFill="1" applyBorder="1" applyAlignment="1">
      <alignment horizontal="center" vertical="center" wrapText="1"/>
    </xf>
    <xf numFmtId="171" fontId="30" fillId="0" borderId="5" xfId="0" quotePrefix="1" applyNumberFormat="1" applyFont="1" applyBorder="1" applyAlignment="1">
      <alignment horizontal="center" vertical="center" wrapText="1"/>
    </xf>
    <xf numFmtId="9" fontId="55" fillId="2" borderId="0" xfId="0" applyNumberFormat="1" applyFont="1" applyFill="1" applyAlignment="1">
      <alignment vertical="center"/>
    </xf>
    <xf numFmtId="165" fontId="20" fillId="0" borderId="0" xfId="44" applyFont="1" applyFill="1" applyBorder="1" applyAlignment="1">
      <alignment horizontal="center"/>
    </xf>
    <xf numFmtId="2" fontId="20" fillId="0" borderId="0" xfId="44" applyNumberFormat="1" applyFont="1" applyFill="1" applyBorder="1" applyAlignment="1">
      <alignment horizontal="center"/>
    </xf>
    <xf numFmtId="2" fontId="51" fillId="3" borderId="0" xfId="44" applyNumberFormat="1" applyFont="1" applyFill="1" applyBorder="1" applyAlignment="1">
      <alignment horizontal="center"/>
    </xf>
    <xf numFmtId="1" fontId="20" fillId="0" borderId="0" xfId="0" applyNumberFormat="1" applyFont="1" applyAlignment="1">
      <alignment horizontal="center" vertical="center"/>
    </xf>
    <xf numFmtId="0" fontId="53" fillId="0" borderId="0" xfId="0" applyFont="1" applyAlignment="1">
      <alignment horizontal="center"/>
    </xf>
    <xf numFmtId="0" fontId="24" fillId="7" borderId="4" xfId="0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center" vertical="center"/>
    </xf>
    <xf numFmtId="0" fontId="48" fillId="0" borderId="0" xfId="0" applyFont="1" applyAlignment="1">
      <alignment horizontal="center" vertical="center"/>
    </xf>
    <xf numFmtId="165" fontId="48" fillId="0" borderId="0" xfId="44" applyFont="1" applyFill="1" applyBorder="1" applyAlignment="1">
      <alignment horizontal="center"/>
    </xf>
    <xf numFmtId="171" fontId="32" fillId="4" borderId="1" xfId="0" applyNumberFormat="1" applyFont="1" applyFill="1" applyBorder="1" applyAlignment="1">
      <alignment horizontal="center" vertical="center" wrapText="1"/>
    </xf>
    <xf numFmtId="0" fontId="48" fillId="7" borderId="4" xfId="0" applyFont="1" applyFill="1" applyBorder="1" applyAlignment="1">
      <alignment horizontal="center" vertical="center" wrapText="1"/>
    </xf>
    <xf numFmtId="1" fontId="48" fillId="0" borderId="1" xfId="0" applyNumberFormat="1" applyFont="1" applyBorder="1" applyAlignment="1">
      <alignment horizontal="center" vertical="center"/>
    </xf>
    <xf numFmtId="0" fontId="55" fillId="2" borderId="0" xfId="0" applyFont="1" applyFill="1" applyAlignment="1">
      <alignment horizontal="center" vertical="center"/>
    </xf>
    <xf numFmtId="0" fontId="18" fillId="0" borderId="1" xfId="0" quotePrefix="1" applyFont="1" applyBorder="1" applyAlignment="1">
      <alignment horizontal="center" vertical="center"/>
    </xf>
    <xf numFmtId="1" fontId="19" fillId="0" borderId="1" xfId="0" quotePrefix="1" applyNumberFormat="1" applyFont="1" applyBorder="1" applyAlignment="1">
      <alignment horizontal="center" vertical="center"/>
    </xf>
    <xf numFmtId="49" fontId="33" fillId="3" borderId="0" xfId="1287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49" fontId="57" fillId="0" borderId="1" xfId="0" applyNumberFormat="1" applyFont="1" applyBorder="1" applyAlignment="1">
      <alignment horizontal="center" vertical="center"/>
    </xf>
    <xf numFmtId="49" fontId="31" fillId="0" borderId="1" xfId="0" applyNumberFormat="1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left" vertical="center" wrapText="1"/>
    </xf>
    <xf numFmtId="171" fontId="56" fillId="0" borderId="1" xfId="0" applyNumberFormat="1" applyFont="1" applyBorder="1" applyAlignment="1">
      <alignment horizontal="center" vertical="center"/>
    </xf>
    <xf numFmtId="0" fontId="45" fillId="0" borderId="5" xfId="0" applyFont="1" applyBorder="1" applyAlignment="1">
      <alignment horizontal="left" vertical="center" wrapText="1"/>
    </xf>
    <xf numFmtId="0" fontId="61" fillId="12" borderId="4" xfId="0" applyFont="1" applyFill="1" applyBorder="1" applyAlignment="1">
      <alignment horizontal="left" vertical="center"/>
    </xf>
    <xf numFmtId="0" fontId="60" fillId="12" borderId="4" xfId="0" applyFont="1" applyFill="1" applyBorder="1" applyAlignment="1">
      <alignment horizontal="center" vertical="center" wrapText="1"/>
    </xf>
    <xf numFmtId="0" fontId="63" fillId="12" borderId="4" xfId="0" applyFont="1" applyFill="1" applyBorder="1" applyAlignment="1">
      <alignment horizontal="left" vertical="center"/>
    </xf>
    <xf numFmtId="0" fontId="48" fillId="12" borderId="4" xfId="0" applyFont="1" applyFill="1" applyBorder="1" applyAlignment="1">
      <alignment horizontal="center" vertical="center" wrapText="1"/>
    </xf>
    <xf numFmtId="0" fontId="60" fillId="12" borderId="6" xfId="0" applyFont="1" applyFill="1" applyBorder="1" applyAlignment="1">
      <alignment horizontal="center" vertical="center" wrapText="1"/>
    </xf>
    <xf numFmtId="0" fontId="18" fillId="12" borderId="0" xfId="0" applyFont="1" applyFill="1"/>
    <xf numFmtId="1" fontId="67" fillId="0" borderId="0" xfId="0" applyNumberFormat="1" applyFont="1" applyAlignment="1">
      <alignment horizontal="center" vertical="center"/>
    </xf>
    <xf numFmtId="0" fontId="18" fillId="5" borderId="0" xfId="0" applyFont="1" applyFill="1"/>
    <xf numFmtId="165" fontId="18" fillId="0" borderId="0" xfId="44" applyFont="1" applyFill="1" applyBorder="1" applyAlignment="1">
      <alignment horizontal="center"/>
    </xf>
    <xf numFmtId="165" fontId="20" fillId="0" borderId="1" xfId="44" applyFont="1" applyBorder="1" applyAlignment="1">
      <alignment vertical="center"/>
    </xf>
    <xf numFmtId="171" fontId="48" fillId="0" borderId="1" xfId="44" applyNumberFormat="1" applyFont="1" applyFill="1" applyBorder="1" applyAlignment="1">
      <alignment horizontal="center" vertical="center"/>
    </xf>
    <xf numFmtId="171" fontId="30" fillId="0" borderId="1" xfId="44" applyNumberFormat="1" applyFont="1" applyFill="1" applyBorder="1" applyAlignment="1">
      <alignment horizontal="center" vertical="center"/>
    </xf>
    <xf numFmtId="165" fontId="18" fillId="2" borderId="0" xfId="44" applyFont="1" applyFill="1" applyBorder="1" applyAlignment="1">
      <alignment horizontal="center"/>
    </xf>
    <xf numFmtId="2" fontId="34" fillId="2" borderId="0" xfId="44" applyNumberFormat="1" applyFont="1" applyFill="1" applyBorder="1" applyAlignment="1">
      <alignment horizontal="center"/>
    </xf>
    <xf numFmtId="2" fontId="18" fillId="2" borderId="0" xfId="44" applyNumberFormat="1" applyFont="1" applyFill="1" applyBorder="1" applyAlignment="1">
      <alignment horizontal="center"/>
    </xf>
    <xf numFmtId="2" fontId="18" fillId="0" borderId="0" xfId="44" applyNumberFormat="1" applyFont="1" applyFill="1" applyBorder="1" applyAlignment="1">
      <alignment horizontal="center"/>
    </xf>
    <xf numFmtId="171" fontId="18" fillId="0" borderId="0" xfId="0" applyNumberFormat="1" applyFont="1" applyAlignment="1">
      <alignment horizontal="center"/>
    </xf>
    <xf numFmtId="1" fontId="18" fillId="0" borderId="0" xfId="0" applyNumberFormat="1" applyFont="1" applyAlignment="1">
      <alignment horizontal="left" wrapText="1"/>
    </xf>
    <xf numFmtId="49" fontId="18" fillId="0" borderId="0" xfId="0" applyNumberFormat="1" applyFont="1" applyAlignment="1">
      <alignment horizontal="left" vertical="center" wrapText="1"/>
    </xf>
    <xf numFmtId="49" fontId="58" fillId="3" borderId="0" xfId="0" applyNumberFormat="1" applyFont="1" applyFill="1" applyAlignment="1">
      <alignment horizontal="left" vertical="center"/>
    </xf>
    <xf numFmtId="9" fontId="58" fillId="3" borderId="0" xfId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" fontId="21" fillId="4" borderId="5" xfId="1" applyNumberFormat="1" applyFont="1" applyFill="1" applyBorder="1" applyAlignment="1">
      <alignment horizontal="center" vertical="center" wrapText="1"/>
    </xf>
    <xf numFmtId="9" fontId="21" fillId="4" borderId="5" xfId="1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center" vertical="center" wrapText="1"/>
    </xf>
    <xf numFmtId="9" fontId="22" fillId="4" borderId="5" xfId="1" applyFont="1" applyFill="1" applyBorder="1" applyAlignment="1">
      <alignment horizontal="center" vertical="center" wrapText="1"/>
    </xf>
    <xf numFmtId="171" fontId="22" fillId="4" borderId="5" xfId="0" applyNumberFormat="1" applyFont="1" applyFill="1" applyBorder="1" applyAlignment="1">
      <alignment horizontal="center" vertical="center" wrapText="1"/>
    </xf>
    <xf numFmtId="49" fontId="33" fillId="3" borderId="0" xfId="0" applyNumberFormat="1" applyFont="1" applyFill="1" applyAlignment="1">
      <alignment horizontal="left"/>
    </xf>
    <xf numFmtId="49" fontId="33" fillId="3" borderId="0" xfId="0" applyNumberFormat="1" applyFont="1" applyFill="1" applyAlignment="1">
      <alignment horizontal="center"/>
    </xf>
    <xf numFmtId="1" fontId="20" fillId="3" borderId="0" xfId="0" applyNumberFormat="1" applyFont="1" applyFill="1" applyAlignment="1">
      <alignment horizontal="left" vertical="center"/>
    </xf>
    <xf numFmtId="171" fontId="18" fillId="2" borderId="0" xfId="0" applyNumberFormat="1" applyFont="1" applyFill="1" applyAlignment="1">
      <alignment horizontal="center" vertical="center"/>
    </xf>
    <xf numFmtId="1" fontId="21" fillId="13" borderId="5" xfId="1" applyNumberFormat="1" applyFont="1" applyFill="1" applyBorder="1" applyAlignment="1">
      <alignment horizontal="center" vertical="center" wrapText="1"/>
    </xf>
    <xf numFmtId="1" fontId="18" fillId="10" borderId="7" xfId="0" applyNumberFormat="1" applyFont="1" applyFill="1" applyBorder="1" applyAlignment="1">
      <alignment horizontal="center" vertical="center" wrapText="1"/>
    </xf>
    <xf numFmtId="1" fontId="18" fillId="10" borderId="4" xfId="0" applyNumberFormat="1" applyFont="1" applyFill="1" applyBorder="1" applyAlignment="1">
      <alignment horizontal="center" vertical="center" wrapText="1"/>
    </xf>
    <xf numFmtId="1" fontId="18" fillId="10" borderId="0" xfId="0" applyNumberFormat="1" applyFont="1" applyFill="1" applyAlignment="1">
      <alignment horizontal="center" vertical="center" wrapText="1"/>
    </xf>
    <xf numFmtId="49" fontId="64" fillId="3" borderId="0" xfId="1287" applyNumberFormat="1" applyFont="1" applyFill="1" applyAlignment="1">
      <alignment horizontal="right" vertical="center"/>
    </xf>
    <xf numFmtId="171" fontId="30" fillId="0" borderId="1" xfId="0" applyNumberFormat="1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28" fillId="0" borderId="0" xfId="2" applyFont="1" applyAlignment="1">
      <alignment vertical="top" wrapText="1"/>
    </xf>
    <xf numFmtId="1" fontId="59" fillId="10" borderId="7" xfId="0" applyNumberFormat="1" applyFont="1" applyFill="1" applyBorder="1" applyAlignment="1">
      <alignment horizontal="left" wrapText="1"/>
    </xf>
    <xf numFmtId="1" fontId="59" fillId="10" borderId="4" xfId="0" applyNumberFormat="1" applyFont="1" applyFill="1" applyBorder="1" applyAlignment="1">
      <alignment horizontal="left" wrapText="1"/>
    </xf>
    <xf numFmtId="1" fontId="59" fillId="10" borderId="0" xfId="0" applyNumberFormat="1" applyFont="1" applyFill="1" applyAlignment="1">
      <alignment horizontal="left" wrapText="1"/>
    </xf>
    <xf numFmtId="49" fontId="64" fillId="3" borderId="0" xfId="1287" applyNumberFormat="1" applyFont="1" applyFill="1" applyAlignment="1">
      <alignment horizontal="right" vertical="center" wrapText="1"/>
    </xf>
    <xf numFmtId="0" fontId="25" fillId="2" borderId="0" xfId="0" applyFont="1" applyFill="1" applyAlignment="1">
      <alignment horizontal="center" vertical="center"/>
    </xf>
    <xf numFmtId="0" fontId="28" fillId="0" borderId="0" xfId="2" applyFont="1" applyAlignment="1">
      <alignment horizontal="center" vertical="top"/>
    </xf>
    <xf numFmtId="0" fontId="65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0" fillId="5" borderId="4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/>
    </xf>
    <xf numFmtId="49" fontId="58" fillId="2" borderId="0" xfId="0" applyNumberFormat="1" applyFont="1" applyFill="1" applyAlignment="1">
      <alignment horizontal="left" vertical="center"/>
    </xf>
    <xf numFmtId="9" fontId="58" fillId="2" borderId="0" xfId="1" applyFont="1" applyFill="1" applyBorder="1" applyAlignment="1">
      <alignment horizontal="center" vertical="center" wrapText="1"/>
    </xf>
    <xf numFmtId="49" fontId="64" fillId="2" borderId="0" xfId="1287" applyNumberFormat="1" applyFont="1" applyFill="1" applyAlignment="1">
      <alignment horizontal="right" vertical="center" wrapText="1"/>
    </xf>
    <xf numFmtId="1" fontId="20" fillId="2" borderId="0" xfId="0" applyNumberFormat="1" applyFont="1" applyFill="1" applyAlignment="1">
      <alignment horizontal="left" vertical="center"/>
    </xf>
    <xf numFmtId="49" fontId="64" fillId="2" borderId="0" xfId="1287" applyNumberFormat="1" applyFont="1" applyFill="1" applyAlignment="1">
      <alignment horizontal="right" vertical="center"/>
    </xf>
    <xf numFmtId="0" fontId="18" fillId="2" borderId="0" xfId="0" applyFont="1" applyFill="1" applyAlignment="1">
      <alignment horizontal="center"/>
    </xf>
    <xf numFmtId="9" fontId="33" fillId="2" borderId="0" xfId="1" applyFont="1" applyFill="1" applyBorder="1" applyAlignment="1">
      <alignment horizontal="center"/>
    </xf>
    <xf numFmtId="171" fontId="18" fillId="2" borderId="0" xfId="0" applyNumberFormat="1" applyFont="1" applyFill="1" applyAlignment="1">
      <alignment horizontal="center"/>
    </xf>
    <xf numFmtId="0" fontId="26" fillId="2" borderId="0" xfId="2" applyFont="1" applyFill="1" applyAlignment="1">
      <alignment horizontal="left" vertical="center" wrapText="1"/>
    </xf>
    <xf numFmtId="0" fontId="42" fillId="2" borderId="0" xfId="0" applyFont="1" applyFill="1"/>
    <xf numFmtId="0" fontId="18" fillId="2" borderId="0" xfId="0" applyFont="1" applyFill="1"/>
    <xf numFmtId="9" fontId="22" fillId="11" borderId="5" xfId="1" applyFont="1" applyFill="1" applyBorder="1" applyAlignment="1">
      <alignment horizontal="center" vertical="center" wrapText="1"/>
    </xf>
    <xf numFmtId="49" fontId="48" fillId="3" borderId="0" xfId="0" applyNumberFormat="1" applyFont="1" applyFill="1" applyAlignment="1">
      <alignment horizontal="left"/>
    </xf>
    <xf numFmtId="0" fontId="48" fillId="5" borderId="4" xfId="0" applyFont="1" applyFill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/>
    </xf>
    <xf numFmtId="0" fontId="48" fillId="0" borderId="0" xfId="0" applyFont="1" applyAlignment="1">
      <alignment horizontal="centerContinuous"/>
    </xf>
    <xf numFmtId="0" fontId="48" fillId="0" borderId="0" xfId="0" applyFont="1" applyAlignment="1">
      <alignment horizontal="centerContinuous" vertical="center"/>
    </xf>
    <xf numFmtId="49" fontId="32" fillId="0" borderId="0" xfId="2" applyNumberFormat="1" applyFont="1" applyAlignment="1">
      <alignment horizontal="left" wrapText="1"/>
    </xf>
    <xf numFmtId="0" fontId="66" fillId="0" borderId="0" xfId="0" applyFont="1" applyAlignment="1">
      <alignment horizontal="left" wrapText="1"/>
    </xf>
    <xf numFmtId="49" fontId="48" fillId="0" borderId="0" xfId="0" applyNumberFormat="1" applyFont="1" applyAlignment="1">
      <alignment horizontal="left" wrapText="1"/>
    </xf>
    <xf numFmtId="0" fontId="48" fillId="0" borderId="0" xfId="0" applyFont="1" applyAlignment="1">
      <alignment horizontal="left" wrapText="1"/>
    </xf>
    <xf numFmtId="0" fontId="48" fillId="2" borderId="0" xfId="0" applyFont="1" applyFill="1" applyAlignment="1">
      <alignment horizontal="left" wrapText="1"/>
    </xf>
    <xf numFmtId="171" fontId="32" fillId="4" borderId="5" xfId="0" applyNumberFormat="1" applyFont="1" applyFill="1" applyBorder="1" applyAlignment="1">
      <alignment horizontal="center" vertical="center" wrapText="1"/>
    </xf>
    <xf numFmtId="49" fontId="68" fillId="0" borderId="1" xfId="0" applyNumberFormat="1" applyFont="1" applyBorder="1" applyAlignment="1">
      <alignment horizontal="center" vertical="center"/>
    </xf>
    <xf numFmtId="171" fontId="20" fillId="17" borderId="1" xfId="0" applyNumberFormat="1" applyFont="1" applyFill="1" applyBorder="1" applyAlignment="1">
      <alignment horizontal="center" vertical="center"/>
    </xf>
    <xf numFmtId="49" fontId="57" fillId="0" borderId="6" xfId="0" applyNumberFormat="1" applyFont="1" applyBorder="1" applyAlignment="1">
      <alignment horizontal="center" vertical="center" wrapText="1"/>
    </xf>
    <xf numFmtId="0" fontId="19" fillId="2" borderId="6" xfId="0" quotePrefix="1" applyFont="1" applyFill="1" applyBorder="1" applyAlignment="1">
      <alignment horizontal="center" vertical="center"/>
    </xf>
    <xf numFmtId="0" fontId="19" fillId="2" borderId="1" xfId="0" quotePrefix="1" applyFont="1" applyFill="1" applyBorder="1" applyAlignment="1">
      <alignment horizontal="center" vertical="center"/>
    </xf>
    <xf numFmtId="0" fontId="19" fillId="0" borderId="1" xfId="0" quotePrefix="1" applyFont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/>
    </xf>
    <xf numFmtId="1" fontId="18" fillId="2" borderId="1" xfId="0" quotePrefix="1" applyNumberFormat="1" applyFont="1" applyFill="1" applyBorder="1" applyAlignment="1">
      <alignment horizontal="center" vertical="center"/>
    </xf>
    <xf numFmtId="1" fontId="19" fillId="0" borderId="2" xfId="0" quotePrefix="1" applyNumberFormat="1" applyFont="1" applyBorder="1" applyAlignment="1">
      <alignment horizontal="center" vertical="center"/>
    </xf>
    <xf numFmtId="49" fontId="19" fillId="2" borderId="1" xfId="0" quotePrefix="1" applyNumberFormat="1" applyFont="1" applyFill="1" applyBorder="1" applyAlignment="1">
      <alignment horizontal="center" vertical="center"/>
    </xf>
    <xf numFmtId="49" fontId="18" fillId="0" borderId="1" xfId="0" quotePrefix="1" applyNumberFormat="1" applyFont="1" applyBorder="1" applyAlignment="1">
      <alignment horizontal="center" vertical="center"/>
    </xf>
    <xf numFmtId="0" fontId="19" fillId="0" borderId="1" xfId="46" quotePrefix="1" applyFont="1" applyBorder="1" applyAlignment="1">
      <alignment horizontal="center" vertical="center"/>
    </xf>
    <xf numFmtId="0" fontId="46" fillId="8" borderId="1" xfId="0" applyFont="1" applyFill="1" applyBorder="1" applyAlignment="1">
      <alignment horizontal="center" vertical="center"/>
    </xf>
    <xf numFmtId="1" fontId="18" fillId="0" borderId="1" xfId="0" quotePrefix="1" applyNumberFormat="1" applyFont="1" applyBorder="1" applyAlignment="1">
      <alignment horizontal="center" vertical="center"/>
    </xf>
    <xf numFmtId="49" fontId="19" fillId="0" borderId="1" xfId="46" applyNumberFormat="1" applyFont="1" applyBorder="1" applyAlignment="1">
      <alignment horizontal="center" vertical="center"/>
    </xf>
    <xf numFmtId="0" fontId="18" fillId="2" borderId="6" xfId="0" quotePrefix="1" applyFont="1" applyFill="1" applyBorder="1" applyAlignment="1">
      <alignment horizontal="center" vertical="center"/>
    </xf>
    <xf numFmtId="49" fontId="57" fillId="0" borderId="6" xfId="0" quotePrefix="1" applyNumberFormat="1" applyFont="1" applyBorder="1" applyAlignment="1">
      <alignment horizontal="center" vertical="center"/>
    </xf>
    <xf numFmtId="49" fontId="57" fillId="0" borderId="6" xfId="0" quotePrefix="1" applyNumberFormat="1" applyFont="1" applyBorder="1" applyAlignment="1">
      <alignment horizontal="center" vertical="center" wrapText="1"/>
    </xf>
    <xf numFmtId="49" fontId="18" fillId="0" borderId="6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18" fillId="0" borderId="2" xfId="0" quotePrefix="1" applyFont="1" applyBorder="1" applyAlignment="1">
      <alignment horizontal="center" vertical="center"/>
    </xf>
    <xf numFmtId="49" fontId="68" fillId="0" borderId="2" xfId="0" applyNumberFormat="1" applyFont="1" applyBorder="1" applyAlignment="1">
      <alignment horizontal="center" vertical="center"/>
    </xf>
    <xf numFmtId="49" fontId="18" fillId="0" borderId="2" xfId="0" applyNumberFormat="1" applyFont="1" applyBorder="1" applyAlignment="1">
      <alignment horizontal="center" vertical="center"/>
    </xf>
    <xf numFmtId="0" fontId="45" fillId="0" borderId="15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/>
    </xf>
    <xf numFmtId="171" fontId="18" fillId="0" borderId="2" xfId="0" quotePrefix="1" applyNumberFormat="1" applyFont="1" applyBorder="1" applyAlignment="1">
      <alignment horizontal="center" vertical="center" wrapText="1"/>
    </xf>
    <xf numFmtId="171" fontId="30" fillId="0" borderId="15" xfId="0" quotePrefix="1" applyNumberFormat="1" applyFont="1" applyBorder="1" applyAlignment="1">
      <alignment horizontal="center" vertical="center" wrapText="1"/>
    </xf>
    <xf numFmtId="0" fontId="32" fillId="6" borderId="2" xfId="0" applyFont="1" applyFill="1" applyBorder="1" applyAlignment="1">
      <alignment horizontal="center" vertical="center" wrapText="1"/>
    </xf>
    <xf numFmtId="9" fontId="43" fillId="0" borderId="2" xfId="1" applyFont="1" applyFill="1" applyBorder="1" applyAlignment="1">
      <alignment horizontal="center" vertical="center"/>
    </xf>
    <xf numFmtId="171" fontId="54" fillId="0" borderId="2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3" fillId="7" borderId="3" xfId="0" applyFont="1" applyFill="1" applyBorder="1" applyAlignment="1">
      <alignment vertical="center"/>
    </xf>
    <xf numFmtId="1" fontId="32" fillId="0" borderId="1" xfId="0" applyNumberFormat="1" applyFont="1" applyBorder="1" applyAlignment="1">
      <alignment horizontal="center" vertical="center" wrapText="1"/>
    </xf>
    <xf numFmtId="171" fontId="30" fillId="0" borderId="1" xfId="0" quotePrefix="1" applyNumberFormat="1" applyFont="1" applyBorder="1" applyAlignment="1">
      <alignment horizontal="center" vertical="center" wrapText="1"/>
    </xf>
    <xf numFmtId="0" fontId="19" fillId="0" borderId="2" xfId="46" quotePrefix="1" applyFont="1" applyBorder="1" applyAlignment="1">
      <alignment horizontal="center" vertical="center"/>
    </xf>
    <xf numFmtId="1" fontId="18" fillId="0" borderId="2" xfId="0" quotePrefix="1" applyNumberFormat="1" applyFont="1" applyBorder="1" applyAlignment="1">
      <alignment horizontal="center" vertical="center" wrapText="1"/>
    </xf>
    <xf numFmtId="49" fontId="18" fillId="2" borderId="1" xfId="0" quotePrefix="1" applyNumberFormat="1" applyFont="1" applyFill="1" applyBorder="1" applyAlignment="1">
      <alignment horizontal="center" vertical="center"/>
    </xf>
    <xf numFmtId="49" fontId="30" fillId="5" borderId="1" xfId="0" applyNumberFormat="1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/>
    </xf>
    <xf numFmtId="49" fontId="62" fillId="5" borderId="1" xfId="0" applyNumberFormat="1" applyFont="1" applyFill="1" applyBorder="1" applyAlignment="1">
      <alignment horizontal="center" vertical="center"/>
    </xf>
    <xf numFmtId="171" fontId="30" fillId="5" borderId="5" xfId="44" applyNumberFormat="1" applyFont="1" applyFill="1" applyBorder="1" applyAlignment="1">
      <alignment horizontal="center" vertical="center"/>
    </xf>
    <xf numFmtId="0" fontId="48" fillId="5" borderId="1" xfId="0" applyFont="1" applyFill="1" applyBorder="1" applyAlignment="1">
      <alignment horizontal="center" vertical="center"/>
    </xf>
    <xf numFmtId="171" fontId="30" fillId="5" borderId="1" xfId="0" applyNumberFormat="1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left" vertical="center" wrapText="1"/>
    </xf>
    <xf numFmtId="0" fontId="31" fillId="5" borderId="5" xfId="0" applyFont="1" applyFill="1" applyBorder="1" applyAlignment="1">
      <alignment horizontal="center" vertical="center"/>
    </xf>
    <xf numFmtId="171" fontId="57" fillId="0" borderId="1" xfId="0" applyNumberFormat="1" applyFont="1" applyBorder="1" applyAlignment="1">
      <alignment horizontal="center" vertical="center"/>
    </xf>
    <xf numFmtId="171" fontId="30" fillId="0" borderId="5" xfId="44" applyNumberFormat="1" applyFont="1" applyFill="1" applyBorder="1" applyAlignment="1">
      <alignment horizontal="center" vertical="center"/>
    </xf>
    <xf numFmtId="171" fontId="48" fillId="0" borderId="5" xfId="44" applyNumberFormat="1" applyFont="1" applyFill="1" applyBorder="1" applyAlignment="1">
      <alignment horizontal="center" vertical="center"/>
    </xf>
    <xf numFmtId="0" fontId="30" fillId="0" borderId="3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49" fontId="68" fillId="0" borderId="4" xfId="0" applyNumberFormat="1" applyFont="1" applyBorder="1" applyAlignment="1">
      <alignment horizontal="center" vertical="center"/>
    </xf>
    <xf numFmtId="171" fontId="18" fillId="0" borderId="4" xfId="0" quotePrefix="1" applyNumberFormat="1" applyFont="1" applyBorder="1" applyAlignment="1">
      <alignment horizontal="center" vertical="center" wrapText="1"/>
    </xf>
    <xf numFmtId="0" fontId="32" fillId="6" borderId="4" xfId="0" applyFont="1" applyFill="1" applyBorder="1" applyAlignment="1">
      <alignment horizontal="center" vertical="center" wrapText="1"/>
    </xf>
    <xf numFmtId="9" fontId="43" fillId="0" borderId="4" xfId="1" applyFont="1" applyFill="1" applyBorder="1" applyAlignment="1">
      <alignment horizontal="center" vertical="center"/>
    </xf>
    <xf numFmtId="171" fontId="54" fillId="0" borderId="4" xfId="0" applyNumberFormat="1" applyFont="1" applyBorder="1" applyAlignment="1">
      <alignment horizontal="center" vertical="center" wrapText="1"/>
    </xf>
    <xf numFmtId="171" fontId="18" fillId="0" borderId="4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33" fillId="7" borderId="12" xfId="0" applyFont="1" applyFill="1" applyBorder="1" applyAlignment="1">
      <alignment vertical="center"/>
    </xf>
    <xf numFmtId="0" fontId="24" fillId="7" borderId="8" xfId="0" applyFont="1" applyFill="1" applyBorder="1" applyAlignment="1">
      <alignment vertical="center" wrapText="1"/>
    </xf>
    <xf numFmtId="1" fontId="24" fillId="7" borderId="8" xfId="0" applyNumberFormat="1" applyFont="1" applyFill="1" applyBorder="1" applyAlignment="1">
      <alignment vertical="center" wrapText="1"/>
    </xf>
    <xf numFmtId="0" fontId="48" fillId="7" borderId="8" xfId="0" applyFont="1" applyFill="1" applyBorder="1" applyAlignment="1">
      <alignment vertical="center" wrapText="1"/>
    </xf>
    <xf numFmtId="0" fontId="24" fillId="7" borderId="8" xfId="0" applyFont="1" applyFill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/>
    </xf>
    <xf numFmtId="171" fontId="30" fillId="0" borderId="4" xfId="0" quotePrefix="1" applyNumberFormat="1" applyFont="1" applyBorder="1" applyAlignment="1">
      <alignment horizontal="center" vertical="center" wrapText="1"/>
    </xf>
    <xf numFmtId="1" fontId="32" fillId="0" borderId="4" xfId="0" applyNumberFormat="1" applyFont="1" applyBorder="1" applyAlignment="1">
      <alignment horizontal="center" vertical="center" wrapText="1"/>
    </xf>
    <xf numFmtId="49" fontId="18" fillId="2" borderId="2" xfId="0" quotePrefix="1" applyNumberFormat="1" applyFont="1" applyFill="1" applyBorder="1" applyAlignment="1">
      <alignment horizontal="center" vertical="center"/>
    </xf>
    <xf numFmtId="0" fontId="45" fillId="0" borderId="2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171" fontId="30" fillId="0" borderId="2" xfId="0" quotePrefix="1" applyNumberFormat="1" applyFont="1" applyBorder="1" applyAlignment="1">
      <alignment horizontal="center" vertical="center" wrapText="1"/>
    </xf>
    <xf numFmtId="1" fontId="32" fillId="0" borderId="2" xfId="0" applyNumberFormat="1" applyFont="1" applyBorder="1" applyAlignment="1">
      <alignment horizontal="center" vertical="center" wrapText="1"/>
    </xf>
    <xf numFmtId="0" fontId="19" fillId="0" borderId="4" xfId="0" quotePrefix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60" fillId="5" borderId="8" xfId="0" applyFont="1" applyFill="1" applyBorder="1" applyAlignment="1">
      <alignment horizontal="center" vertical="center" wrapText="1"/>
    </xf>
    <xf numFmtId="1" fontId="21" fillId="4" borderId="15" xfId="1" applyNumberFormat="1" applyFont="1" applyFill="1" applyBorder="1" applyAlignment="1">
      <alignment horizontal="center" vertical="center" wrapText="1"/>
    </xf>
    <xf numFmtId="9" fontId="21" fillId="4" borderId="15" xfId="1" applyFont="1" applyFill="1" applyBorder="1" applyAlignment="1">
      <alignment horizontal="center" vertical="center" wrapText="1"/>
    </xf>
    <xf numFmtId="1" fontId="21" fillId="13" borderId="15" xfId="1" applyNumberFormat="1" applyFont="1" applyFill="1" applyBorder="1" applyAlignment="1">
      <alignment horizontal="center" vertical="center" wrapText="1"/>
    </xf>
    <xf numFmtId="0" fontId="21" fillId="4" borderId="15" xfId="0" applyFont="1" applyFill="1" applyBorder="1" applyAlignment="1">
      <alignment horizontal="left" vertical="center" wrapText="1"/>
    </xf>
    <xf numFmtId="0" fontId="21" fillId="4" borderId="15" xfId="0" applyFont="1" applyFill="1" applyBorder="1" applyAlignment="1">
      <alignment horizontal="center" vertical="center" wrapText="1"/>
    </xf>
    <xf numFmtId="9" fontId="22" fillId="4" borderId="15" xfId="1" applyFont="1" applyFill="1" applyBorder="1" applyAlignment="1">
      <alignment horizontal="center" vertical="center" wrapText="1"/>
    </xf>
    <xf numFmtId="9" fontId="22" fillId="11" borderId="2" xfId="1" applyFont="1" applyFill="1" applyBorder="1" applyAlignment="1">
      <alignment horizontal="center" vertical="center" wrapText="1"/>
    </xf>
    <xf numFmtId="9" fontId="22" fillId="11" borderId="15" xfId="1" applyFont="1" applyFill="1" applyBorder="1" applyAlignment="1">
      <alignment horizontal="center" vertical="center" wrapText="1"/>
    </xf>
    <xf numFmtId="171" fontId="32" fillId="4" borderId="15" xfId="0" applyNumberFormat="1" applyFont="1" applyFill="1" applyBorder="1" applyAlignment="1">
      <alignment horizontal="center" vertical="center" wrapText="1"/>
    </xf>
    <xf numFmtId="171" fontId="22" fillId="4" borderId="15" xfId="0" applyNumberFormat="1" applyFont="1" applyFill="1" applyBorder="1" applyAlignment="1">
      <alignment horizontal="center" vertical="center" wrapText="1"/>
    </xf>
    <xf numFmtId="0" fontId="61" fillId="5" borderId="10" xfId="0" applyFont="1" applyFill="1" applyBorder="1" applyAlignment="1">
      <alignment horizontal="left" vertical="center"/>
    </xf>
    <xf numFmtId="0" fontId="60" fillId="5" borderId="7" xfId="0" applyFont="1" applyFill="1" applyBorder="1" applyAlignment="1">
      <alignment horizontal="center" vertical="center" wrapText="1"/>
    </xf>
    <xf numFmtId="0" fontId="27" fillId="5" borderId="7" xfId="0" applyFont="1" applyFill="1" applyBorder="1" applyAlignment="1">
      <alignment horizontal="left" vertical="center"/>
    </xf>
    <xf numFmtId="0" fontId="48" fillId="5" borderId="7" xfId="0" applyFont="1" applyFill="1" applyBorder="1" applyAlignment="1">
      <alignment horizontal="center" vertical="center" wrapText="1"/>
    </xf>
    <xf numFmtId="0" fontId="18" fillId="5" borderId="11" xfId="0" applyFont="1" applyFill="1" applyBorder="1"/>
    <xf numFmtId="0" fontId="61" fillId="5" borderId="12" xfId="0" applyFont="1" applyFill="1" applyBorder="1" applyAlignment="1">
      <alignment horizontal="left" vertical="center"/>
    </xf>
    <xf numFmtId="0" fontId="48" fillId="5" borderId="8" xfId="0" applyFont="1" applyFill="1" applyBorder="1" applyAlignment="1">
      <alignment horizontal="center" vertical="center" wrapText="1"/>
    </xf>
    <xf numFmtId="0" fontId="18" fillId="5" borderId="9" xfId="0" applyFont="1" applyFill="1" applyBorder="1"/>
    <xf numFmtId="49" fontId="31" fillId="0" borderId="5" xfId="0" applyNumberFormat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171" fontId="18" fillId="0" borderId="5" xfId="0" quotePrefix="1" applyNumberFormat="1" applyFont="1" applyBorder="1" applyAlignment="1">
      <alignment horizontal="center" vertical="center" wrapText="1"/>
    </xf>
    <xf numFmtId="0" fontId="48" fillId="0" borderId="5" xfId="0" applyFont="1" applyBorder="1" applyAlignment="1">
      <alignment horizontal="center" vertical="center"/>
    </xf>
    <xf numFmtId="171" fontId="30" fillId="0" borderId="5" xfId="0" applyNumberFormat="1" applyFont="1" applyBorder="1" applyAlignment="1">
      <alignment horizontal="center" vertical="center"/>
    </xf>
    <xf numFmtId="165" fontId="20" fillId="0" borderId="5" xfId="44" applyFont="1" applyBorder="1" applyAlignment="1">
      <alignment vertical="center"/>
    </xf>
    <xf numFmtId="49" fontId="19" fillId="0" borderId="5" xfId="0" applyNumberFormat="1" applyFont="1" applyBorder="1" applyAlignment="1">
      <alignment horizontal="center" vertical="center"/>
    </xf>
    <xf numFmtId="49" fontId="68" fillId="0" borderId="5" xfId="0" applyNumberFormat="1" applyFont="1" applyBorder="1" applyAlignment="1">
      <alignment horizontal="center" vertical="center"/>
    </xf>
    <xf numFmtId="165" fontId="20" fillId="0" borderId="1" xfId="44" applyFont="1" applyFill="1" applyBorder="1" applyAlignment="1">
      <alignment vertical="center"/>
    </xf>
    <xf numFmtId="0" fontId="18" fillId="5" borderId="7" xfId="0" applyFont="1" applyFill="1" applyBorder="1"/>
    <xf numFmtId="0" fontId="18" fillId="0" borderId="7" xfId="0" applyFont="1" applyBorder="1"/>
    <xf numFmtId="0" fontId="52" fillId="5" borderId="8" xfId="0" quotePrefix="1" applyFont="1" applyFill="1" applyBorder="1" applyAlignment="1">
      <alignment horizontal="center" vertical="center"/>
    </xf>
    <xf numFmtId="0" fontId="18" fillId="5" borderId="8" xfId="0" applyFont="1" applyFill="1" applyBorder="1"/>
    <xf numFmtId="0" fontId="18" fillId="0" borderId="8" xfId="0" applyFont="1" applyBorder="1"/>
    <xf numFmtId="0" fontId="30" fillId="0" borderId="1" xfId="0" applyFont="1" applyBorder="1" applyAlignment="1">
      <alignment horizontal="center" vertical="center"/>
    </xf>
    <xf numFmtId="49" fontId="33" fillId="3" borderId="0" xfId="1287" quotePrefix="1" applyNumberFormat="1" applyFont="1" applyFill="1" applyBorder="1" applyAlignment="1">
      <alignment horizontal="center" vertical="center"/>
    </xf>
    <xf numFmtId="49" fontId="57" fillId="0" borderId="5" xfId="0" applyNumberFormat="1" applyFont="1" applyBorder="1" applyAlignment="1">
      <alignment horizontal="center" vertical="center"/>
    </xf>
    <xf numFmtId="1" fontId="18" fillId="0" borderId="5" xfId="0" quotePrefix="1" applyNumberFormat="1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5" borderId="8" xfId="0" quotePrefix="1" applyFont="1" applyFill="1" applyBorder="1" applyAlignment="1">
      <alignment horizontal="left" vertical="center"/>
    </xf>
    <xf numFmtId="165" fontId="35" fillId="15" borderId="0" xfId="44" applyFont="1" applyFill="1" applyBorder="1" applyAlignment="1">
      <alignment horizontal="center" vertical="center"/>
    </xf>
    <xf numFmtId="174" fontId="36" fillId="15" borderId="0" xfId="0" applyNumberFormat="1" applyFont="1" applyFill="1" applyAlignment="1">
      <alignment horizontal="center" vertical="center"/>
    </xf>
    <xf numFmtId="165" fontId="71" fillId="15" borderId="0" xfId="44" applyFont="1" applyFill="1" applyBorder="1" applyAlignment="1">
      <alignment horizontal="center" vertical="center"/>
    </xf>
    <xf numFmtId="1" fontId="36" fillId="15" borderId="0" xfId="0" applyNumberFormat="1" applyFont="1" applyFill="1" applyAlignment="1">
      <alignment vertical="center"/>
    </xf>
    <xf numFmtId="9" fontId="36" fillId="15" borderId="0" xfId="0" applyNumberFormat="1" applyFont="1" applyFill="1" applyAlignment="1">
      <alignment vertical="center"/>
    </xf>
    <xf numFmtId="174" fontId="55" fillId="15" borderId="0" xfId="0" applyNumberFormat="1" applyFont="1" applyFill="1" applyAlignment="1">
      <alignment horizontal="center" vertical="center"/>
    </xf>
    <xf numFmtId="171" fontId="72" fillId="15" borderId="0" xfId="0" applyNumberFormat="1" applyFont="1" applyFill="1" applyAlignment="1">
      <alignment vertical="center"/>
    </xf>
    <xf numFmtId="0" fontId="70" fillId="15" borderId="0" xfId="0" applyFont="1" applyFill="1"/>
    <xf numFmtId="164" fontId="36" fillId="15" borderId="0" xfId="44" applyNumberFormat="1" applyFont="1" applyFill="1" applyBorder="1" applyAlignment="1">
      <alignment vertical="center"/>
    </xf>
    <xf numFmtId="164" fontId="73" fillId="15" borderId="0" xfId="44" applyNumberFormat="1" applyFont="1" applyFill="1" applyBorder="1" applyAlignment="1">
      <alignment horizontal="center" vertical="center"/>
    </xf>
    <xf numFmtId="1" fontId="35" fillId="15" borderId="0" xfId="0" applyNumberFormat="1" applyFont="1" applyFill="1" applyAlignment="1">
      <alignment vertical="center"/>
    </xf>
    <xf numFmtId="9" fontId="55" fillId="15" borderId="0" xfId="0" applyNumberFormat="1" applyFont="1" applyFill="1" applyAlignment="1">
      <alignment vertical="center"/>
    </xf>
    <xf numFmtId="0" fontId="35" fillId="15" borderId="0" xfId="0" applyFont="1" applyFill="1" applyAlignment="1">
      <alignment horizontal="center" vertical="center"/>
    </xf>
    <xf numFmtId="1" fontId="35" fillId="15" borderId="0" xfId="0" applyNumberFormat="1" applyFont="1" applyFill="1" applyAlignment="1">
      <alignment horizontal="center" vertical="center"/>
    </xf>
    <xf numFmtId="165" fontId="36" fillId="15" borderId="0" xfId="44" applyFont="1" applyFill="1" applyBorder="1" applyAlignment="1">
      <alignment vertical="center"/>
    </xf>
    <xf numFmtId="165" fontId="55" fillId="15" borderId="0" xfId="44" applyFont="1" applyFill="1" applyBorder="1" applyAlignment="1">
      <alignment vertical="center"/>
    </xf>
    <xf numFmtId="171" fontId="55" fillId="15" borderId="0" xfId="0" applyNumberFormat="1" applyFont="1" applyFill="1" applyAlignment="1">
      <alignment vertical="center"/>
    </xf>
    <xf numFmtId="171" fontId="36" fillId="15" borderId="0" xfId="0" applyNumberFormat="1" applyFont="1" applyFill="1" applyAlignment="1">
      <alignment vertical="center"/>
    </xf>
    <xf numFmtId="0" fontId="19" fillId="0" borderId="15" xfId="0" applyFont="1" applyBorder="1" applyAlignment="1">
      <alignment horizontal="center" vertical="center"/>
    </xf>
    <xf numFmtId="165" fontId="35" fillId="15" borderId="10" xfId="44" applyFont="1" applyFill="1" applyBorder="1" applyAlignment="1">
      <alignment horizontal="center" vertical="center"/>
    </xf>
    <xf numFmtId="174" fontId="36" fillId="15" borderId="7" xfId="0" applyNumberFormat="1" applyFont="1" applyFill="1" applyBorder="1" applyAlignment="1">
      <alignment horizontal="center" vertical="center"/>
    </xf>
    <xf numFmtId="165" fontId="74" fillId="15" borderId="7" xfId="44" applyFont="1" applyFill="1" applyBorder="1" applyAlignment="1">
      <alignment horizontal="center" vertical="center"/>
    </xf>
    <xf numFmtId="1" fontId="36" fillId="15" borderId="7" xfId="0" applyNumberFormat="1" applyFont="1" applyFill="1" applyBorder="1" applyAlignment="1">
      <alignment vertical="center"/>
    </xf>
    <xf numFmtId="9" fontId="36" fillId="15" borderId="7" xfId="0" applyNumberFormat="1" applyFont="1" applyFill="1" applyBorder="1" applyAlignment="1">
      <alignment vertical="center"/>
    </xf>
    <xf numFmtId="174" fontId="55" fillId="15" borderId="7" xfId="0" applyNumberFormat="1" applyFont="1" applyFill="1" applyBorder="1" applyAlignment="1">
      <alignment horizontal="center" vertical="center"/>
    </xf>
    <xf numFmtId="171" fontId="36" fillId="15" borderId="7" xfId="0" applyNumberFormat="1" applyFont="1" applyFill="1" applyBorder="1" applyAlignment="1">
      <alignment vertical="center"/>
    </xf>
    <xf numFmtId="0" fontId="70" fillId="15" borderId="11" xfId="0" applyFont="1" applyFill="1" applyBorder="1"/>
    <xf numFmtId="164" fontId="36" fillId="15" borderId="13" xfId="44" applyNumberFormat="1" applyFont="1" applyFill="1" applyBorder="1" applyAlignment="1">
      <alignment vertical="center"/>
    </xf>
    <xf numFmtId="164" fontId="75" fillId="15" borderId="0" xfId="44" applyNumberFormat="1" applyFont="1" applyFill="1" applyBorder="1" applyAlignment="1">
      <alignment horizontal="center" vertical="center"/>
    </xf>
    <xf numFmtId="0" fontId="70" fillId="15" borderId="14" xfId="0" applyFont="1" applyFill="1" applyBorder="1"/>
    <xf numFmtId="165" fontId="35" fillId="15" borderId="12" xfId="44" applyFont="1" applyFill="1" applyBorder="1" applyAlignment="1">
      <alignment horizontal="center" vertical="center"/>
    </xf>
    <xf numFmtId="0" fontId="35" fillId="15" borderId="8" xfId="0" applyFont="1" applyFill="1" applyBorder="1" applyAlignment="1">
      <alignment horizontal="center" vertical="center"/>
    </xf>
    <xf numFmtId="165" fontId="74" fillId="15" borderId="8" xfId="44" applyFont="1" applyFill="1" applyBorder="1" applyAlignment="1">
      <alignment horizontal="center" vertical="center"/>
    </xf>
    <xf numFmtId="1" fontId="36" fillId="15" borderId="8" xfId="0" applyNumberFormat="1" applyFont="1" applyFill="1" applyBorder="1" applyAlignment="1">
      <alignment vertical="center"/>
    </xf>
    <xf numFmtId="1" fontId="35" fillId="15" borderId="8" xfId="0" applyNumberFormat="1" applyFont="1" applyFill="1" applyBorder="1" applyAlignment="1">
      <alignment horizontal="center" vertical="center"/>
    </xf>
    <xf numFmtId="165" fontId="36" fillId="15" borderId="8" xfId="44" applyFont="1" applyFill="1" applyBorder="1" applyAlignment="1">
      <alignment vertical="center"/>
    </xf>
    <xf numFmtId="9" fontId="36" fillId="15" borderId="8" xfId="0" applyNumberFormat="1" applyFont="1" applyFill="1" applyBorder="1" applyAlignment="1">
      <alignment vertical="center"/>
    </xf>
    <xf numFmtId="165" fontId="55" fillId="15" borderId="8" xfId="44" applyFont="1" applyFill="1" applyBorder="1" applyAlignment="1">
      <alignment vertical="center"/>
    </xf>
    <xf numFmtId="171" fontId="36" fillId="15" borderId="8" xfId="0" applyNumberFormat="1" applyFont="1" applyFill="1" applyBorder="1" applyAlignment="1">
      <alignment vertical="center"/>
    </xf>
    <xf numFmtId="0" fontId="70" fillId="15" borderId="9" xfId="0" applyFont="1" applyFill="1" applyBorder="1"/>
    <xf numFmtId="165" fontId="35" fillId="14" borderId="10" xfId="44" applyFont="1" applyFill="1" applyBorder="1" applyAlignment="1">
      <alignment horizontal="center" vertical="center"/>
    </xf>
    <xf numFmtId="174" fontId="36" fillId="14" borderId="7" xfId="0" applyNumberFormat="1" applyFont="1" applyFill="1" applyBorder="1" applyAlignment="1">
      <alignment horizontal="center" vertical="center"/>
    </xf>
    <xf numFmtId="165" fontId="74" fillId="14" borderId="7" xfId="44" applyFont="1" applyFill="1" applyBorder="1" applyAlignment="1">
      <alignment horizontal="center" vertical="center"/>
    </xf>
    <xf numFmtId="1" fontId="36" fillId="14" borderId="7" xfId="0" applyNumberFormat="1" applyFont="1" applyFill="1" applyBorder="1" applyAlignment="1">
      <alignment vertical="center"/>
    </xf>
    <xf numFmtId="9" fontId="36" fillId="14" borderId="7" xfId="0" applyNumberFormat="1" applyFont="1" applyFill="1" applyBorder="1" applyAlignment="1">
      <alignment vertical="center"/>
    </xf>
    <xf numFmtId="174" fontId="55" fillId="14" borderId="7" xfId="0" applyNumberFormat="1" applyFont="1" applyFill="1" applyBorder="1" applyAlignment="1">
      <alignment horizontal="center" vertical="center"/>
    </xf>
    <xf numFmtId="171" fontId="36" fillId="14" borderId="7" xfId="0" applyNumberFormat="1" applyFont="1" applyFill="1" applyBorder="1" applyAlignment="1">
      <alignment vertical="center"/>
    </xf>
    <xf numFmtId="0" fontId="70" fillId="14" borderId="11" xfId="0" applyFont="1" applyFill="1" applyBorder="1"/>
    <xf numFmtId="164" fontId="36" fillId="14" borderId="13" xfId="44" applyNumberFormat="1" applyFont="1" applyFill="1" applyBorder="1" applyAlignment="1">
      <alignment vertical="center"/>
    </xf>
    <xf numFmtId="9" fontId="36" fillId="14" borderId="0" xfId="0" applyNumberFormat="1" applyFont="1" applyFill="1" applyAlignment="1">
      <alignment vertical="center"/>
    </xf>
    <xf numFmtId="164" fontId="75" fillId="14" borderId="0" xfId="44" applyNumberFormat="1" applyFont="1" applyFill="1" applyBorder="1" applyAlignment="1">
      <alignment horizontal="center" vertical="center"/>
    </xf>
    <xf numFmtId="1" fontId="36" fillId="14" borderId="0" xfId="0" applyNumberFormat="1" applyFont="1" applyFill="1" applyAlignment="1">
      <alignment vertical="center"/>
    </xf>
    <xf numFmtId="1" fontId="35" fillId="14" borderId="0" xfId="0" applyNumberFormat="1" applyFont="1" applyFill="1" applyAlignment="1">
      <alignment vertical="center"/>
    </xf>
    <xf numFmtId="9" fontId="55" fillId="14" borderId="0" xfId="0" applyNumberFormat="1" applyFont="1" applyFill="1" applyAlignment="1">
      <alignment vertical="center"/>
    </xf>
    <xf numFmtId="0" fontId="70" fillId="14" borderId="14" xfId="0" applyFont="1" applyFill="1" applyBorder="1"/>
    <xf numFmtId="165" fontId="35" fillId="14" borderId="12" xfId="44" applyFont="1" applyFill="1" applyBorder="1" applyAlignment="1">
      <alignment horizontal="center" vertical="center"/>
    </xf>
    <xf numFmtId="0" fontId="35" fillId="14" borderId="8" xfId="0" applyFont="1" applyFill="1" applyBorder="1" applyAlignment="1">
      <alignment horizontal="center" vertical="center"/>
    </xf>
    <xf numFmtId="165" fontId="74" fillId="14" borderId="8" xfId="44" applyFont="1" applyFill="1" applyBorder="1" applyAlignment="1">
      <alignment horizontal="center" vertical="center"/>
    </xf>
    <xf numFmtId="1" fontId="36" fillId="14" borderId="8" xfId="0" applyNumberFormat="1" applyFont="1" applyFill="1" applyBorder="1" applyAlignment="1">
      <alignment vertical="center"/>
    </xf>
    <xf numFmtId="1" fontId="35" fillId="14" borderId="8" xfId="0" applyNumberFormat="1" applyFont="1" applyFill="1" applyBorder="1" applyAlignment="1">
      <alignment horizontal="center" vertical="center"/>
    </xf>
    <xf numFmtId="165" fontId="36" fillId="14" borderId="8" xfId="44" applyFont="1" applyFill="1" applyBorder="1" applyAlignment="1">
      <alignment vertical="center"/>
    </xf>
    <xf numFmtId="9" fontId="36" fillId="14" borderId="8" xfId="0" applyNumberFormat="1" applyFont="1" applyFill="1" applyBorder="1" applyAlignment="1">
      <alignment vertical="center"/>
    </xf>
    <xf numFmtId="165" fontId="55" fillId="14" borderId="8" xfId="44" applyFont="1" applyFill="1" applyBorder="1" applyAlignment="1">
      <alignment vertical="center"/>
    </xf>
    <xf numFmtId="171" fontId="36" fillId="14" borderId="8" xfId="0" applyNumberFormat="1" applyFont="1" applyFill="1" applyBorder="1" applyAlignment="1">
      <alignment vertical="center"/>
    </xf>
    <xf numFmtId="0" fontId="70" fillId="14" borderId="9" xfId="0" applyFont="1" applyFill="1" applyBorder="1"/>
    <xf numFmtId="165" fontId="35" fillId="18" borderId="0" xfId="44" applyFont="1" applyFill="1" applyBorder="1" applyAlignment="1">
      <alignment horizontal="center" vertical="center"/>
    </xf>
    <xf numFmtId="174" fontId="36" fillId="18" borderId="0" xfId="0" applyNumberFormat="1" applyFont="1" applyFill="1" applyAlignment="1">
      <alignment horizontal="center" vertical="center"/>
    </xf>
    <xf numFmtId="165" fontId="71" fillId="18" borderId="0" xfId="44" applyFont="1" applyFill="1" applyBorder="1" applyAlignment="1">
      <alignment horizontal="center" vertical="center"/>
    </xf>
    <xf numFmtId="1" fontId="36" fillId="18" borderId="0" xfId="0" applyNumberFormat="1" applyFont="1" applyFill="1" applyAlignment="1">
      <alignment vertical="center"/>
    </xf>
    <xf numFmtId="9" fontId="36" fillId="18" borderId="0" xfId="0" applyNumberFormat="1" applyFont="1" applyFill="1" applyAlignment="1">
      <alignment vertical="center"/>
    </xf>
    <xf numFmtId="174" fontId="55" fillId="18" borderId="0" xfId="0" applyNumberFormat="1" applyFont="1" applyFill="1" applyAlignment="1">
      <alignment horizontal="center" vertical="center"/>
    </xf>
    <xf numFmtId="171" fontId="36" fillId="18" borderId="0" xfId="0" applyNumberFormat="1" applyFont="1" applyFill="1" applyAlignment="1">
      <alignment vertical="center"/>
    </xf>
    <xf numFmtId="0" fontId="70" fillId="18" borderId="0" xfId="0" applyFont="1" applyFill="1"/>
    <xf numFmtId="164" fontId="36" fillId="18" borderId="0" xfId="44" applyNumberFormat="1" applyFont="1" applyFill="1" applyBorder="1" applyAlignment="1">
      <alignment vertical="center"/>
    </xf>
    <xf numFmtId="164" fontId="73" fillId="18" borderId="0" xfId="44" applyNumberFormat="1" applyFont="1" applyFill="1" applyBorder="1" applyAlignment="1">
      <alignment horizontal="center" vertical="center"/>
    </xf>
    <xf numFmtId="1" fontId="35" fillId="18" borderId="0" xfId="0" applyNumberFormat="1" applyFont="1" applyFill="1" applyAlignment="1">
      <alignment vertical="center"/>
    </xf>
    <xf numFmtId="9" fontId="55" fillId="18" borderId="0" xfId="0" applyNumberFormat="1" applyFont="1" applyFill="1" applyAlignment="1">
      <alignment vertical="center"/>
    </xf>
    <xf numFmtId="0" fontId="35" fillId="18" borderId="0" xfId="0" applyFont="1" applyFill="1" applyAlignment="1">
      <alignment horizontal="center" vertical="center"/>
    </xf>
    <xf numFmtId="1" fontId="35" fillId="18" borderId="0" xfId="0" applyNumberFormat="1" applyFont="1" applyFill="1" applyAlignment="1">
      <alignment horizontal="center" vertical="center"/>
    </xf>
    <xf numFmtId="165" fontId="36" fillId="18" borderId="0" xfId="44" applyFont="1" applyFill="1" applyBorder="1" applyAlignment="1">
      <alignment vertical="center"/>
    </xf>
    <xf numFmtId="165" fontId="55" fillId="18" borderId="0" xfId="44" applyFont="1" applyFill="1" applyBorder="1" applyAlignment="1">
      <alignment vertical="center"/>
    </xf>
    <xf numFmtId="0" fontId="45" fillId="0" borderId="16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/>
    </xf>
    <xf numFmtId="0" fontId="18" fillId="0" borderId="16" xfId="0" quotePrefix="1" applyFont="1" applyBorder="1" applyAlignment="1">
      <alignment horizontal="center" vertical="center"/>
    </xf>
    <xf numFmtId="1" fontId="18" fillId="0" borderId="16" xfId="0" quotePrefix="1" applyNumberFormat="1" applyFont="1" applyBorder="1" applyAlignment="1">
      <alignment horizontal="center" vertical="center"/>
    </xf>
    <xf numFmtId="49" fontId="68" fillId="0" borderId="16" xfId="0" applyNumberFormat="1" applyFont="1" applyBorder="1" applyAlignment="1">
      <alignment horizontal="center" vertical="center"/>
    </xf>
    <xf numFmtId="0" fontId="31" fillId="0" borderId="16" xfId="0" applyFont="1" applyBorder="1" applyAlignment="1">
      <alignment horizontal="center" vertical="center"/>
    </xf>
    <xf numFmtId="171" fontId="18" fillId="0" borderId="16" xfId="0" quotePrefix="1" applyNumberFormat="1" applyFont="1" applyBorder="1" applyAlignment="1">
      <alignment horizontal="center" vertical="center" wrapText="1"/>
    </xf>
    <xf numFmtId="171" fontId="30" fillId="0" borderId="16" xfId="0" quotePrefix="1" applyNumberFormat="1" applyFont="1" applyBorder="1" applyAlignment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/>
    </xf>
    <xf numFmtId="1" fontId="18" fillId="0" borderId="5" xfId="0" quotePrefix="1" applyNumberFormat="1" applyFont="1" applyBorder="1" applyAlignment="1">
      <alignment horizontal="center" vertical="center"/>
    </xf>
    <xf numFmtId="49" fontId="68" fillId="0" borderId="12" xfId="0" applyNumberFormat="1" applyFont="1" applyBorder="1" applyAlignment="1">
      <alignment horizontal="center" vertical="center"/>
    </xf>
    <xf numFmtId="0" fontId="45" fillId="0" borderId="17" xfId="0" applyFont="1" applyBorder="1" applyAlignment="1">
      <alignment horizontal="center" vertical="center" wrapText="1"/>
    </xf>
    <xf numFmtId="49" fontId="18" fillId="0" borderId="16" xfId="0" quotePrefix="1" applyNumberFormat="1" applyFont="1" applyBorder="1" applyAlignment="1">
      <alignment horizontal="center" vertical="center"/>
    </xf>
    <xf numFmtId="49" fontId="19" fillId="0" borderId="16" xfId="0" applyNumberFormat="1" applyFont="1" applyBorder="1" applyAlignment="1">
      <alignment horizontal="center" vertical="center"/>
    </xf>
    <xf numFmtId="0" fontId="45" fillId="0" borderId="16" xfId="0" applyFont="1" applyBorder="1" applyAlignment="1">
      <alignment horizontal="left" vertical="center" wrapText="1"/>
    </xf>
    <xf numFmtId="171" fontId="30" fillId="0" borderId="16" xfId="44" applyNumberFormat="1" applyFont="1" applyFill="1" applyBorder="1" applyAlignment="1">
      <alignment horizontal="center" vertical="center"/>
    </xf>
    <xf numFmtId="171" fontId="48" fillId="0" borderId="16" xfId="44" applyNumberFormat="1" applyFont="1" applyFill="1" applyBorder="1" applyAlignment="1">
      <alignment horizontal="center" vertical="center"/>
    </xf>
    <xf numFmtId="0" fontId="48" fillId="0" borderId="16" xfId="0" applyFont="1" applyBorder="1" applyAlignment="1">
      <alignment horizontal="center" vertical="center"/>
    </xf>
    <xf numFmtId="165" fontId="20" fillId="0" borderId="16" xfId="44" applyFont="1" applyFill="1" applyBorder="1" applyAlignment="1">
      <alignment vertical="center"/>
    </xf>
    <xf numFmtId="165" fontId="20" fillId="0" borderId="5" xfId="44" applyFont="1" applyFill="1" applyBorder="1" applyAlignment="1">
      <alignment vertical="center"/>
    </xf>
    <xf numFmtId="49" fontId="18" fillId="3" borderId="0" xfId="0" applyNumberFormat="1" applyFont="1" applyFill="1" applyAlignment="1">
      <alignment horizontal="left" vertical="center"/>
    </xf>
    <xf numFmtId="171" fontId="18" fillId="17" borderId="1" xfId="0" applyNumberFormat="1" applyFont="1" applyFill="1" applyBorder="1" applyAlignment="1">
      <alignment horizontal="center" vertical="center" wrapText="1"/>
    </xf>
    <xf numFmtId="0" fontId="37" fillId="20" borderId="1" xfId="0" applyFont="1" applyFill="1" applyBorder="1" applyAlignment="1">
      <alignment horizontal="left" vertical="center" indent="1"/>
    </xf>
    <xf numFmtId="0" fontId="44" fillId="20" borderId="1" xfId="0" applyFont="1" applyFill="1" applyBorder="1" applyAlignment="1">
      <alignment horizontal="center" vertical="center" wrapText="1"/>
    </xf>
    <xf numFmtId="1" fontId="44" fillId="20" borderId="1" xfId="0" quotePrefix="1" applyNumberFormat="1" applyFont="1" applyFill="1" applyBorder="1" applyAlignment="1">
      <alignment horizontal="center" vertical="center"/>
    </xf>
    <xf numFmtId="49" fontId="68" fillId="20" borderId="1" xfId="0" applyNumberFormat="1" applyFont="1" applyFill="1" applyBorder="1" applyAlignment="1">
      <alignment horizontal="center" vertical="center"/>
    </xf>
    <xf numFmtId="0" fontId="44" fillId="20" borderId="1" xfId="0" quotePrefix="1" applyFont="1" applyFill="1" applyBorder="1" applyAlignment="1">
      <alignment horizontal="center" vertical="center" wrapText="1"/>
    </xf>
    <xf numFmtId="0" fontId="31" fillId="20" borderId="1" xfId="0" applyFont="1" applyFill="1" applyBorder="1" applyAlignment="1">
      <alignment horizontal="center" vertical="center"/>
    </xf>
    <xf numFmtId="1" fontId="32" fillId="20" borderId="1" xfId="0" applyNumberFormat="1" applyFont="1" applyFill="1" applyBorder="1" applyAlignment="1">
      <alignment horizontal="center" vertical="center" wrapText="1"/>
    </xf>
    <xf numFmtId="0" fontId="32" fillId="20" borderId="1" xfId="0" applyFont="1" applyFill="1" applyBorder="1" applyAlignment="1">
      <alignment horizontal="center" vertical="center" wrapText="1"/>
    </xf>
    <xf numFmtId="9" fontId="43" fillId="20" borderId="1" xfId="1" applyFont="1" applyFill="1" applyBorder="1" applyAlignment="1">
      <alignment horizontal="center" vertical="center"/>
    </xf>
    <xf numFmtId="171" fontId="54" fillId="20" borderId="1" xfId="0" applyNumberFormat="1" applyFont="1" applyFill="1" applyBorder="1" applyAlignment="1">
      <alignment horizontal="center" vertical="center" wrapText="1"/>
    </xf>
    <xf numFmtId="171" fontId="18" fillId="20" borderId="1" xfId="0" applyNumberFormat="1" applyFont="1" applyFill="1" applyBorder="1" applyAlignment="1">
      <alignment horizontal="center" vertical="center"/>
    </xf>
    <xf numFmtId="0" fontId="40" fillId="20" borderId="3" xfId="0" applyFont="1" applyFill="1" applyBorder="1" applyAlignment="1">
      <alignment vertical="center"/>
    </xf>
    <xf numFmtId="0" fontId="37" fillId="20" borderId="4" xfId="0" applyFont="1" applyFill="1" applyBorder="1" applyAlignment="1">
      <alignment vertical="center" wrapText="1"/>
    </xf>
    <xf numFmtId="1" fontId="37" fillId="20" borderId="4" xfId="0" applyNumberFormat="1" applyFont="1" applyFill="1" applyBorder="1" applyAlignment="1">
      <alignment vertical="center" wrapText="1"/>
    </xf>
    <xf numFmtId="0" fontId="55" fillId="20" borderId="4" xfId="0" applyFont="1" applyFill="1" applyBorder="1" applyAlignment="1">
      <alignment vertical="center" wrapText="1"/>
    </xf>
    <xf numFmtId="0" fontId="37" fillId="20" borderId="4" xfId="0" applyFont="1" applyFill="1" applyBorder="1" applyAlignment="1">
      <alignment horizontal="center" vertical="center" wrapText="1"/>
    </xf>
    <xf numFmtId="164" fontId="36" fillId="21" borderId="18" xfId="44" applyNumberFormat="1" applyFont="1" applyFill="1" applyBorder="1" applyAlignment="1">
      <alignment vertical="center"/>
    </xf>
    <xf numFmtId="1" fontId="36" fillId="21" borderId="19" xfId="0" applyNumberFormat="1" applyFont="1" applyFill="1" applyBorder="1" applyAlignment="1">
      <alignment vertical="center"/>
    </xf>
    <xf numFmtId="1" fontId="36" fillId="21" borderId="19" xfId="0" applyNumberFormat="1" applyFont="1" applyFill="1" applyBorder="1" applyAlignment="1">
      <alignment horizontal="center" vertical="center"/>
    </xf>
    <xf numFmtId="171" fontId="36" fillId="21" borderId="19" xfId="44" applyNumberFormat="1" applyFont="1" applyFill="1" applyBorder="1" applyAlignment="1">
      <alignment vertical="center"/>
    </xf>
    <xf numFmtId="1" fontId="76" fillId="21" borderId="19" xfId="0" applyNumberFormat="1" applyFont="1" applyFill="1" applyBorder="1"/>
    <xf numFmtId="174" fontId="36" fillId="21" borderId="19" xfId="0" applyNumberFormat="1" applyFont="1" applyFill="1" applyBorder="1" applyAlignment="1">
      <alignment horizontal="center" vertical="center"/>
    </xf>
    <xf numFmtId="171" fontId="55" fillId="21" borderId="19" xfId="44" applyNumberFormat="1" applyFont="1" applyFill="1" applyBorder="1" applyAlignment="1">
      <alignment vertical="center"/>
    </xf>
    <xf numFmtId="0" fontId="36" fillId="21" borderId="19" xfId="0" applyFont="1" applyFill="1" applyBorder="1" applyAlignment="1">
      <alignment horizontal="center" vertical="center"/>
    </xf>
    <xf numFmtId="174" fontId="39" fillId="21" borderId="19" xfId="0" applyNumberFormat="1" applyFont="1" applyFill="1" applyBorder="1" applyAlignment="1">
      <alignment horizontal="center" vertical="center"/>
    </xf>
    <xf numFmtId="9" fontId="40" fillId="21" borderId="19" xfId="44" applyNumberFormat="1" applyFont="1" applyFill="1" applyBorder="1" applyAlignment="1">
      <alignment vertical="center"/>
    </xf>
    <xf numFmtId="0" fontId="55" fillId="21" borderId="19" xfId="0" applyFont="1" applyFill="1" applyBorder="1" applyAlignment="1">
      <alignment vertical="center"/>
    </xf>
    <xf numFmtId="174" fontId="55" fillId="21" borderId="19" xfId="0" applyNumberFormat="1" applyFont="1" applyFill="1" applyBorder="1" applyAlignment="1">
      <alignment horizontal="center" vertical="center"/>
    </xf>
    <xf numFmtId="0" fontId="42" fillId="21" borderId="20" xfId="0" applyFont="1" applyFill="1" applyBorder="1" applyAlignment="1">
      <alignment vertical="center"/>
    </xf>
    <xf numFmtId="171" fontId="43" fillId="21" borderId="19" xfId="44" applyNumberFormat="1" applyFont="1" applyFill="1" applyBorder="1" applyAlignment="1">
      <alignment vertical="center"/>
    </xf>
    <xf numFmtId="1" fontId="78" fillId="15" borderId="0" xfId="0" applyNumberFormat="1" applyFont="1" applyFill="1" applyAlignment="1">
      <alignment vertical="center"/>
    </xf>
    <xf numFmtId="171" fontId="77" fillId="15" borderId="0" xfId="0" applyNumberFormat="1" applyFont="1" applyFill="1" applyAlignment="1">
      <alignment vertical="center"/>
    </xf>
    <xf numFmtId="171" fontId="40" fillId="15" borderId="0" xfId="0" applyNumberFormat="1" applyFont="1" applyFill="1" applyAlignment="1">
      <alignment vertical="center"/>
    </xf>
    <xf numFmtId="171" fontId="56" fillId="0" borderId="5" xfId="0" applyNumberFormat="1" applyFont="1" applyBorder="1" applyAlignment="1">
      <alignment horizontal="center" vertical="center"/>
    </xf>
    <xf numFmtId="0" fontId="60" fillId="5" borderId="18" xfId="0" applyFont="1" applyFill="1" applyBorder="1" applyAlignment="1">
      <alignment horizontal="left" vertical="center"/>
    </xf>
    <xf numFmtId="0" fontId="60" fillId="5" borderId="19" xfId="0" applyFont="1" applyFill="1" applyBorder="1" applyAlignment="1">
      <alignment horizontal="center" vertical="center" wrapText="1"/>
    </xf>
    <xf numFmtId="0" fontId="33" fillId="5" borderId="19" xfId="0" applyFont="1" applyFill="1" applyBorder="1" applyAlignment="1">
      <alignment horizontal="left" vertical="center"/>
    </xf>
    <xf numFmtId="0" fontId="48" fillId="5" borderId="19" xfId="0" applyFont="1" applyFill="1" applyBorder="1" applyAlignment="1">
      <alignment horizontal="center" vertical="center" wrapText="1"/>
    </xf>
    <xf numFmtId="0" fontId="18" fillId="5" borderId="20" xfId="0" applyFont="1" applyFill="1" applyBorder="1"/>
    <xf numFmtId="0" fontId="60" fillId="5" borderId="21" xfId="0" applyFont="1" applyFill="1" applyBorder="1" applyAlignment="1">
      <alignment horizontal="left" vertical="center"/>
    </xf>
    <xf numFmtId="0" fontId="60" fillId="5" borderId="22" xfId="0" applyFont="1" applyFill="1" applyBorder="1" applyAlignment="1">
      <alignment horizontal="center" vertical="center" wrapText="1"/>
    </xf>
    <xf numFmtId="0" fontId="18" fillId="5" borderId="23" xfId="0" applyFont="1" applyFill="1" applyBorder="1"/>
    <xf numFmtId="49" fontId="18" fillId="10" borderId="5" xfId="0" applyNumberFormat="1" applyFont="1" applyFill="1" applyBorder="1" applyAlignment="1">
      <alignment horizontal="center" vertical="center"/>
    </xf>
    <xf numFmtId="49" fontId="18" fillId="10" borderId="1" xfId="0" applyNumberFormat="1" applyFont="1" applyFill="1" applyBorder="1" applyAlignment="1">
      <alignment horizontal="center" vertical="center"/>
    </xf>
    <xf numFmtId="0" fontId="18" fillId="22" borderId="6" xfId="0" quotePrefix="1" applyFont="1" applyFill="1" applyBorder="1" applyAlignment="1">
      <alignment horizontal="center" vertical="center"/>
    </xf>
    <xf numFmtId="49" fontId="57" fillId="22" borderId="6" xfId="0" quotePrefix="1" applyNumberFormat="1" applyFont="1" applyFill="1" applyBorder="1" applyAlignment="1">
      <alignment horizontal="center" vertical="center"/>
    </xf>
    <xf numFmtId="49" fontId="57" fillId="22" borderId="6" xfId="0" quotePrefix="1" applyNumberFormat="1" applyFont="1" applyFill="1" applyBorder="1" applyAlignment="1">
      <alignment horizontal="center" vertical="center" wrapText="1"/>
    </xf>
    <xf numFmtId="49" fontId="57" fillId="22" borderId="6" xfId="0" applyNumberFormat="1" applyFont="1" applyFill="1" applyBorder="1" applyAlignment="1">
      <alignment horizontal="center" vertical="center" wrapText="1"/>
    </xf>
    <xf numFmtId="49" fontId="18" fillId="22" borderId="6" xfId="0" applyNumberFormat="1" applyFont="1" applyFill="1" applyBorder="1" applyAlignment="1">
      <alignment horizontal="center" vertical="center"/>
    </xf>
    <xf numFmtId="0" fontId="19" fillId="22" borderId="6" xfId="0" quotePrefix="1" applyFont="1" applyFill="1" applyBorder="1" applyAlignment="1">
      <alignment horizontal="center" vertical="center"/>
    </xf>
    <xf numFmtId="0" fontId="19" fillId="22" borderId="1" xfId="0" quotePrefix="1" applyFont="1" applyFill="1" applyBorder="1" applyAlignment="1">
      <alignment horizontal="center" vertical="center"/>
    </xf>
    <xf numFmtId="0" fontId="18" fillId="22" borderId="1" xfId="0" quotePrefix="1" applyFont="1" applyFill="1" applyBorder="1" applyAlignment="1">
      <alignment horizontal="center" vertical="center"/>
    </xf>
    <xf numFmtId="49" fontId="18" fillId="23" borderId="1" xfId="0" applyNumberFormat="1" applyFont="1" applyFill="1" applyBorder="1" applyAlignment="1">
      <alignment horizontal="center" vertical="center"/>
    </xf>
    <xf numFmtId="0" fontId="19" fillId="16" borderId="1" xfId="0" quotePrefix="1" applyFont="1" applyFill="1" applyBorder="1" applyAlignment="1">
      <alignment horizontal="center" vertical="center"/>
    </xf>
    <xf numFmtId="0" fontId="19" fillId="16" borderId="1" xfId="46" quotePrefix="1" applyFont="1" applyFill="1" applyBorder="1" applyAlignment="1">
      <alignment horizontal="center" vertical="center"/>
    </xf>
    <xf numFmtId="0" fontId="19" fillId="16" borderId="2" xfId="46" quotePrefix="1" applyFont="1" applyFill="1" applyBorder="1" applyAlignment="1">
      <alignment horizontal="center" vertical="center"/>
    </xf>
    <xf numFmtId="0" fontId="18" fillId="16" borderId="1" xfId="0" quotePrefix="1" applyFont="1" applyFill="1" applyBorder="1" applyAlignment="1">
      <alignment horizontal="center" vertical="center"/>
    </xf>
    <xf numFmtId="0" fontId="19" fillId="24" borderId="1" xfId="0" quotePrefix="1" applyFont="1" applyFill="1" applyBorder="1" applyAlignment="1">
      <alignment horizontal="center" vertical="center"/>
    </xf>
    <xf numFmtId="0" fontId="19" fillId="24" borderId="1" xfId="46" quotePrefix="1" applyFont="1" applyFill="1" applyBorder="1" applyAlignment="1">
      <alignment horizontal="center" vertical="center"/>
    </xf>
    <xf numFmtId="0" fontId="19" fillId="24" borderId="2" xfId="46" quotePrefix="1" applyFont="1" applyFill="1" applyBorder="1" applyAlignment="1">
      <alignment horizontal="center" vertical="center"/>
    </xf>
    <xf numFmtId="0" fontId="18" fillId="24" borderId="1" xfId="0" quotePrefix="1" applyFont="1" applyFill="1" applyBorder="1" applyAlignment="1">
      <alignment horizontal="center" vertical="center"/>
    </xf>
    <xf numFmtId="0" fontId="18" fillId="25" borderId="1" xfId="0" quotePrefix="1" applyFont="1" applyFill="1" applyBorder="1" applyAlignment="1">
      <alignment horizontal="center" vertical="center"/>
    </xf>
    <xf numFmtId="49" fontId="31" fillId="19" borderId="5" xfId="0" applyNumberFormat="1" applyFont="1" applyFill="1" applyBorder="1" applyAlignment="1">
      <alignment horizontal="center" vertical="center"/>
    </xf>
    <xf numFmtId="49" fontId="31" fillId="19" borderId="1" xfId="0" applyNumberFormat="1" applyFont="1" applyFill="1" applyBorder="1" applyAlignment="1">
      <alignment horizontal="center" vertical="center"/>
    </xf>
    <xf numFmtId="49" fontId="18" fillId="26" borderId="16" xfId="0" quotePrefix="1" applyNumberFormat="1" applyFont="1" applyFill="1" applyBorder="1" applyAlignment="1">
      <alignment horizontal="center" vertical="center"/>
    </xf>
    <xf numFmtId="49" fontId="18" fillId="26" borderId="5" xfId="0" applyNumberFormat="1" applyFont="1" applyFill="1" applyBorder="1" applyAlignment="1">
      <alignment horizontal="center" vertical="center"/>
    </xf>
    <xf numFmtId="49" fontId="18" fillId="26" borderId="1" xfId="0" applyNumberFormat="1" applyFont="1" applyFill="1" applyBorder="1" applyAlignment="1">
      <alignment horizontal="center" vertical="center"/>
    </xf>
    <xf numFmtId="49" fontId="57" fillId="24" borderId="1" xfId="0" applyNumberFormat="1" applyFont="1" applyFill="1" applyBorder="1" applyAlignment="1">
      <alignment horizontal="center" vertical="center"/>
    </xf>
    <xf numFmtId="0" fontId="18" fillId="27" borderId="16" xfId="0" quotePrefix="1" applyFont="1" applyFill="1" applyBorder="1" applyAlignment="1">
      <alignment horizontal="center" vertical="center"/>
    </xf>
    <xf numFmtId="49" fontId="18" fillId="27" borderId="5" xfId="0" applyNumberFormat="1" applyFont="1" applyFill="1" applyBorder="1" applyAlignment="1">
      <alignment horizontal="center" vertical="center"/>
    </xf>
    <xf numFmtId="49" fontId="18" fillId="27" borderId="1" xfId="0" applyNumberFormat="1" applyFont="1" applyFill="1" applyBorder="1" applyAlignment="1">
      <alignment horizontal="center" vertical="center"/>
    </xf>
    <xf numFmtId="0" fontId="19" fillId="27" borderId="1" xfId="46" quotePrefix="1" applyFont="1" applyFill="1" applyBorder="1" applyAlignment="1">
      <alignment horizontal="center" vertical="center"/>
    </xf>
    <xf numFmtId="49" fontId="19" fillId="27" borderId="1" xfId="46" applyNumberFormat="1" applyFont="1" applyFill="1" applyBorder="1" applyAlignment="1">
      <alignment horizontal="center" vertical="center"/>
    </xf>
    <xf numFmtId="0" fontId="18" fillId="27" borderId="2" xfId="0" quotePrefix="1" applyFont="1" applyFill="1" applyBorder="1" applyAlignment="1">
      <alignment horizontal="center" vertical="center"/>
    </xf>
    <xf numFmtId="49" fontId="57" fillId="28" borderId="5" xfId="0" applyNumberFormat="1" applyFont="1" applyFill="1" applyBorder="1" applyAlignment="1">
      <alignment horizontal="center" vertical="center"/>
    </xf>
    <xf numFmtId="49" fontId="57" fillId="28" borderId="1" xfId="0" applyNumberFormat="1" applyFont="1" applyFill="1" applyBorder="1" applyAlignment="1">
      <alignment horizontal="center" vertical="center"/>
    </xf>
    <xf numFmtId="0" fontId="18" fillId="28" borderId="1" xfId="0" quotePrefix="1" applyFont="1" applyFill="1" applyBorder="1" applyAlignment="1">
      <alignment horizontal="center" vertical="center"/>
    </xf>
    <xf numFmtId="0" fontId="18" fillId="28" borderId="2" xfId="0" quotePrefix="1" applyFont="1" applyFill="1" applyBorder="1" applyAlignment="1">
      <alignment horizontal="center" vertical="center"/>
    </xf>
    <xf numFmtId="49" fontId="57" fillId="29" borderId="1" xfId="0" applyNumberFormat="1" applyFont="1" applyFill="1" applyBorder="1" applyAlignment="1">
      <alignment horizontal="center" vertical="center"/>
    </xf>
    <xf numFmtId="0" fontId="27" fillId="5" borderId="22" xfId="0" applyFont="1" applyFill="1" applyBorder="1" applyAlignment="1">
      <alignment horizontal="left" vertical="center"/>
    </xf>
    <xf numFmtId="0" fontId="27" fillId="5" borderId="4" xfId="0" applyFont="1" applyFill="1" applyBorder="1" applyAlignment="1">
      <alignment horizontal="left" vertical="center"/>
    </xf>
    <xf numFmtId="49" fontId="18" fillId="0" borderId="5" xfId="0" quotePrefix="1" applyNumberFormat="1" applyFont="1" applyBorder="1" applyAlignment="1">
      <alignment horizontal="center" vertical="center"/>
    </xf>
    <xf numFmtId="171" fontId="57" fillId="0" borderId="5" xfId="0" applyNumberFormat="1" applyFont="1" applyBorder="1" applyAlignment="1">
      <alignment horizontal="center" vertical="center"/>
    </xf>
    <xf numFmtId="49" fontId="30" fillId="5" borderId="3" xfId="0" applyNumberFormat="1" applyFont="1" applyFill="1" applyBorder="1" applyAlignment="1">
      <alignment horizontal="center" vertical="center"/>
    </xf>
    <xf numFmtId="0" fontId="18" fillId="5" borderId="6" xfId="0" applyFont="1" applyFill="1" applyBorder="1"/>
    <xf numFmtId="0" fontId="30" fillId="5" borderId="4" xfId="0" applyFont="1" applyFill="1" applyBorder="1" applyAlignment="1">
      <alignment horizontal="center" vertical="center"/>
    </xf>
    <xf numFmtId="49" fontId="62" fillId="5" borderId="4" xfId="0" applyNumberFormat="1" applyFont="1" applyFill="1" applyBorder="1" applyAlignment="1">
      <alignment horizontal="center" vertical="center"/>
    </xf>
    <xf numFmtId="0" fontId="21" fillId="5" borderId="4" xfId="0" applyFont="1" applyFill="1" applyBorder="1" applyAlignment="1">
      <alignment horizontal="left" vertical="center" wrapText="1"/>
    </xf>
    <xf numFmtId="0" fontId="31" fillId="5" borderId="4" xfId="0" applyFont="1" applyFill="1" applyBorder="1" applyAlignment="1">
      <alignment horizontal="center" vertical="center"/>
    </xf>
    <xf numFmtId="171" fontId="30" fillId="5" borderId="4" xfId="44" applyNumberFormat="1" applyFont="1" applyFill="1" applyBorder="1" applyAlignment="1">
      <alignment horizontal="center" vertical="center"/>
    </xf>
    <xf numFmtId="0" fontId="48" fillId="5" borderId="4" xfId="0" applyFont="1" applyFill="1" applyBorder="1" applyAlignment="1">
      <alignment horizontal="center" vertical="center"/>
    </xf>
    <xf numFmtId="171" fontId="30" fillId="5" borderId="4" xfId="0" applyNumberFormat="1" applyFont="1" applyFill="1" applyBorder="1" applyAlignment="1">
      <alignment horizontal="center" vertical="center"/>
    </xf>
    <xf numFmtId="49" fontId="18" fillId="23" borderId="5" xfId="0" quotePrefix="1" applyNumberFormat="1" applyFont="1" applyFill="1" applyBorder="1" applyAlignment="1">
      <alignment horizontal="center" vertical="center"/>
    </xf>
    <xf numFmtId="49" fontId="18" fillId="23" borderId="1" xfId="0" quotePrefix="1" applyNumberFormat="1" applyFont="1" applyFill="1" applyBorder="1" applyAlignment="1">
      <alignment horizontal="center" vertical="center"/>
    </xf>
    <xf numFmtId="49" fontId="51" fillId="3" borderId="0" xfId="0" applyNumberFormat="1" applyFont="1" applyFill="1" applyAlignment="1">
      <alignment horizontal="left"/>
    </xf>
    <xf numFmtId="49" fontId="51" fillId="3" borderId="0" xfId="0" applyNumberFormat="1" applyFont="1" applyFill="1" applyAlignment="1">
      <alignment horizontal="center"/>
    </xf>
    <xf numFmtId="49" fontId="51" fillId="3" borderId="0" xfId="1287" quotePrefix="1" applyNumberFormat="1" applyFont="1" applyFill="1" applyBorder="1" applyAlignment="1">
      <alignment horizontal="center" vertical="center"/>
    </xf>
    <xf numFmtId="49" fontId="79" fillId="3" borderId="0" xfId="0" applyNumberFormat="1" applyFont="1" applyFill="1" applyAlignment="1">
      <alignment horizontal="left" vertical="center"/>
    </xf>
  </cellXfs>
  <cellStyles count="1300">
    <cellStyle name="          _x000a__x000a_386grabber=VGA.3GR_x000a__x000a_" xfId="49" xr:uid="{00000000-0005-0000-0000-000000000000}"/>
    <cellStyle name="0,0_x000d__x000a_NA_x000d__x000a_" xfId="50" xr:uid="{00000000-0005-0000-0000-000001000000}"/>
    <cellStyle name="Comma 2" xfId="51" xr:uid="{00000000-0005-0000-0000-000002000000}"/>
    <cellStyle name="Comma 2 2" xfId="52" xr:uid="{00000000-0005-0000-0000-000003000000}"/>
    <cellStyle name="Comma 2 2 2" xfId="53" xr:uid="{00000000-0005-0000-0000-000004000000}"/>
    <cellStyle name="Comma 2 2 3" xfId="1293" xr:uid="{B97837E6-1D33-4C80-A36B-D841AC364B3C}"/>
    <cellStyle name="Comma 2 3" xfId="54" xr:uid="{00000000-0005-0000-0000-000005000000}"/>
    <cellStyle name="Comma 2 4" xfId="1292" xr:uid="{E2BD56EA-1D6A-498A-AAF6-66E4D4FEB727}"/>
    <cellStyle name="Comma 3" xfId="55" xr:uid="{00000000-0005-0000-0000-000006000000}"/>
    <cellStyle name="Currency 2" xfId="56" xr:uid="{00000000-0005-0000-0000-000007000000}"/>
    <cellStyle name="Currency 2 2" xfId="57" xr:uid="{00000000-0005-0000-0000-000008000000}"/>
    <cellStyle name="Currency 2 3" xfId="58" xr:uid="{00000000-0005-0000-0000-000009000000}"/>
    <cellStyle name="Currency 3" xfId="59" xr:uid="{00000000-0005-0000-0000-00000A000000}"/>
    <cellStyle name="Currency 3 2" xfId="60" xr:uid="{00000000-0005-0000-0000-00000B000000}"/>
    <cellStyle name="Currency 3 3" xfId="61" xr:uid="{00000000-0005-0000-0000-00000C000000}"/>
    <cellStyle name="Currency 4" xfId="62" xr:uid="{00000000-0005-0000-0000-00000D000000}"/>
    <cellStyle name="Currency 4 2" xfId="63" xr:uid="{00000000-0005-0000-0000-00000E000000}"/>
    <cellStyle name="Currency 4 2 2" xfId="64" xr:uid="{00000000-0005-0000-0000-00000F000000}"/>
    <cellStyle name="Currency 4 2 3" xfId="65" xr:uid="{00000000-0005-0000-0000-000010000000}"/>
    <cellStyle name="Currency 4 3" xfId="66" xr:uid="{00000000-0005-0000-0000-000011000000}"/>
    <cellStyle name="Currency 4 4" xfId="67" xr:uid="{00000000-0005-0000-0000-000012000000}"/>
    <cellStyle name="Currency 5" xfId="68" xr:uid="{00000000-0005-0000-0000-000013000000}"/>
    <cellStyle name="Currency 5 2" xfId="69" xr:uid="{00000000-0005-0000-0000-000014000000}"/>
    <cellStyle name="Currency_CBM Forecast Acry Med Liq" xfId="70" xr:uid="{00000000-0005-0000-0000-000015000000}"/>
    <cellStyle name="Euro" xfId="17" xr:uid="{00000000-0005-0000-0000-000016000000}"/>
    <cellStyle name="Euro 2" xfId="71" xr:uid="{00000000-0005-0000-0000-000017000000}"/>
    <cellStyle name="Euro 2 2" xfId="1294" xr:uid="{A5BC4A02-458A-475A-B8BB-1B2A1A4ECCBB}"/>
    <cellStyle name="Euro 3" xfId="72" xr:uid="{00000000-0005-0000-0000-000018000000}"/>
    <cellStyle name="Excel Built-in Normal" xfId="73" xr:uid="{00000000-0005-0000-0000-000019000000}"/>
    <cellStyle name="Hyperlink" xfId="1287" xr:uid="{00000000-000B-0000-0000-000008000000}"/>
    <cellStyle name="Lien hypertexte" xfId="1288" builtinId="8"/>
    <cellStyle name="Lien hypertexte 2" xfId="18" xr:uid="{00000000-0005-0000-0000-00001B000000}"/>
    <cellStyle name="Lien hypertexte visité 10" xfId="74" xr:uid="{00000000-0005-0000-0000-00001C000000}"/>
    <cellStyle name="Lien hypertexte visité 100" xfId="75" xr:uid="{00000000-0005-0000-0000-00001D000000}"/>
    <cellStyle name="Lien hypertexte visité 101" xfId="76" xr:uid="{00000000-0005-0000-0000-00001E000000}"/>
    <cellStyle name="Lien hypertexte visité 102" xfId="77" xr:uid="{00000000-0005-0000-0000-00001F000000}"/>
    <cellStyle name="Lien hypertexte visité 103" xfId="78" xr:uid="{00000000-0005-0000-0000-000020000000}"/>
    <cellStyle name="Lien hypertexte visité 104" xfId="79" xr:uid="{00000000-0005-0000-0000-000021000000}"/>
    <cellStyle name="Lien hypertexte visité 105" xfId="80" xr:uid="{00000000-0005-0000-0000-000022000000}"/>
    <cellStyle name="Lien hypertexte visité 106" xfId="81" xr:uid="{00000000-0005-0000-0000-000023000000}"/>
    <cellStyle name="Lien hypertexte visité 107" xfId="82" xr:uid="{00000000-0005-0000-0000-000024000000}"/>
    <cellStyle name="Lien hypertexte visité 108" xfId="83" xr:uid="{00000000-0005-0000-0000-000025000000}"/>
    <cellStyle name="Lien hypertexte visité 109" xfId="84" xr:uid="{00000000-0005-0000-0000-000026000000}"/>
    <cellStyle name="Lien hypertexte visité 11" xfId="85" xr:uid="{00000000-0005-0000-0000-000027000000}"/>
    <cellStyle name="Lien hypertexte visité 110" xfId="86" xr:uid="{00000000-0005-0000-0000-000028000000}"/>
    <cellStyle name="Lien hypertexte visité 111" xfId="87" xr:uid="{00000000-0005-0000-0000-000029000000}"/>
    <cellStyle name="Lien hypertexte visité 112" xfId="88" xr:uid="{00000000-0005-0000-0000-00002A000000}"/>
    <cellStyle name="Lien hypertexte visité 113" xfId="89" xr:uid="{00000000-0005-0000-0000-00002B000000}"/>
    <cellStyle name="Lien hypertexte visité 114" xfId="90" xr:uid="{00000000-0005-0000-0000-00002C000000}"/>
    <cellStyle name="Lien hypertexte visité 115" xfId="91" xr:uid="{00000000-0005-0000-0000-00002D000000}"/>
    <cellStyle name="Lien hypertexte visité 116" xfId="92" xr:uid="{00000000-0005-0000-0000-00002E000000}"/>
    <cellStyle name="Lien hypertexte visité 117" xfId="93" xr:uid="{00000000-0005-0000-0000-00002F000000}"/>
    <cellStyle name="Lien hypertexte visité 118" xfId="94" xr:uid="{00000000-0005-0000-0000-000030000000}"/>
    <cellStyle name="Lien hypertexte visité 119" xfId="95" xr:uid="{00000000-0005-0000-0000-000031000000}"/>
    <cellStyle name="Lien hypertexte visité 12" xfId="96" xr:uid="{00000000-0005-0000-0000-000032000000}"/>
    <cellStyle name="Lien hypertexte visité 120" xfId="97" xr:uid="{00000000-0005-0000-0000-000033000000}"/>
    <cellStyle name="Lien hypertexte visité 121" xfId="98" xr:uid="{00000000-0005-0000-0000-000034000000}"/>
    <cellStyle name="Lien hypertexte visité 122" xfId="99" xr:uid="{00000000-0005-0000-0000-000035000000}"/>
    <cellStyle name="Lien hypertexte visité 123" xfId="100" xr:uid="{00000000-0005-0000-0000-000036000000}"/>
    <cellStyle name="Lien hypertexte visité 124" xfId="101" xr:uid="{00000000-0005-0000-0000-000037000000}"/>
    <cellStyle name="Lien hypertexte visité 125" xfId="102" xr:uid="{00000000-0005-0000-0000-000038000000}"/>
    <cellStyle name="Lien hypertexte visité 126" xfId="103" xr:uid="{00000000-0005-0000-0000-000039000000}"/>
    <cellStyle name="Lien hypertexte visité 127" xfId="104" xr:uid="{00000000-0005-0000-0000-00003A000000}"/>
    <cellStyle name="Lien hypertexte visité 128" xfId="105" xr:uid="{00000000-0005-0000-0000-00003B000000}"/>
    <cellStyle name="Lien hypertexte visité 129" xfId="106" xr:uid="{00000000-0005-0000-0000-00003C000000}"/>
    <cellStyle name="Lien hypertexte visité 13" xfId="107" xr:uid="{00000000-0005-0000-0000-00003D000000}"/>
    <cellStyle name="Lien hypertexte visité 130" xfId="108" xr:uid="{00000000-0005-0000-0000-00003E000000}"/>
    <cellStyle name="Lien hypertexte visité 131" xfId="109" xr:uid="{00000000-0005-0000-0000-00003F000000}"/>
    <cellStyle name="Lien hypertexte visité 132" xfId="110" xr:uid="{00000000-0005-0000-0000-000040000000}"/>
    <cellStyle name="Lien hypertexte visité 133" xfId="111" xr:uid="{00000000-0005-0000-0000-000041000000}"/>
    <cellStyle name="Lien hypertexte visité 134" xfId="112" xr:uid="{00000000-0005-0000-0000-000042000000}"/>
    <cellStyle name="Lien hypertexte visité 135" xfId="113" xr:uid="{00000000-0005-0000-0000-000043000000}"/>
    <cellStyle name="Lien hypertexte visité 136" xfId="114" xr:uid="{00000000-0005-0000-0000-000044000000}"/>
    <cellStyle name="Lien hypertexte visité 137" xfId="115" xr:uid="{00000000-0005-0000-0000-000045000000}"/>
    <cellStyle name="Lien hypertexte visité 138" xfId="116" xr:uid="{00000000-0005-0000-0000-000046000000}"/>
    <cellStyle name="Lien hypertexte visité 139" xfId="117" xr:uid="{00000000-0005-0000-0000-000047000000}"/>
    <cellStyle name="Lien hypertexte visité 14" xfId="118" xr:uid="{00000000-0005-0000-0000-000048000000}"/>
    <cellStyle name="Lien hypertexte visité 140" xfId="119" xr:uid="{00000000-0005-0000-0000-000049000000}"/>
    <cellStyle name="Lien hypertexte visité 141" xfId="120" xr:uid="{00000000-0005-0000-0000-00004A000000}"/>
    <cellStyle name="Lien hypertexte visité 142" xfId="121" xr:uid="{00000000-0005-0000-0000-00004B000000}"/>
    <cellStyle name="Lien hypertexte visité 143" xfId="122" xr:uid="{00000000-0005-0000-0000-00004C000000}"/>
    <cellStyle name="Lien hypertexte visité 144" xfId="123" xr:uid="{00000000-0005-0000-0000-00004D000000}"/>
    <cellStyle name="Lien hypertexte visité 145" xfId="124" xr:uid="{00000000-0005-0000-0000-00004E000000}"/>
    <cellStyle name="Lien hypertexte visité 146" xfId="125" xr:uid="{00000000-0005-0000-0000-00004F000000}"/>
    <cellStyle name="Lien hypertexte visité 147" xfId="126" xr:uid="{00000000-0005-0000-0000-000050000000}"/>
    <cellStyle name="Lien hypertexte visité 148" xfId="127" xr:uid="{00000000-0005-0000-0000-000051000000}"/>
    <cellStyle name="Lien hypertexte visité 149" xfId="128" xr:uid="{00000000-0005-0000-0000-000052000000}"/>
    <cellStyle name="Lien hypertexte visité 15" xfId="129" xr:uid="{00000000-0005-0000-0000-000053000000}"/>
    <cellStyle name="Lien hypertexte visité 150" xfId="130" xr:uid="{00000000-0005-0000-0000-000054000000}"/>
    <cellStyle name="Lien hypertexte visité 151" xfId="131" xr:uid="{00000000-0005-0000-0000-000055000000}"/>
    <cellStyle name="Lien hypertexte visité 152" xfId="132" xr:uid="{00000000-0005-0000-0000-000056000000}"/>
    <cellStyle name="Lien hypertexte visité 153" xfId="133" xr:uid="{00000000-0005-0000-0000-000057000000}"/>
    <cellStyle name="Lien hypertexte visité 154" xfId="134" xr:uid="{00000000-0005-0000-0000-000058000000}"/>
    <cellStyle name="Lien hypertexte visité 155" xfId="135" xr:uid="{00000000-0005-0000-0000-000059000000}"/>
    <cellStyle name="Lien hypertexte visité 156" xfId="136" xr:uid="{00000000-0005-0000-0000-00005A000000}"/>
    <cellStyle name="Lien hypertexte visité 157" xfId="137" xr:uid="{00000000-0005-0000-0000-00005B000000}"/>
    <cellStyle name="Lien hypertexte visité 158" xfId="138" xr:uid="{00000000-0005-0000-0000-00005C000000}"/>
    <cellStyle name="Lien hypertexte visité 159" xfId="139" xr:uid="{00000000-0005-0000-0000-00005D000000}"/>
    <cellStyle name="Lien hypertexte visité 16" xfId="140" xr:uid="{00000000-0005-0000-0000-00005E000000}"/>
    <cellStyle name="Lien hypertexte visité 160" xfId="141" xr:uid="{00000000-0005-0000-0000-00005F000000}"/>
    <cellStyle name="Lien hypertexte visité 161" xfId="142" xr:uid="{00000000-0005-0000-0000-000060000000}"/>
    <cellStyle name="Lien hypertexte visité 162" xfId="143" xr:uid="{00000000-0005-0000-0000-000061000000}"/>
    <cellStyle name="Lien hypertexte visité 163" xfId="144" xr:uid="{00000000-0005-0000-0000-000062000000}"/>
    <cellStyle name="Lien hypertexte visité 164" xfId="145" xr:uid="{00000000-0005-0000-0000-000063000000}"/>
    <cellStyle name="Lien hypertexte visité 165" xfId="146" xr:uid="{00000000-0005-0000-0000-000064000000}"/>
    <cellStyle name="Lien hypertexte visité 166" xfId="147" xr:uid="{00000000-0005-0000-0000-000065000000}"/>
    <cellStyle name="Lien hypertexte visité 167" xfId="148" xr:uid="{00000000-0005-0000-0000-000066000000}"/>
    <cellStyle name="Lien hypertexte visité 168" xfId="149" xr:uid="{00000000-0005-0000-0000-000067000000}"/>
    <cellStyle name="Lien hypertexte visité 169" xfId="150" xr:uid="{00000000-0005-0000-0000-000068000000}"/>
    <cellStyle name="Lien hypertexte visité 17" xfId="151" xr:uid="{00000000-0005-0000-0000-000069000000}"/>
    <cellStyle name="Lien hypertexte visité 170" xfId="152" xr:uid="{00000000-0005-0000-0000-00006A000000}"/>
    <cellStyle name="Lien hypertexte visité 171" xfId="153" xr:uid="{00000000-0005-0000-0000-00006B000000}"/>
    <cellStyle name="Lien hypertexte visité 172" xfId="154" xr:uid="{00000000-0005-0000-0000-00006C000000}"/>
    <cellStyle name="Lien hypertexte visité 173" xfId="155" xr:uid="{00000000-0005-0000-0000-00006D000000}"/>
    <cellStyle name="Lien hypertexte visité 174" xfId="156" xr:uid="{00000000-0005-0000-0000-00006E000000}"/>
    <cellStyle name="Lien hypertexte visité 175" xfId="157" xr:uid="{00000000-0005-0000-0000-00006F000000}"/>
    <cellStyle name="Lien hypertexte visité 176" xfId="158" xr:uid="{00000000-0005-0000-0000-000070000000}"/>
    <cellStyle name="Lien hypertexte visité 177" xfId="159" xr:uid="{00000000-0005-0000-0000-000071000000}"/>
    <cellStyle name="Lien hypertexte visité 178" xfId="160" xr:uid="{00000000-0005-0000-0000-000072000000}"/>
    <cellStyle name="Lien hypertexte visité 179" xfId="161" xr:uid="{00000000-0005-0000-0000-000073000000}"/>
    <cellStyle name="Lien hypertexte visité 18" xfId="162" xr:uid="{00000000-0005-0000-0000-000074000000}"/>
    <cellStyle name="Lien hypertexte visité 180" xfId="163" xr:uid="{00000000-0005-0000-0000-000075000000}"/>
    <cellStyle name="Lien hypertexte visité 181" xfId="164" xr:uid="{00000000-0005-0000-0000-000076000000}"/>
    <cellStyle name="Lien hypertexte visité 182" xfId="165" xr:uid="{00000000-0005-0000-0000-000077000000}"/>
    <cellStyle name="Lien hypertexte visité 183" xfId="166" xr:uid="{00000000-0005-0000-0000-000078000000}"/>
    <cellStyle name="Lien hypertexte visité 184" xfId="167" xr:uid="{00000000-0005-0000-0000-000079000000}"/>
    <cellStyle name="Lien hypertexte visité 185" xfId="168" xr:uid="{00000000-0005-0000-0000-00007A000000}"/>
    <cellStyle name="Lien hypertexte visité 186" xfId="169" xr:uid="{00000000-0005-0000-0000-00007B000000}"/>
    <cellStyle name="Lien hypertexte visité 187" xfId="170" xr:uid="{00000000-0005-0000-0000-00007C000000}"/>
    <cellStyle name="Lien hypertexte visité 188" xfId="171" xr:uid="{00000000-0005-0000-0000-00007D000000}"/>
    <cellStyle name="Lien hypertexte visité 189" xfId="172" xr:uid="{00000000-0005-0000-0000-00007E000000}"/>
    <cellStyle name="Lien hypertexte visité 19" xfId="173" xr:uid="{00000000-0005-0000-0000-00007F000000}"/>
    <cellStyle name="Lien hypertexte visité 190" xfId="174" xr:uid="{00000000-0005-0000-0000-000080000000}"/>
    <cellStyle name="Lien hypertexte visité 191" xfId="175" xr:uid="{00000000-0005-0000-0000-000081000000}"/>
    <cellStyle name="Lien hypertexte visité 192" xfId="176" xr:uid="{00000000-0005-0000-0000-000082000000}"/>
    <cellStyle name="Lien hypertexte visité 193" xfId="177" xr:uid="{00000000-0005-0000-0000-000083000000}"/>
    <cellStyle name="Lien hypertexte visité 194" xfId="178" xr:uid="{00000000-0005-0000-0000-000084000000}"/>
    <cellStyle name="Lien hypertexte visité 195" xfId="179" xr:uid="{00000000-0005-0000-0000-000085000000}"/>
    <cellStyle name="Lien hypertexte visité 196" xfId="180" xr:uid="{00000000-0005-0000-0000-000086000000}"/>
    <cellStyle name="Lien hypertexte visité 197" xfId="181" xr:uid="{00000000-0005-0000-0000-000087000000}"/>
    <cellStyle name="Lien hypertexte visité 198" xfId="182" xr:uid="{00000000-0005-0000-0000-000088000000}"/>
    <cellStyle name="Lien hypertexte visité 199" xfId="183" xr:uid="{00000000-0005-0000-0000-000089000000}"/>
    <cellStyle name="Lien hypertexte visité 2" xfId="184" xr:uid="{00000000-0005-0000-0000-00008A000000}"/>
    <cellStyle name="Lien hypertexte visité 20" xfId="185" xr:uid="{00000000-0005-0000-0000-00008B000000}"/>
    <cellStyle name="Lien hypertexte visité 200" xfId="186" xr:uid="{00000000-0005-0000-0000-00008C000000}"/>
    <cellStyle name="Lien hypertexte visité 201" xfId="187" xr:uid="{00000000-0005-0000-0000-00008D000000}"/>
    <cellStyle name="Lien hypertexte visité 202" xfId="188" xr:uid="{00000000-0005-0000-0000-00008E000000}"/>
    <cellStyle name="Lien hypertexte visité 203" xfId="189" xr:uid="{00000000-0005-0000-0000-00008F000000}"/>
    <cellStyle name="Lien hypertexte visité 204" xfId="190" xr:uid="{00000000-0005-0000-0000-000090000000}"/>
    <cellStyle name="Lien hypertexte visité 205" xfId="191" xr:uid="{00000000-0005-0000-0000-000091000000}"/>
    <cellStyle name="Lien hypertexte visité 206" xfId="192" xr:uid="{00000000-0005-0000-0000-000092000000}"/>
    <cellStyle name="Lien hypertexte visité 207" xfId="193" xr:uid="{00000000-0005-0000-0000-000093000000}"/>
    <cellStyle name="Lien hypertexte visité 208" xfId="194" xr:uid="{00000000-0005-0000-0000-000094000000}"/>
    <cellStyle name="Lien hypertexte visité 209" xfId="195" xr:uid="{00000000-0005-0000-0000-000095000000}"/>
    <cellStyle name="Lien hypertexte visité 21" xfId="196" xr:uid="{00000000-0005-0000-0000-000096000000}"/>
    <cellStyle name="Lien hypertexte visité 210" xfId="197" xr:uid="{00000000-0005-0000-0000-000097000000}"/>
    <cellStyle name="Lien hypertexte visité 211" xfId="198" xr:uid="{00000000-0005-0000-0000-000098000000}"/>
    <cellStyle name="Lien hypertexte visité 212" xfId="199" xr:uid="{00000000-0005-0000-0000-000099000000}"/>
    <cellStyle name="Lien hypertexte visité 213" xfId="200" xr:uid="{00000000-0005-0000-0000-00009A000000}"/>
    <cellStyle name="Lien hypertexte visité 214" xfId="201" xr:uid="{00000000-0005-0000-0000-00009B000000}"/>
    <cellStyle name="Lien hypertexte visité 215" xfId="202" xr:uid="{00000000-0005-0000-0000-00009C000000}"/>
    <cellStyle name="Lien hypertexte visité 216" xfId="203" xr:uid="{00000000-0005-0000-0000-00009D000000}"/>
    <cellStyle name="Lien hypertexte visité 217" xfId="204" xr:uid="{00000000-0005-0000-0000-00009E000000}"/>
    <cellStyle name="Lien hypertexte visité 218" xfId="205" xr:uid="{00000000-0005-0000-0000-00009F000000}"/>
    <cellStyle name="Lien hypertexte visité 219" xfId="206" xr:uid="{00000000-0005-0000-0000-0000A0000000}"/>
    <cellStyle name="Lien hypertexte visité 22" xfId="207" xr:uid="{00000000-0005-0000-0000-0000A1000000}"/>
    <cellStyle name="Lien hypertexte visité 220" xfId="208" xr:uid="{00000000-0005-0000-0000-0000A2000000}"/>
    <cellStyle name="Lien hypertexte visité 221" xfId="209" xr:uid="{00000000-0005-0000-0000-0000A3000000}"/>
    <cellStyle name="Lien hypertexte visité 222" xfId="210" xr:uid="{00000000-0005-0000-0000-0000A4000000}"/>
    <cellStyle name="Lien hypertexte visité 223" xfId="211" xr:uid="{00000000-0005-0000-0000-0000A5000000}"/>
    <cellStyle name="Lien hypertexte visité 224" xfId="212" xr:uid="{00000000-0005-0000-0000-0000A6000000}"/>
    <cellStyle name="Lien hypertexte visité 225" xfId="213" xr:uid="{00000000-0005-0000-0000-0000A7000000}"/>
    <cellStyle name="Lien hypertexte visité 226" xfId="214" xr:uid="{00000000-0005-0000-0000-0000A8000000}"/>
    <cellStyle name="Lien hypertexte visité 227" xfId="215" xr:uid="{00000000-0005-0000-0000-0000A9000000}"/>
    <cellStyle name="Lien hypertexte visité 228" xfId="216" xr:uid="{00000000-0005-0000-0000-0000AA000000}"/>
    <cellStyle name="Lien hypertexte visité 229" xfId="217" xr:uid="{00000000-0005-0000-0000-0000AB000000}"/>
    <cellStyle name="Lien hypertexte visité 23" xfId="218" xr:uid="{00000000-0005-0000-0000-0000AC000000}"/>
    <cellStyle name="Lien hypertexte visité 230" xfId="219" xr:uid="{00000000-0005-0000-0000-0000AD000000}"/>
    <cellStyle name="Lien hypertexte visité 231" xfId="220" xr:uid="{00000000-0005-0000-0000-0000AE000000}"/>
    <cellStyle name="Lien hypertexte visité 232" xfId="221" xr:uid="{00000000-0005-0000-0000-0000AF000000}"/>
    <cellStyle name="Lien hypertexte visité 233" xfId="222" xr:uid="{00000000-0005-0000-0000-0000B0000000}"/>
    <cellStyle name="Lien hypertexte visité 234" xfId="223" xr:uid="{00000000-0005-0000-0000-0000B1000000}"/>
    <cellStyle name="Lien hypertexte visité 235" xfId="224" xr:uid="{00000000-0005-0000-0000-0000B2000000}"/>
    <cellStyle name="Lien hypertexte visité 236" xfId="225" xr:uid="{00000000-0005-0000-0000-0000B3000000}"/>
    <cellStyle name="Lien hypertexte visité 237" xfId="226" xr:uid="{00000000-0005-0000-0000-0000B4000000}"/>
    <cellStyle name="Lien hypertexte visité 238" xfId="227" xr:uid="{00000000-0005-0000-0000-0000B5000000}"/>
    <cellStyle name="Lien hypertexte visité 239" xfId="228" xr:uid="{00000000-0005-0000-0000-0000B6000000}"/>
    <cellStyle name="Lien hypertexte visité 24" xfId="229" xr:uid="{00000000-0005-0000-0000-0000B7000000}"/>
    <cellStyle name="Lien hypertexte visité 240" xfId="230" xr:uid="{00000000-0005-0000-0000-0000B8000000}"/>
    <cellStyle name="Lien hypertexte visité 241" xfId="231" xr:uid="{00000000-0005-0000-0000-0000B9000000}"/>
    <cellStyle name="Lien hypertexte visité 242" xfId="232" xr:uid="{00000000-0005-0000-0000-0000BA000000}"/>
    <cellStyle name="Lien hypertexte visité 243" xfId="233" xr:uid="{00000000-0005-0000-0000-0000BB000000}"/>
    <cellStyle name="Lien hypertexte visité 244" xfId="234" xr:uid="{00000000-0005-0000-0000-0000BC000000}"/>
    <cellStyle name="Lien hypertexte visité 245" xfId="235" xr:uid="{00000000-0005-0000-0000-0000BD000000}"/>
    <cellStyle name="Lien hypertexte visité 246" xfId="236" xr:uid="{00000000-0005-0000-0000-0000BE000000}"/>
    <cellStyle name="Lien hypertexte visité 247" xfId="237" xr:uid="{00000000-0005-0000-0000-0000BF000000}"/>
    <cellStyle name="Lien hypertexte visité 248" xfId="238" xr:uid="{00000000-0005-0000-0000-0000C0000000}"/>
    <cellStyle name="Lien hypertexte visité 249" xfId="239" xr:uid="{00000000-0005-0000-0000-0000C1000000}"/>
    <cellStyle name="Lien hypertexte visité 25" xfId="240" xr:uid="{00000000-0005-0000-0000-0000C2000000}"/>
    <cellStyle name="Lien hypertexte visité 250" xfId="241" xr:uid="{00000000-0005-0000-0000-0000C3000000}"/>
    <cellStyle name="Lien hypertexte visité 251" xfId="242" xr:uid="{00000000-0005-0000-0000-0000C4000000}"/>
    <cellStyle name="Lien hypertexte visité 252" xfId="243" xr:uid="{00000000-0005-0000-0000-0000C5000000}"/>
    <cellStyle name="Lien hypertexte visité 253" xfId="244" xr:uid="{00000000-0005-0000-0000-0000C6000000}"/>
    <cellStyle name="Lien hypertexte visité 254" xfId="245" xr:uid="{00000000-0005-0000-0000-0000C7000000}"/>
    <cellStyle name="Lien hypertexte visité 255" xfId="246" xr:uid="{00000000-0005-0000-0000-0000C8000000}"/>
    <cellStyle name="Lien hypertexte visité 256" xfId="247" xr:uid="{00000000-0005-0000-0000-0000C9000000}"/>
    <cellStyle name="Lien hypertexte visité 257" xfId="248" xr:uid="{00000000-0005-0000-0000-0000CA000000}"/>
    <cellStyle name="Lien hypertexte visité 258" xfId="249" xr:uid="{00000000-0005-0000-0000-0000CB000000}"/>
    <cellStyle name="Lien hypertexte visité 259" xfId="250" xr:uid="{00000000-0005-0000-0000-0000CC000000}"/>
    <cellStyle name="Lien hypertexte visité 26" xfId="251" xr:uid="{00000000-0005-0000-0000-0000CD000000}"/>
    <cellStyle name="Lien hypertexte visité 260" xfId="252" xr:uid="{00000000-0005-0000-0000-0000CE000000}"/>
    <cellStyle name="Lien hypertexte visité 261" xfId="253" xr:uid="{00000000-0005-0000-0000-0000CF000000}"/>
    <cellStyle name="Lien hypertexte visité 262" xfId="254" xr:uid="{00000000-0005-0000-0000-0000D0000000}"/>
    <cellStyle name="Lien hypertexte visité 263" xfId="255" xr:uid="{00000000-0005-0000-0000-0000D1000000}"/>
    <cellStyle name="Lien hypertexte visité 264" xfId="256" xr:uid="{00000000-0005-0000-0000-0000D2000000}"/>
    <cellStyle name="Lien hypertexte visité 265" xfId="257" xr:uid="{00000000-0005-0000-0000-0000D3000000}"/>
    <cellStyle name="Lien hypertexte visité 266" xfId="258" xr:uid="{00000000-0005-0000-0000-0000D4000000}"/>
    <cellStyle name="Lien hypertexte visité 267" xfId="259" xr:uid="{00000000-0005-0000-0000-0000D5000000}"/>
    <cellStyle name="Lien hypertexte visité 268" xfId="260" xr:uid="{00000000-0005-0000-0000-0000D6000000}"/>
    <cellStyle name="Lien hypertexte visité 269" xfId="261" xr:uid="{00000000-0005-0000-0000-0000D7000000}"/>
    <cellStyle name="Lien hypertexte visité 27" xfId="262" xr:uid="{00000000-0005-0000-0000-0000D8000000}"/>
    <cellStyle name="Lien hypertexte visité 270" xfId="263" xr:uid="{00000000-0005-0000-0000-0000D9000000}"/>
    <cellStyle name="Lien hypertexte visité 271" xfId="264" xr:uid="{00000000-0005-0000-0000-0000DA000000}"/>
    <cellStyle name="Lien hypertexte visité 272" xfId="265" xr:uid="{00000000-0005-0000-0000-0000DB000000}"/>
    <cellStyle name="Lien hypertexte visité 273" xfId="266" xr:uid="{00000000-0005-0000-0000-0000DC000000}"/>
    <cellStyle name="Lien hypertexte visité 274" xfId="267" xr:uid="{00000000-0005-0000-0000-0000DD000000}"/>
    <cellStyle name="Lien hypertexte visité 275" xfId="268" xr:uid="{00000000-0005-0000-0000-0000DE000000}"/>
    <cellStyle name="Lien hypertexte visité 276" xfId="269" xr:uid="{00000000-0005-0000-0000-0000DF000000}"/>
    <cellStyle name="Lien hypertexte visité 277" xfId="270" xr:uid="{00000000-0005-0000-0000-0000E0000000}"/>
    <cellStyle name="Lien hypertexte visité 278" xfId="271" xr:uid="{00000000-0005-0000-0000-0000E1000000}"/>
    <cellStyle name="Lien hypertexte visité 279" xfId="272" xr:uid="{00000000-0005-0000-0000-0000E2000000}"/>
    <cellStyle name="Lien hypertexte visité 28" xfId="273" xr:uid="{00000000-0005-0000-0000-0000E3000000}"/>
    <cellStyle name="Lien hypertexte visité 280" xfId="274" xr:uid="{00000000-0005-0000-0000-0000E4000000}"/>
    <cellStyle name="Lien hypertexte visité 281" xfId="275" xr:uid="{00000000-0005-0000-0000-0000E5000000}"/>
    <cellStyle name="Lien hypertexte visité 282" xfId="276" xr:uid="{00000000-0005-0000-0000-0000E6000000}"/>
    <cellStyle name="Lien hypertexte visité 283" xfId="277" xr:uid="{00000000-0005-0000-0000-0000E7000000}"/>
    <cellStyle name="Lien hypertexte visité 284" xfId="278" xr:uid="{00000000-0005-0000-0000-0000E8000000}"/>
    <cellStyle name="Lien hypertexte visité 285" xfId="279" xr:uid="{00000000-0005-0000-0000-0000E9000000}"/>
    <cellStyle name="Lien hypertexte visité 286" xfId="280" xr:uid="{00000000-0005-0000-0000-0000EA000000}"/>
    <cellStyle name="Lien hypertexte visité 287" xfId="281" xr:uid="{00000000-0005-0000-0000-0000EB000000}"/>
    <cellStyle name="Lien hypertexte visité 288" xfId="282" xr:uid="{00000000-0005-0000-0000-0000EC000000}"/>
    <cellStyle name="Lien hypertexte visité 289" xfId="283" xr:uid="{00000000-0005-0000-0000-0000ED000000}"/>
    <cellStyle name="Lien hypertexte visité 29" xfId="284" xr:uid="{00000000-0005-0000-0000-0000EE000000}"/>
    <cellStyle name="Lien hypertexte visité 290" xfId="285" xr:uid="{00000000-0005-0000-0000-0000EF000000}"/>
    <cellStyle name="Lien hypertexte visité 291" xfId="286" xr:uid="{00000000-0005-0000-0000-0000F0000000}"/>
    <cellStyle name="Lien hypertexte visité 292" xfId="287" xr:uid="{00000000-0005-0000-0000-0000F1000000}"/>
    <cellStyle name="Lien hypertexte visité 293" xfId="288" xr:uid="{00000000-0005-0000-0000-0000F2000000}"/>
    <cellStyle name="Lien hypertexte visité 294" xfId="289" xr:uid="{00000000-0005-0000-0000-0000F3000000}"/>
    <cellStyle name="Lien hypertexte visité 295" xfId="290" xr:uid="{00000000-0005-0000-0000-0000F4000000}"/>
    <cellStyle name="Lien hypertexte visité 296" xfId="291" xr:uid="{00000000-0005-0000-0000-0000F5000000}"/>
    <cellStyle name="Lien hypertexte visité 297" xfId="292" xr:uid="{00000000-0005-0000-0000-0000F6000000}"/>
    <cellStyle name="Lien hypertexte visité 298" xfId="293" xr:uid="{00000000-0005-0000-0000-0000F7000000}"/>
    <cellStyle name="Lien hypertexte visité 299" xfId="294" xr:uid="{00000000-0005-0000-0000-0000F8000000}"/>
    <cellStyle name="Lien hypertexte visité 3" xfId="295" xr:uid="{00000000-0005-0000-0000-0000F9000000}"/>
    <cellStyle name="Lien hypertexte visité 30" xfId="296" xr:uid="{00000000-0005-0000-0000-0000FA000000}"/>
    <cellStyle name="Lien hypertexte visité 300" xfId="297" xr:uid="{00000000-0005-0000-0000-0000FB000000}"/>
    <cellStyle name="Lien hypertexte visité 301" xfId="298" xr:uid="{00000000-0005-0000-0000-0000FC000000}"/>
    <cellStyle name="Lien hypertexte visité 302" xfId="299" xr:uid="{00000000-0005-0000-0000-0000FD000000}"/>
    <cellStyle name="Lien hypertexte visité 303" xfId="300" xr:uid="{00000000-0005-0000-0000-0000FE000000}"/>
    <cellStyle name="Lien hypertexte visité 304" xfId="301" xr:uid="{00000000-0005-0000-0000-0000FF000000}"/>
    <cellStyle name="Lien hypertexte visité 305" xfId="302" xr:uid="{00000000-0005-0000-0000-000000010000}"/>
    <cellStyle name="Lien hypertexte visité 306" xfId="303" xr:uid="{00000000-0005-0000-0000-000001010000}"/>
    <cellStyle name="Lien hypertexte visité 307" xfId="304" xr:uid="{00000000-0005-0000-0000-000002010000}"/>
    <cellStyle name="Lien hypertexte visité 308" xfId="305" xr:uid="{00000000-0005-0000-0000-000003010000}"/>
    <cellStyle name="Lien hypertexte visité 309" xfId="306" xr:uid="{00000000-0005-0000-0000-000004010000}"/>
    <cellStyle name="Lien hypertexte visité 31" xfId="307" xr:uid="{00000000-0005-0000-0000-000005010000}"/>
    <cellStyle name="Lien hypertexte visité 310" xfId="308" xr:uid="{00000000-0005-0000-0000-000006010000}"/>
    <cellStyle name="Lien hypertexte visité 311" xfId="309" xr:uid="{00000000-0005-0000-0000-000007010000}"/>
    <cellStyle name="Lien hypertexte visité 312" xfId="310" xr:uid="{00000000-0005-0000-0000-000008010000}"/>
    <cellStyle name="Lien hypertexte visité 313" xfId="311" xr:uid="{00000000-0005-0000-0000-000009010000}"/>
    <cellStyle name="Lien hypertexte visité 314" xfId="312" xr:uid="{00000000-0005-0000-0000-00000A010000}"/>
    <cellStyle name="Lien hypertexte visité 315" xfId="313" xr:uid="{00000000-0005-0000-0000-00000B010000}"/>
    <cellStyle name="Lien hypertexte visité 316" xfId="314" xr:uid="{00000000-0005-0000-0000-00000C010000}"/>
    <cellStyle name="Lien hypertexte visité 317" xfId="315" xr:uid="{00000000-0005-0000-0000-00000D010000}"/>
    <cellStyle name="Lien hypertexte visité 318" xfId="316" xr:uid="{00000000-0005-0000-0000-00000E010000}"/>
    <cellStyle name="Lien hypertexte visité 319" xfId="317" xr:uid="{00000000-0005-0000-0000-00000F010000}"/>
    <cellStyle name="Lien hypertexte visité 32" xfId="318" xr:uid="{00000000-0005-0000-0000-000010010000}"/>
    <cellStyle name="Lien hypertexte visité 320" xfId="319" xr:uid="{00000000-0005-0000-0000-000011010000}"/>
    <cellStyle name="Lien hypertexte visité 321" xfId="320" xr:uid="{00000000-0005-0000-0000-000012010000}"/>
    <cellStyle name="Lien hypertexte visité 322" xfId="321" xr:uid="{00000000-0005-0000-0000-000013010000}"/>
    <cellStyle name="Lien hypertexte visité 323" xfId="322" xr:uid="{00000000-0005-0000-0000-000014010000}"/>
    <cellStyle name="Lien hypertexte visité 324" xfId="323" xr:uid="{00000000-0005-0000-0000-000015010000}"/>
    <cellStyle name="Lien hypertexte visité 325" xfId="324" xr:uid="{00000000-0005-0000-0000-000016010000}"/>
    <cellStyle name="Lien hypertexte visité 326" xfId="325" xr:uid="{00000000-0005-0000-0000-000017010000}"/>
    <cellStyle name="Lien hypertexte visité 327" xfId="326" xr:uid="{00000000-0005-0000-0000-000018010000}"/>
    <cellStyle name="Lien hypertexte visité 328" xfId="327" xr:uid="{00000000-0005-0000-0000-000019010000}"/>
    <cellStyle name="Lien hypertexte visité 329" xfId="328" xr:uid="{00000000-0005-0000-0000-00001A010000}"/>
    <cellStyle name="Lien hypertexte visité 33" xfId="329" xr:uid="{00000000-0005-0000-0000-00001B010000}"/>
    <cellStyle name="Lien hypertexte visité 330" xfId="330" xr:uid="{00000000-0005-0000-0000-00001C010000}"/>
    <cellStyle name="Lien hypertexte visité 331" xfId="331" xr:uid="{00000000-0005-0000-0000-00001D010000}"/>
    <cellStyle name="Lien hypertexte visité 332" xfId="332" xr:uid="{00000000-0005-0000-0000-00001E010000}"/>
    <cellStyle name="Lien hypertexte visité 333" xfId="333" xr:uid="{00000000-0005-0000-0000-00001F010000}"/>
    <cellStyle name="Lien hypertexte visité 334" xfId="334" xr:uid="{00000000-0005-0000-0000-000020010000}"/>
    <cellStyle name="Lien hypertexte visité 335" xfId="335" xr:uid="{00000000-0005-0000-0000-000021010000}"/>
    <cellStyle name="Lien hypertexte visité 336" xfId="336" xr:uid="{00000000-0005-0000-0000-000022010000}"/>
    <cellStyle name="Lien hypertexte visité 337" xfId="337" xr:uid="{00000000-0005-0000-0000-000023010000}"/>
    <cellStyle name="Lien hypertexte visité 338" xfId="338" xr:uid="{00000000-0005-0000-0000-000024010000}"/>
    <cellStyle name="Lien hypertexte visité 339" xfId="339" xr:uid="{00000000-0005-0000-0000-000025010000}"/>
    <cellStyle name="Lien hypertexte visité 34" xfId="340" xr:uid="{00000000-0005-0000-0000-000026010000}"/>
    <cellStyle name="Lien hypertexte visité 340" xfId="341" xr:uid="{00000000-0005-0000-0000-000027010000}"/>
    <cellStyle name="Lien hypertexte visité 341" xfId="342" xr:uid="{00000000-0005-0000-0000-000028010000}"/>
    <cellStyle name="Lien hypertexte visité 342" xfId="343" xr:uid="{00000000-0005-0000-0000-000029010000}"/>
    <cellStyle name="Lien hypertexte visité 343" xfId="344" xr:uid="{00000000-0005-0000-0000-00002A010000}"/>
    <cellStyle name="Lien hypertexte visité 344" xfId="345" xr:uid="{00000000-0005-0000-0000-00002B010000}"/>
    <cellStyle name="Lien hypertexte visité 345" xfId="346" xr:uid="{00000000-0005-0000-0000-00002C010000}"/>
    <cellStyle name="Lien hypertexte visité 346" xfId="347" xr:uid="{00000000-0005-0000-0000-00002D010000}"/>
    <cellStyle name="Lien hypertexte visité 347" xfId="348" xr:uid="{00000000-0005-0000-0000-00002E010000}"/>
    <cellStyle name="Lien hypertexte visité 348" xfId="349" xr:uid="{00000000-0005-0000-0000-00002F010000}"/>
    <cellStyle name="Lien hypertexte visité 349" xfId="350" xr:uid="{00000000-0005-0000-0000-000030010000}"/>
    <cellStyle name="Lien hypertexte visité 35" xfId="351" xr:uid="{00000000-0005-0000-0000-000031010000}"/>
    <cellStyle name="Lien hypertexte visité 350" xfId="352" xr:uid="{00000000-0005-0000-0000-000032010000}"/>
    <cellStyle name="Lien hypertexte visité 351" xfId="353" xr:uid="{00000000-0005-0000-0000-000033010000}"/>
    <cellStyle name="Lien hypertexte visité 352" xfId="354" xr:uid="{00000000-0005-0000-0000-000034010000}"/>
    <cellStyle name="Lien hypertexte visité 353" xfId="355" xr:uid="{00000000-0005-0000-0000-000035010000}"/>
    <cellStyle name="Lien hypertexte visité 354" xfId="356" xr:uid="{00000000-0005-0000-0000-000036010000}"/>
    <cellStyle name="Lien hypertexte visité 355" xfId="357" xr:uid="{00000000-0005-0000-0000-000037010000}"/>
    <cellStyle name="Lien hypertexte visité 356" xfId="358" xr:uid="{00000000-0005-0000-0000-000038010000}"/>
    <cellStyle name="Lien hypertexte visité 357" xfId="359" xr:uid="{00000000-0005-0000-0000-000039010000}"/>
    <cellStyle name="Lien hypertexte visité 358" xfId="360" xr:uid="{00000000-0005-0000-0000-00003A010000}"/>
    <cellStyle name="Lien hypertexte visité 359" xfId="361" xr:uid="{00000000-0005-0000-0000-00003B010000}"/>
    <cellStyle name="Lien hypertexte visité 36" xfId="362" xr:uid="{00000000-0005-0000-0000-00003C010000}"/>
    <cellStyle name="Lien hypertexte visité 360" xfId="363" xr:uid="{00000000-0005-0000-0000-00003D010000}"/>
    <cellStyle name="Lien hypertexte visité 361" xfId="364" xr:uid="{00000000-0005-0000-0000-00003E010000}"/>
    <cellStyle name="Lien hypertexte visité 362" xfId="365" xr:uid="{00000000-0005-0000-0000-00003F010000}"/>
    <cellStyle name="Lien hypertexte visité 363" xfId="366" xr:uid="{00000000-0005-0000-0000-000040010000}"/>
    <cellStyle name="Lien hypertexte visité 364" xfId="367" xr:uid="{00000000-0005-0000-0000-000041010000}"/>
    <cellStyle name="Lien hypertexte visité 365" xfId="368" xr:uid="{00000000-0005-0000-0000-000042010000}"/>
    <cellStyle name="Lien hypertexte visité 366" xfId="369" xr:uid="{00000000-0005-0000-0000-000043010000}"/>
    <cellStyle name="Lien hypertexte visité 367" xfId="370" xr:uid="{00000000-0005-0000-0000-000044010000}"/>
    <cellStyle name="Lien hypertexte visité 368" xfId="371" xr:uid="{00000000-0005-0000-0000-000045010000}"/>
    <cellStyle name="Lien hypertexte visité 369" xfId="372" xr:uid="{00000000-0005-0000-0000-000046010000}"/>
    <cellStyle name="Lien hypertexte visité 37" xfId="373" xr:uid="{00000000-0005-0000-0000-000047010000}"/>
    <cellStyle name="Lien hypertexte visité 370" xfId="374" xr:uid="{00000000-0005-0000-0000-000048010000}"/>
    <cellStyle name="Lien hypertexte visité 371" xfId="375" xr:uid="{00000000-0005-0000-0000-000049010000}"/>
    <cellStyle name="Lien hypertexte visité 372" xfId="376" xr:uid="{00000000-0005-0000-0000-00004A010000}"/>
    <cellStyle name="Lien hypertexte visité 373" xfId="377" xr:uid="{00000000-0005-0000-0000-00004B010000}"/>
    <cellStyle name="Lien hypertexte visité 374" xfId="378" xr:uid="{00000000-0005-0000-0000-00004C010000}"/>
    <cellStyle name="Lien hypertexte visité 375" xfId="379" xr:uid="{00000000-0005-0000-0000-00004D010000}"/>
    <cellStyle name="Lien hypertexte visité 376" xfId="380" xr:uid="{00000000-0005-0000-0000-00004E010000}"/>
    <cellStyle name="Lien hypertexte visité 377" xfId="381" xr:uid="{00000000-0005-0000-0000-00004F010000}"/>
    <cellStyle name="Lien hypertexte visité 378" xfId="382" xr:uid="{00000000-0005-0000-0000-000050010000}"/>
    <cellStyle name="Lien hypertexte visité 379" xfId="383" xr:uid="{00000000-0005-0000-0000-000051010000}"/>
    <cellStyle name="Lien hypertexte visité 38" xfId="384" xr:uid="{00000000-0005-0000-0000-000052010000}"/>
    <cellStyle name="Lien hypertexte visité 380" xfId="385" xr:uid="{00000000-0005-0000-0000-000053010000}"/>
    <cellStyle name="Lien hypertexte visité 381" xfId="386" xr:uid="{00000000-0005-0000-0000-000054010000}"/>
    <cellStyle name="Lien hypertexte visité 382" xfId="387" xr:uid="{00000000-0005-0000-0000-000055010000}"/>
    <cellStyle name="Lien hypertexte visité 383" xfId="388" xr:uid="{00000000-0005-0000-0000-000056010000}"/>
    <cellStyle name="Lien hypertexte visité 384" xfId="389" xr:uid="{00000000-0005-0000-0000-000057010000}"/>
    <cellStyle name="Lien hypertexte visité 385" xfId="390" xr:uid="{00000000-0005-0000-0000-000058010000}"/>
    <cellStyle name="Lien hypertexte visité 386" xfId="391" xr:uid="{00000000-0005-0000-0000-000059010000}"/>
    <cellStyle name="Lien hypertexte visité 387" xfId="392" xr:uid="{00000000-0005-0000-0000-00005A010000}"/>
    <cellStyle name="Lien hypertexte visité 388" xfId="393" xr:uid="{00000000-0005-0000-0000-00005B010000}"/>
    <cellStyle name="Lien hypertexte visité 389" xfId="394" xr:uid="{00000000-0005-0000-0000-00005C010000}"/>
    <cellStyle name="Lien hypertexte visité 39" xfId="395" xr:uid="{00000000-0005-0000-0000-00005D010000}"/>
    <cellStyle name="Lien hypertexte visité 390" xfId="396" xr:uid="{00000000-0005-0000-0000-00005E010000}"/>
    <cellStyle name="Lien hypertexte visité 391" xfId="397" xr:uid="{00000000-0005-0000-0000-00005F010000}"/>
    <cellStyle name="Lien hypertexte visité 392" xfId="398" xr:uid="{00000000-0005-0000-0000-000060010000}"/>
    <cellStyle name="Lien hypertexte visité 393" xfId="399" xr:uid="{00000000-0005-0000-0000-000061010000}"/>
    <cellStyle name="Lien hypertexte visité 394" xfId="400" xr:uid="{00000000-0005-0000-0000-000062010000}"/>
    <cellStyle name="Lien hypertexte visité 395" xfId="401" xr:uid="{00000000-0005-0000-0000-000063010000}"/>
    <cellStyle name="Lien hypertexte visité 396" xfId="402" xr:uid="{00000000-0005-0000-0000-000064010000}"/>
    <cellStyle name="Lien hypertexte visité 397" xfId="403" xr:uid="{00000000-0005-0000-0000-000065010000}"/>
    <cellStyle name="Lien hypertexte visité 398" xfId="404" xr:uid="{00000000-0005-0000-0000-000066010000}"/>
    <cellStyle name="Lien hypertexte visité 399" xfId="405" xr:uid="{00000000-0005-0000-0000-000067010000}"/>
    <cellStyle name="Lien hypertexte visité 4" xfId="406" xr:uid="{00000000-0005-0000-0000-000068010000}"/>
    <cellStyle name="Lien hypertexte visité 40" xfId="407" xr:uid="{00000000-0005-0000-0000-000069010000}"/>
    <cellStyle name="Lien hypertexte visité 400" xfId="408" xr:uid="{00000000-0005-0000-0000-00006A010000}"/>
    <cellStyle name="Lien hypertexte visité 401" xfId="409" xr:uid="{00000000-0005-0000-0000-00006B010000}"/>
    <cellStyle name="Lien hypertexte visité 402" xfId="410" xr:uid="{00000000-0005-0000-0000-00006C010000}"/>
    <cellStyle name="Lien hypertexte visité 403" xfId="411" xr:uid="{00000000-0005-0000-0000-00006D010000}"/>
    <cellStyle name="Lien hypertexte visité 404" xfId="412" xr:uid="{00000000-0005-0000-0000-00006E010000}"/>
    <cellStyle name="Lien hypertexte visité 405" xfId="413" xr:uid="{00000000-0005-0000-0000-00006F010000}"/>
    <cellStyle name="Lien hypertexte visité 406" xfId="414" xr:uid="{00000000-0005-0000-0000-000070010000}"/>
    <cellStyle name="Lien hypertexte visité 407" xfId="415" xr:uid="{00000000-0005-0000-0000-000071010000}"/>
    <cellStyle name="Lien hypertexte visité 408" xfId="416" xr:uid="{00000000-0005-0000-0000-000072010000}"/>
    <cellStyle name="Lien hypertexte visité 409" xfId="417" xr:uid="{00000000-0005-0000-0000-000073010000}"/>
    <cellStyle name="Lien hypertexte visité 41" xfId="418" xr:uid="{00000000-0005-0000-0000-000074010000}"/>
    <cellStyle name="Lien hypertexte visité 410" xfId="419" xr:uid="{00000000-0005-0000-0000-000075010000}"/>
    <cellStyle name="Lien hypertexte visité 411" xfId="420" xr:uid="{00000000-0005-0000-0000-000076010000}"/>
    <cellStyle name="Lien hypertexte visité 412" xfId="421" xr:uid="{00000000-0005-0000-0000-000077010000}"/>
    <cellStyle name="Lien hypertexte visité 413" xfId="422" xr:uid="{00000000-0005-0000-0000-000078010000}"/>
    <cellStyle name="Lien hypertexte visité 414" xfId="423" xr:uid="{00000000-0005-0000-0000-000079010000}"/>
    <cellStyle name="Lien hypertexte visité 415" xfId="424" xr:uid="{00000000-0005-0000-0000-00007A010000}"/>
    <cellStyle name="Lien hypertexte visité 416" xfId="425" xr:uid="{00000000-0005-0000-0000-00007B010000}"/>
    <cellStyle name="Lien hypertexte visité 417" xfId="426" xr:uid="{00000000-0005-0000-0000-00007C010000}"/>
    <cellStyle name="Lien hypertexte visité 418" xfId="427" xr:uid="{00000000-0005-0000-0000-00007D010000}"/>
    <cellStyle name="Lien hypertexte visité 419" xfId="428" xr:uid="{00000000-0005-0000-0000-00007E010000}"/>
    <cellStyle name="Lien hypertexte visité 42" xfId="429" xr:uid="{00000000-0005-0000-0000-00007F010000}"/>
    <cellStyle name="Lien hypertexte visité 420" xfId="430" xr:uid="{00000000-0005-0000-0000-000080010000}"/>
    <cellStyle name="Lien hypertexte visité 421" xfId="431" xr:uid="{00000000-0005-0000-0000-000081010000}"/>
    <cellStyle name="Lien hypertexte visité 422" xfId="432" xr:uid="{00000000-0005-0000-0000-000082010000}"/>
    <cellStyle name="Lien hypertexte visité 423" xfId="433" xr:uid="{00000000-0005-0000-0000-000083010000}"/>
    <cellStyle name="Lien hypertexte visité 424" xfId="434" xr:uid="{00000000-0005-0000-0000-000084010000}"/>
    <cellStyle name="Lien hypertexte visité 425" xfId="435" xr:uid="{00000000-0005-0000-0000-000085010000}"/>
    <cellStyle name="Lien hypertexte visité 426" xfId="436" xr:uid="{00000000-0005-0000-0000-000086010000}"/>
    <cellStyle name="Lien hypertexte visité 427" xfId="437" xr:uid="{00000000-0005-0000-0000-000087010000}"/>
    <cellStyle name="Lien hypertexte visité 428" xfId="438" xr:uid="{00000000-0005-0000-0000-000088010000}"/>
    <cellStyle name="Lien hypertexte visité 429" xfId="439" xr:uid="{00000000-0005-0000-0000-000089010000}"/>
    <cellStyle name="Lien hypertexte visité 43" xfId="440" xr:uid="{00000000-0005-0000-0000-00008A010000}"/>
    <cellStyle name="Lien hypertexte visité 430" xfId="441" xr:uid="{00000000-0005-0000-0000-00008B010000}"/>
    <cellStyle name="Lien hypertexte visité 431" xfId="442" xr:uid="{00000000-0005-0000-0000-00008C010000}"/>
    <cellStyle name="Lien hypertexte visité 432" xfId="443" xr:uid="{00000000-0005-0000-0000-00008D010000}"/>
    <cellStyle name="Lien hypertexte visité 433" xfId="444" xr:uid="{00000000-0005-0000-0000-00008E010000}"/>
    <cellStyle name="Lien hypertexte visité 434" xfId="445" xr:uid="{00000000-0005-0000-0000-00008F010000}"/>
    <cellStyle name="Lien hypertexte visité 435" xfId="446" xr:uid="{00000000-0005-0000-0000-000090010000}"/>
    <cellStyle name="Lien hypertexte visité 436" xfId="447" xr:uid="{00000000-0005-0000-0000-000091010000}"/>
    <cellStyle name="Lien hypertexte visité 437" xfId="448" xr:uid="{00000000-0005-0000-0000-000092010000}"/>
    <cellStyle name="Lien hypertexte visité 438" xfId="449" xr:uid="{00000000-0005-0000-0000-000093010000}"/>
    <cellStyle name="Lien hypertexte visité 439" xfId="450" xr:uid="{00000000-0005-0000-0000-000094010000}"/>
    <cellStyle name="Lien hypertexte visité 44" xfId="451" xr:uid="{00000000-0005-0000-0000-000095010000}"/>
    <cellStyle name="Lien hypertexte visité 440" xfId="452" xr:uid="{00000000-0005-0000-0000-000096010000}"/>
    <cellStyle name="Lien hypertexte visité 441" xfId="453" xr:uid="{00000000-0005-0000-0000-000097010000}"/>
    <cellStyle name="Lien hypertexte visité 442" xfId="454" xr:uid="{00000000-0005-0000-0000-000098010000}"/>
    <cellStyle name="Lien hypertexte visité 443" xfId="455" xr:uid="{00000000-0005-0000-0000-000099010000}"/>
    <cellStyle name="Lien hypertexte visité 444" xfId="456" xr:uid="{00000000-0005-0000-0000-00009A010000}"/>
    <cellStyle name="Lien hypertexte visité 445" xfId="457" xr:uid="{00000000-0005-0000-0000-00009B010000}"/>
    <cellStyle name="Lien hypertexte visité 446" xfId="458" xr:uid="{00000000-0005-0000-0000-00009C010000}"/>
    <cellStyle name="Lien hypertexte visité 447" xfId="459" xr:uid="{00000000-0005-0000-0000-00009D010000}"/>
    <cellStyle name="Lien hypertexte visité 448" xfId="460" xr:uid="{00000000-0005-0000-0000-00009E010000}"/>
    <cellStyle name="Lien hypertexte visité 449" xfId="461" xr:uid="{00000000-0005-0000-0000-00009F010000}"/>
    <cellStyle name="Lien hypertexte visité 45" xfId="462" xr:uid="{00000000-0005-0000-0000-0000A0010000}"/>
    <cellStyle name="Lien hypertexte visité 450" xfId="463" xr:uid="{00000000-0005-0000-0000-0000A1010000}"/>
    <cellStyle name="Lien hypertexte visité 451" xfId="464" xr:uid="{00000000-0005-0000-0000-0000A2010000}"/>
    <cellStyle name="Lien hypertexte visité 452" xfId="465" xr:uid="{00000000-0005-0000-0000-0000A3010000}"/>
    <cellStyle name="Lien hypertexte visité 453" xfId="466" xr:uid="{00000000-0005-0000-0000-0000A4010000}"/>
    <cellStyle name="Lien hypertexte visité 454" xfId="467" xr:uid="{00000000-0005-0000-0000-0000A5010000}"/>
    <cellStyle name="Lien hypertexte visité 455" xfId="468" xr:uid="{00000000-0005-0000-0000-0000A6010000}"/>
    <cellStyle name="Lien hypertexte visité 456" xfId="469" xr:uid="{00000000-0005-0000-0000-0000A7010000}"/>
    <cellStyle name="Lien hypertexte visité 457" xfId="470" xr:uid="{00000000-0005-0000-0000-0000A8010000}"/>
    <cellStyle name="Lien hypertexte visité 458" xfId="471" xr:uid="{00000000-0005-0000-0000-0000A9010000}"/>
    <cellStyle name="Lien hypertexte visité 459" xfId="472" xr:uid="{00000000-0005-0000-0000-0000AA010000}"/>
    <cellStyle name="Lien hypertexte visité 46" xfId="473" xr:uid="{00000000-0005-0000-0000-0000AB010000}"/>
    <cellStyle name="Lien hypertexte visité 460" xfId="474" xr:uid="{00000000-0005-0000-0000-0000AC010000}"/>
    <cellStyle name="Lien hypertexte visité 461" xfId="475" xr:uid="{00000000-0005-0000-0000-0000AD010000}"/>
    <cellStyle name="Lien hypertexte visité 462" xfId="476" xr:uid="{00000000-0005-0000-0000-0000AE010000}"/>
    <cellStyle name="Lien hypertexte visité 463" xfId="477" xr:uid="{00000000-0005-0000-0000-0000AF010000}"/>
    <cellStyle name="Lien hypertexte visité 464" xfId="478" xr:uid="{00000000-0005-0000-0000-0000B0010000}"/>
    <cellStyle name="Lien hypertexte visité 465" xfId="479" xr:uid="{00000000-0005-0000-0000-0000B1010000}"/>
    <cellStyle name="Lien hypertexte visité 466" xfId="480" xr:uid="{00000000-0005-0000-0000-0000B2010000}"/>
    <cellStyle name="Lien hypertexte visité 467" xfId="481" xr:uid="{00000000-0005-0000-0000-0000B3010000}"/>
    <cellStyle name="Lien hypertexte visité 468" xfId="482" xr:uid="{00000000-0005-0000-0000-0000B4010000}"/>
    <cellStyle name="Lien hypertexte visité 469" xfId="483" xr:uid="{00000000-0005-0000-0000-0000B5010000}"/>
    <cellStyle name="Lien hypertexte visité 47" xfId="484" xr:uid="{00000000-0005-0000-0000-0000B6010000}"/>
    <cellStyle name="Lien hypertexte visité 470" xfId="485" xr:uid="{00000000-0005-0000-0000-0000B7010000}"/>
    <cellStyle name="Lien hypertexte visité 471" xfId="486" xr:uid="{00000000-0005-0000-0000-0000B8010000}"/>
    <cellStyle name="Lien hypertexte visité 472" xfId="487" xr:uid="{00000000-0005-0000-0000-0000B9010000}"/>
    <cellStyle name="Lien hypertexte visité 473" xfId="488" xr:uid="{00000000-0005-0000-0000-0000BA010000}"/>
    <cellStyle name="Lien hypertexte visité 474" xfId="489" xr:uid="{00000000-0005-0000-0000-0000BB010000}"/>
    <cellStyle name="Lien hypertexte visité 475" xfId="490" xr:uid="{00000000-0005-0000-0000-0000BC010000}"/>
    <cellStyle name="Lien hypertexte visité 476" xfId="491" xr:uid="{00000000-0005-0000-0000-0000BD010000}"/>
    <cellStyle name="Lien hypertexte visité 477" xfId="492" xr:uid="{00000000-0005-0000-0000-0000BE010000}"/>
    <cellStyle name="Lien hypertexte visité 478" xfId="493" xr:uid="{00000000-0005-0000-0000-0000BF010000}"/>
    <cellStyle name="Lien hypertexte visité 479" xfId="494" xr:uid="{00000000-0005-0000-0000-0000C0010000}"/>
    <cellStyle name="Lien hypertexte visité 48" xfId="495" xr:uid="{00000000-0005-0000-0000-0000C1010000}"/>
    <cellStyle name="Lien hypertexte visité 480" xfId="496" xr:uid="{00000000-0005-0000-0000-0000C2010000}"/>
    <cellStyle name="Lien hypertexte visité 481" xfId="497" xr:uid="{00000000-0005-0000-0000-0000C3010000}"/>
    <cellStyle name="Lien hypertexte visité 482" xfId="498" xr:uid="{00000000-0005-0000-0000-0000C4010000}"/>
    <cellStyle name="Lien hypertexte visité 483" xfId="499" xr:uid="{00000000-0005-0000-0000-0000C5010000}"/>
    <cellStyle name="Lien hypertexte visité 484" xfId="500" xr:uid="{00000000-0005-0000-0000-0000C6010000}"/>
    <cellStyle name="Lien hypertexte visité 485" xfId="501" xr:uid="{00000000-0005-0000-0000-0000C7010000}"/>
    <cellStyle name="Lien hypertexte visité 486" xfId="502" xr:uid="{00000000-0005-0000-0000-0000C8010000}"/>
    <cellStyle name="Lien hypertexte visité 487" xfId="503" xr:uid="{00000000-0005-0000-0000-0000C9010000}"/>
    <cellStyle name="Lien hypertexte visité 488" xfId="504" xr:uid="{00000000-0005-0000-0000-0000CA010000}"/>
    <cellStyle name="Lien hypertexte visité 489" xfId="505" xr:uid="{00000000-0005-0000-0000-0000CB010000}"/>
    <cellStyle name="Lien hypertexte visité 49" xfId="506" xr:uid="{00000000-0005-0000-0000-0000CC010000}"/>
    <cellStyle name="Lien hypertexte visité 490" xfId="507" xr:uid="{00000000-0005-0000-0000-0000CD010000}"/>
    <cellStyle name="Lien hypertexte visité 491" xfId="508" xr:uid="{00000000-0005-0000-0000-0000CE010000}"/>
    <cellStyle name="Lien hypertexte visité 492" xfId="509" xr:uid="{00000000-0005-0000-0000-0000CF010000}"/>
    <cellStyle name="Lien hypertexte visité 493" xfId="510" xr:uid="{00000000-0005-0000-0000-0000D0010000}"/>
    <cellStyle name="Lien hypertexte visité 494" xfId="511" xr:uid="{00000000-0005-0000-0000-0000D1010000}"/>
    <cellStyle name="Lien hypertexte visité 495" xfId="512" xr:uid="{00000000-0005-0000-0000-0000D2010000}"/>
    <cellStyle name="Lien hypertexte visité 496" xfId="513" xr:uid="{00000000-0005-0000-0000-0000D3010000}"/>
    <cellStyle name="Lien hypertexte visité 497" xfId="514" xr:uid="{00000000-0005-0000-0000-0000D4010000}"/>
    <cellStyle name="Lien hypertexte visité 498" xfId="515" xr:uid="{00000000-0005-0000-0000-0000D5010000}"/>
    <cellStyle name="Lien hypertexte visité 499" xfId="516" xr:uid="{00000000-0005-0000-0000-0000D6010000}"/>
    <cellStyle name="Lien hypertexte visité 5" xfId="517" xr:uid="{00000000-0005-0000-0000-0000D7010000}"/>
    <cellStyle name="Lien hypertexte visité 50" xfId="518" xr:uid="{00000000-0005-0000-0000-0000D8010000}"/>
    <cellStyle name="Lien hypertexte visité 500" xfId="519" xr:uid="{00000000-0005-0000-0000-0000D9010000}"/>
    <cellStyle name="Lien hypertexte visité 501" xfId="520" xr:uid="{00000000-0005-0000-0000-0000DA010000}"/>
    <cellStyle name="Lien hypertexte visité 502" xfId="521" xr:uid="{00000000-0005-0000-0000-0000DB010000}"/>
    <cellStyle name="Lien hypertexte visité 503" xfId="522" xr:uid="{00000000-0005-0000-0000-0000DC010000}"/>
    <cellStyle name="Lien hypertexte visité 504" xfId="523" xr:uid="{00000000-0005-0000-0000-0000DD010000}"/>
    <cellStyle name="Lien hypertexte visité 505" xfId="524" xr:uid="{00000000-0005-0000-0000-0000DE010000}"/>
    <cellStyle name="Lien hypertexte visité 506" xfId="525" xr:uid="{00000000-0005-0000-0000-0000DF010000}"/>
    <cellStyle name="Lien hypertexte visité 507" xfId="526" xr:uid="{00000000-0005-0000-0000-0000E0010000}"/>
    <cellStyle name="Lien hypertexte visité 508" xfId="527" xr:uid="{00000000-0005-0000-0000-0000E1010000}"/>
    <cellStyle name="Lien hypertexte visité 509" xfId="528" xr:uid="{00000000-0005-0000-0000-0000E2010000}"/>
    <cellStyle name="Lien hypertexte visité 51" xfId="529" xr:uid="{00000000-0005-0000-0000-0000E3010000}"/>
    <cellStyle name="Lien hypertexte visité 510" xfId="530" xr:uid="{00000000-0005-0000-0000-0000E4010000}"/>
    <cellStyle name="Lien hypertexte visité 511" xfId="531" xr:uid="{00000000-0005-0000-0000-0000E5010000}"/>
    <cellStyle name="Lien hypertexte visité 512" xfId="532" xr:uid="{00000000-0005-0000-0000-0000E6010000}"/>
    <cellStyle name="Lien hypertexte visité 513" xfId="533" xr:uid="{00000000-0005-0000-0000-0000E7010000}"/>
    <cellStyle name="Lien hypertexte visité 514" xfId="534" xr:uid="{00000000-0005-0000-0000-0000E8010000}"/>
    <cellStyle name="Lien hypertexte visité 515" xfId="535" xr:uid="{00000000-0005-0000-0000-0000E9010000}"/>
    <cellStyle name="Lien hypertexte visité 516" xfId="536" xr:uid="{00000000-0005-0000-0000-0000EA010000}"/>
    <cellStyle name="Lien hypertexte visité 517" xfId="537" xr:uid="{00000000-0005-0000-0000-0000EB010000}"/>
    <cellStyle name="Lien hypertexte visité 518" xfId="538" xr:uid="{00000000-0005-0000-0000-0000EC010000}"/>
    <cellStyle name="Lien hypertexte visité 519" xfId="539" xr:uid="{00000000-0005-0000-0000-0000ED010000}"/>
    <cellStyle name="Lien hypertexte visité 52" xfId="540" xr:uid="{00000000-0005-0000-0000-0000EE010000}"/>
    <cellStyle name="Lien hypertexte visité 520" xfId="541" xr:uid="{00000000-0005-0000-0000-0000EF010000}"/>
    <cellStyle name="Lien hypertexte visité 521" xfId="542" xr:uid="{00000000-0005-0000-0000-0000F0010000}"/>
    <cellStyle name="Lien hypertexte visité 522" xfId="543" xr:uid="{00000000-0005-0000-0000-0000F1010000}"/>
    <cellStyle name="Lien hypertexte visité 523" xfId="544" xr:uid="{00000000-0005-0000-0000-0000F2010000}"/>
    <cellStyle name="Lien hypertexte visité 524" xfId="545" xr:uid="{00000000-0005-0000-0000-0000F3010000}"/>
    <cellStyle name="Lien hypertexte visité 525" xfId="546" xr:uid="{00000000-0005-0000-0000-0000F4010000}"/>
    <cellStyle name="Lien hypertexte visité 526" xfId="547" xr:uid="{00000000-0005-0000-0000-0000F5010000}"/>
    <cellStyle name="Lien hypertexte visité 527" xfId="548" xr:uid="{00000000-0005-0000-0000-0000F6010000}"/>
    <cellStyle name="Lien hypertexte visité 528" xfId="549" xr:uid="{00000000-0005-0000-0000-0000F7010000}"/>
    <cellStyle name="Lien hypertexte visité 529" xfId="550" xr:uid="{00000000-0005-0000-0000-0000F8010000}"/>
    <cellStyle name="Lien hypertexte visité 53" xfId="551" xr:uid="{00000000-0005-0000-0000-0000F9010000}"/>
    <cellStyle name="Lien hypertexte visité 530" xfId="552" xr:uid="{00000000-0005-0000-0000-0000FA010000}"/>
    <cellStyle name="Lien hypertexte visité 531" xfId="553" xr:uid="{00000000-0005-0000-0000-0000FB010000}"/>
    <cellStyle name="Lien hypertexte visité 532" xfId="554" xr:uid="{00000000-0005-0000-0000-0000FC010000}"/>
    <cellStyle name="Lien hypertexte visité 533" xfId="555" xr:uid="{00000000-0005-0000-0000-0000FD010000}"/>
    <cellStyle name="Lien hypertexte visité 534" xfId="556" xr:uid="{00000000-0005-0000-0000-0000FE010000}"/>
    <cellStyle name="Lien hypertexte visité 535" xfId="557" xr:uid="{00000000-0005-0000-0000-0000FF010000}"/>
    <cellStyle name="Lien hypertexte visité 536" xfId="558" xr:uid="{00000000-0005-0000-0000-000000020000}"/>
    <cellStyle name="Lien hypertexte visité 537" xfId="559" xr:uid="{00000000-0005-0000-0000-000001020000}"/>
    <cellStyle name="Lien hypertexte visité 538" xfId="560" xr:uid="{00000000-0005-0000-0000-000002020000}"/>
    <cellStyle name="Lien hypertexte visité 539" xfId="561" xr:uid="{00000000-0005-0000-0000-000003020000}"/>
    <cellStyle name="Lien hypertexte visité 54" xfId="562" xr:uid="{00000000-0005-0000-0000-000004020000}"/>
    <cellStyle name="Lien hypertexte visité 540" xfId="563" xr:uid="{00000000-0005-0000-0000-000005020000}"/>
    <cellStyle name="Lien hypertexte visité 541" xfId="564" xr:uid="{00000000-0005-0000-0000-000006020000}"/>
    <cellStyle name="Lien hypertexte visité 542" xfId="565" xr:uid="{00000000-0005-0000-0000-000007020000}"/>
    <cellStyle name="Lien hypertexte visité 543" xfId="566" xr:uid="{00000000-0005-0000-0000-000008020000}"/>
    <cellStyle name="Lien hypertexte visité 544" xfId="567" xr:uid="{00000000-0005-0000-0000-000009020000}"/>
    <cellStyle name="Lien hypertexte visité 545" xfId="568" xr:uid="{00000000-0005-0000-0000-00000A020000}"/>
    <cellStyle name="Lien hypertexte visité 546" xfId="569" xr:uid="{00000000-0005-0000-0000-00000B020000}"/>
    <cellStyle name="Lien hypertexte visité 547" xfId="570" xr:uid="{00000000-0005-0000-0000-00000C020000}"/>
    <cellStyle name="Lien hypertexte visité 548" xfId="571" xr:uid="{00000000-0005-0000-0000-00000D020000}"/>
    <cellStyle name="Lien hypertexte visité 549" xfId="572" xr:uid="{00000000-0005-0000-0000-00000E020000}"/>
    <cellStyle name="Lien hypertexte visité 55" xfId="573" xr:uid="{00000000-0005-0000-0000-00000F020000}"/>
    <cellStyle name="Lien hypertexte visité 550" xfId="574" xr:uid="{00000000-0005-0000-0000-000010020000}"/>
    <cellStyle name="Lien hypertexte visité 551" xfId="575" xr:uid="{00000000-0005-0000-0000-000011020000}"/>
    <cellStyle name="Lien hypertexte visité 552" xfId="576" xr:uid="{00000000-0005-0000-0000-000012020000}"/>
    <cellStyle name="Lien hypertexte visité 553" xfId="577" xr:uid="{00000000-0005-0000-0000-000013020000}"/>
    <cellStyle name="Lien hypertexte visité 554" xfId="578" xr:uid="{00000000-0005-0000-0000-000014020000}"/>
    <cellStyle name="Lien hypertexte visité 555" xfId="579" xr:uid="{00000000-0005-0000-0000-000015020000}"/>
    <cellStyle name="Lien hypertexte visité 556" xfId="580" xr:uid="{00000000-0005-0000-0000-000016020000}"/>
    <cellStyle name="Lien hypertexte visité 557" xfId="581" xr:uid="{00000000-0005-0000-0000-000017020000}"/>
    <cellStyle name="Lien hypertexte visité 558" xfId="582" xr:uid="{00000000-0005-0000-0000-000018020000}"/>
    <cellStyle name="Lien hypertexte visité 559" xfId="583" xr:uid="{00000000-0005-0000-0000-000019020000}"/>
    <cellStyle name="Lien hypertexte visité 56" xfId="584" xr:uid="{00000000-0005-0000-0000-00001A020000}"/>
    <cellStyle name="Lien hypertexte visité 560" xfId="585" xr:uid="{00000000-0005-0000-0000-00001B020000}"/>
    <cellStyle name="Lien hypertexte visité 561" xfId="586" xr:uid="{00000000-0005-0000-0000-00001C020000}"/>
    <cellStyle name="Lien hypertexte visité 562" xfId="587" xr:uid="{00000000-0005-0000-0000-00001D020000}"/>
    <cellStyle name="Lien hypertexte visité 563" xfId="588" xr:uid="{00000000-0005-0000-0000-00001E020000}"/>
    <cellStyle name="Lien hypertexte visité 564" xfId="589" xr:uid="{00000000-0005-0000-0000-00001F020000}"/>
    <cellStyle name="Lien hypertexte visité 565" xfId="590" xr:uid="{00000000-0005-0000-0000-000020020000}"/>
    <cellStyle name="Lien hypertexte visité 566" xfId="591" xr:uid="{00000000-0005-0000-0000-000021020000}"/>
    <cellStyle name="Lien hypertexte visité 567" xfId="592" xr:uid="{00000000-0005-0000-0000-000022020000}"/>
    <cellStyle name="Lien hypertexte visité 568" xfId="593" xr:uid="{00000000-0005-0000-0000-000023020000}"/>
    <cellStyle name="Lien hypertexte visité 569" xfId="594" xr:uid="{00000000-0005-0000-0000-000024020000}"/>
    <cellStyle name="Lien hypertexte visité 57" xfId="595" xr:uid="{00000000-0005-0000-0000-000025020000}"/>
    <cellStyle name="Lien hypertexte visité 570" xfId="596" xr:uid="{00000000-0005-0000-0000-000026020000}"/>
    <cellStyle name="Lien hypertexte visité 571" xfId="597" xr:uid="{00000000-0005-0000-0000-000027020000}"/>
    <cellStyle name="Lien hypertexte visité 572" xfId="598" xr:uid="{00000000-0005-0000-0000-000028020000}"/>
    <cellStyle name="Lien hypertexte visité 573" xfId="599" xr:uid="{00000000-0005-0000-0000-000029020000}"/>
    <cellStyle name="Lien hypertexte visité 574" xfId="600" xr:uid="{00000000-0005-0000-0000-00002A020000}"/>
    <cellStyle name="Lien hypertexte visité 575" xfId="601" xr:uid="{00000000-0005-0000-0000-00002B020000}"/>
    <cellStyle name="Lien hypertexte visité 576" xfId="602" xr:uid="{00000000-0005-0000-0000-00002C020000}"/>
    <cellStyle name="Lien hypertexte visité 577" xfId="603" xr:uid="{00000000-0005-0000-0000-00002D020000}"/>
    <cellStyle name="Lien hypertexte visité 578" xfId="604" xr:uid="{00000000-0005-0000-0000-00002E020000}"/>
    <cellStyle name="Lien hypertexte visité 579" xfId="605" xr:uid="{00000000-0005-0000-0000-00002F020000}"/>
    <cellStyle name="Lien hypertexte visité 58" xfId="606" xr:uid="{00000000-0005-0000-0000-000030020000}"/>
    <cellStyle name="Lien hypertexte visité 580" xfId="607" xr:uid="{00000000-0005-0000-0000-000031020000}"/>
    <cellStyle name="Lien hypertexte visité 581" xfId="608" xr:uid="{00000000-0005-0000-0000-000032020000}"/>
    <cellStyle name="Lien hypertexte visité 582" xfId="609" xr:uid="{00000000-0005-0000-0000-000033020000}"/>
    <cellStyle name="Lien hypertexte visité 583" xfId="610" xr:uid="{00000000-0005-0000-0000-000034020000}"/>
    <cellStyle name="Lien hypertexte visité 584" xfId="611" xr:uid="{00000000-0005-0000-0000-000035020000}"/>
    <cellStyle name="Lien hypertexte visité 585" xfId="612" xr:uid="{00000000-0005-0000-0000-000036020000}"/>
    <cellStyle name="Lien hypertexte visité 586" xfId="613" xr:uid="{00000000-0005-0000-0000-000037020000}"/>
    <cellStyle name="Lien hypertexte visité 587" xfId="614" xr:uid="{00000000-0005-0000-0000-000038020000}"/>
    <cellStyle name="Lien hypertexte visité 588" xfId="615" xr:uid="{00000000-0005-0000-0000-000039020000}"/>
    <cellStyle name="Lien hypertexte visité 589" xfId="616" xr:uid="{00000000-0005-0000-0000-00003A020000}"/>
    <cellStyle name="Lien hypertexte visité 59" xfId="617" xr:uid="{00000000-0005-0000-0000-00003B020000}"/>
    <cellStyle name="Lien hypertexte visité 590" xfId="618" xr:uid="{00000000-0005-0000-0000-00003C020000}"/>
    <cellStyle name="Lien hypertexte visité 591" xfId="619" xr:uid="{00000000-0005-0000-0000-00003D020000}"/>
    <cellStyle name="Lien hypertexte visité 592" xfId="620" xr:uid="{00000000-0005-0000-0000-00003E020000}"/>
    <cellStyle name="Lien hypertexte visité 593" xfId="621" xr:uid="{00000000-0005-0000-0000-00003F020000}"/>
    <cellStyle name="Lien hypertexte visité 594" xfId="622" xr:uid="{00000000-0005-0000-0000-000040020000}"/>
    <cellStyle name="Lien hypertexte visité 595" xfId="623" xr:uid="{00000000-0005-0000-0000-000041020000}"/>
    <cellStyle name="Lien hypertexte visité 596" xfId="624" xr:uid="{00000000-0005-0000-0000-000042020000}"/>
    <cellStyle name="Lien hypertexte visité 597" xfId="625" xr:uid="{00000000-0005-0000-0000-000043020000}"/>
    <cellStyle name="Lien hypertexte visité 598" xfId="626" xr:uid="{00000000-0005-0000-0000-000044020000}"/>
    <cellStyle name="Lien hypertexte visité 599" xfId="627" xr:uid="{00000000-0005-0000-0000-000045020000}"/>
    <cellStyle name="Lien hypertexte visité 6" xfId="628" xr:uid="{00000000-0005-0000-0000-000046020000}"/>
    <cellStyle name="Lien hypertexte visité 60" xfId="629" xr:uid="{00000000-0005-0000-0000-000047020000}"/>
    <cellStyle name="Lien hypertexte visité 600" xfId="630" xr:uid="{00000000-0005-0000-0000-000048020000}"/>
    <cellStyle name="Lien hypertexte visité 601" xfId="631" xr:uid="{00000000-0005-0000-0000-000049020000}"/>
    <cellStyle name="Lien hypertexte visité 602" xfId="632" xr:uid="{00000000-0005-0000-0000-00004A020000}"/>
    <cellStyle name="Lien hypertexte visité 603" xfId="633" xr:uid="{00000000-0005-0000-0000-00004B020000}"/>
    <cellStyle name="Lien hypertexte visité 604" xfId="634" xr:uid="{00000000-0005-0000-0000-00004C020000}"/>
    <cellStyle name="Lien hypertexte visité 605" xfId="635" xr:uid="{00000000-0005-0000-0000-00004D020000}"/>
    <cellStyle name="Lien hypertexte visité 606" xfId="636" xr:uid="{00000000-0005-0000-0000-00004E020000}"/>
    <cellStyle name="Lien hypertexte visité 607" xfId="637" xr:uid="{00000000-0005-0000-0000-00004F020000}"/>
    <cellStyle name="Lien hypertexte visité 608" xfId="638" xr:uid="{00000000-0005-0000-0000-000050020000}"/>
    <cellStyle name="Lien hypertexte visité 609" xfId="639" xr:uid="{00000000-0005-0000-0000-000051020000}"/>
    <cellStyle name="Lien hypertexte visité 61" xfId="640" xr:uid="{00000000-0005-0000-0000-000052020000}"/>
    <cellStyle name="Lien hypertexte visité 610" xfId="641" xr:uid="{00000000-0005-0000-0000-000053020000}"/>
    <cellStyle name="Lien hypertexte visité 611" xfId="642" xr:uid="{00000000-0005-0000-0000-000054020000}"/>
    <cellStyle name="Lien hypertexte visité 612" xfId="643" xr:uid="{00000000-0005-0000-0000-000055020000}"/>
    <cellStyle name="Lien hypertexte visité 613" xfId="644" xr:uid="{00000000-0005-0000-0000-000056020000}"/>
    <cellStyle name="Lien hypertexte visité 614" xfId="645" xr:uid="{00000000-0005-0000-0000-000057020000}"/>
    <cellStyle name="Lien hypertexte visité 615" xfId="646" xr:uid="{00000000-0005-0000-0000-000058020000}"/>
    <cellStyle name="Lien hypertexte visité 616" xfId="647" xr:uid="{00000000-0005-0000-0000-000059020000}"/>
    <cellStyle name="Lien hypertexte visité 617" xfId="648" xr:uid="{00000000-0005-0000-0000-00005A020000}"/>
    <cellStyle name="Lien hypertexte visité 618" xfId="649" xr:uid="{00000000-0005-0000-0000-00005B020000}"/>
    <cellStyle name="Lien hypertexte visité 619" xfId="650" xr:uid="{00000000-0005-0000-0000-00005C020000}"/>
    <cellStyle name="Lien hypertexte visité 62" xfId="651" xr:uid="{00000000-0005-0000-0000-00005D020000}"/>
    <cellStyle name="Lien hypertexte visité 620" xfId="652" xr:uid="{00000000-0005-0000-0000-00005E020000}"/>
    <cellStyle name="Lien hypertexte visité 621" xfId="653" xr:uid="{00000000-0005-0000-0000-00005F020000}"/>
    <cellStyle name="Lien hypertexte visité 622" xfId="654" xr:uid="{00000000-0005-0000-0000-000060020000}"/>
    <cellStyle name="Lien hypertexte visité 623" xfId="655" xr:uid="{00000000-0005-0000-0000-000061020000}"/>
    <cellStyle name="Lien hypertexte visité 624" xfId="656" xr:uid="{00000000-0005-0000-0000-000062020000}"/>
    <cellStyle name="Lien hypertexte visité 625" xfId="657" xr:uid="{00000000-0005-0000-0000-000063020000}"/>
    <cellStyle name="Lien hypertexte visité 626" xfId="658" xr:uid="{00000000-0005-0000-0000-000064020000}"/>
    <cellStyle name="Lien hypertexte visité 627" xfId="659" xr:uid="{00000000-0005-0000-0000-000065020000}"/>
    <cellStyle name="Lien hypertexte visité 628" xfId="660" xr:uid="{00000000-0005-0000-0000-000066020000}"/>
    <cellStyle name="Lien hypertexte visité 629" xfId="661" xr:uid="{00000000-0005-0000-0000-000067020000}"/>
    <cellStyle name="Lien hypertexte visité 63" xfId="662" xr:uid="{00000000-0005-0000-0000-000068020000}"/>
    <cellStyle name="Lien hypertexte visité 630" xfId="663" xr:uid="{00000000-0005-0000-0000-000069020000}"/>
    <cellStyle name="Lien hypertexte visité 631" xfId="664" xr:uid="{00000000-0005-0000-0000-00006A020000}"/>
    <cellStyle name="Lien hypertexte visité 632" xfId="665" xr:uid="{00000000-0005-0000-0000-00006B020000}"/>
    <cellStyle name="Lien hypertexte visité 633" xfId="666" xr:uid="{00000000-0005-0000-0000-00006C020000}"/>
    <cellStyle name="Lien hypertexte visité 634" xfId="667" xr:uid="{00000000-0005-0000-0000-00006D020000}"/>
    <cellStyle name="Lien hypertexte visité 635" xfId="668" xr:uid="{00000000-0005-0000-0000-00006E020000}"/>
    <cellStyle name="Lien hypertexte visité 636" xfId="669" xr:uid="{00000000-0005-0000-0000-00006F020000}"/>
    <cellStyle name="Lien hypertexte visité 637" xfId="670" xr:uid="{00000000-0005-0000-0000-000070020000}"/>
    <cellStyle name="Lien hypertexte visité 638" xfId="671" xr:uid="{00000000-0005-0000-0000-000071020000}"/>
    <cellStyle name="Lien hypertexte visité 639" xfId="672" xr:uid="{00000000-0005-0000-0000-000072020000}"/>
    <cellStyle name="Lien hypertexte visité 64" xfId="673" xr:uid="{00000000-0005-0000-0000-000073020000}"/>
    <cellStyle name="Lien hypertexte visité 640" xfId="674" xr:uid="{00000000-0005-0000-0000-000074020000}"/>
    <cellStyle name="Lien hypertexte visité 641" xfId="675" xr:uid="{00000000-0005-0000-0000-000075020000}"/>
    <cellStyle name="Lien hypertexte visité 642" xfId="676" xr:uid="{00000000-0005-0000-0000-000076020000}"/>
    <cellStyle name="Lien hypertexte visité 643" xfId="677" xr:uid="{00000000-0005-0000-0000-000077020000}"/>
    <cellStyle name="Lien hypertexte visité 644" xfId="678" xr:uid="{00000000-0005-0000-0000-000078020000}"/>
    <cellStyle name="Lien hypertexte visité 645" xfId="679" xr:uid="{00000000-0005-0000-0000-000079020000}"/>
    <cellStyle name="Lien hypertexte visité 646" xfId="680" xr:uid="{00000000-0005-0000-0000-00007A020000}"/>
    <cellStyle name="Lien hypertexte visité 647" xfId="681" xr:uid="{00000000-0005-0000-0000-00007B020000}"/>
    <cellStyle name="Lien hypertexte visité 648" xfId="682" xr:uid="{00000000-0005-0000-0000-00007C020000}"/>
    <cellStyle name="Lien hypertexte visité 649" xfId="683" xr:uid="{00000000-0005-0000-0000-00007D020000}"/>
    <cellStyle name="Lien hypertexte visité 65" xfId="684" xr:uid="{00000000-0005-0000-0000-00007E020000}"/>
    <cellStyle name="Lien hypertexte visité 650" xfId="685" xr:uid="{00000000-0005-0000-0000-00007F020000}"/>
    <cellStyle name="Lien hypertexte visité 651" xfId="686" xr:uid="{00000000-0005-0000-0000-000080020000}"/>
    <cellStyle name="Lien hypertexte visité 652" xfId="687" xr:uid="{00000000-0005-0000-0000-000081020000}"/>
    <cellStyle name="Lien hypertexte visité 653" xfId="688" xr:uid="{00000000-0005-0000-0000-000082020000}"/>
    <cellStyle name="Lien hypertexte visité 654" xfId="689" xr:uid="{00000000-0005-0000-0000-000083020000}"/>
    <cellStyle name="Lien hypertexte visité 655" xfId="690" xr:uid="{00000000-0005-0000-0000-000084020000}"/>
    <cellStyle name="Lien hypertexte visité 656" xfId="691" xr:uid="{00000000-0005-0000-0000-000085020000}"/>
    <cellStyle name="Lien hypertexte visité 657" xfId="692" xr:uid="{00000000-0005-0000-0000-000086020000}"/>
    <cellStyle name="Lien hypertexte visité 658" xfId="693" xr:uid="{00000000-0005-0000-0000-000087020000}"/>
    <cellStyle name="Lien hypertexte visité 659" xfId="694" xr:uid="{00000000-0005-0000-0000-000088020000}"/>
    <cellStyle name="Lien hypertexte visité 66" xfId="695" xr:uid="{00000000-0005-0000-0000-000089020000}"/>
    <cellStyle name="Lien hypertexte visité 660" xfId="696" xr:uid="{00000000-0005-0000-0000-00008A020000}"/>
    <cellStyle name="Lien hypertexte visité 661" xfId="697" xr:uid="{00000000-0005-0000-0000-00008B020000}"/>
    <cellStyle name="Lien hypertexte visité 662" xfId="698" xr:uid="{00000000-0005-0000-0000-00008C020000}"/>
    <cellStyle name="Lien hypertexte visité 663" xfId="699" xr:uid="{00000000-0005-0000-0000-00008D020000}"/>
    <cellStyle name="Lien hypertexte visité 664" xfId="700" xr:uid="{00000000-0005-0000-0000-00008E020000}"/>
    <cellStyle name="Lien hypertexte visité 665" xfId="701" xr:uid="{00000000-0005-0000-0000-00008F020000}"/>
    <cellStyle name="Lien hypertexte visité 666" xfId="702" xr:uid="{00000000-0005-0000-0000-000090020000}"/>
    <cellStyle name="Lien hypertexte visité 667" xfId="703" xr:uid="{00000000-0005-0000-0000-000091020000}"/>
    <cellStyle name="Lien hypertexte visité 668" xfId="704" xr:uid="{00000000-0005-0000-0000-000092020000}"/>
    <cellStyle name="Lien hypertexte visité 669" xfId="705" xr:uid="{00000000-0005-0000-0000-000093020000}"/>
    <cellStyle name="Lien hypertexte visité 67" xfId="706" xr:uid="{00000000-0005-0000-0000-000094020000}"/>
    <cellStyle name="Lien hypertexte visité 670" xfId="707" xr:uid="{00000000-0005-0000-0000-000095020000}"/>
    <cellStyle name="Lien hypertexte visité 671" xfId="708" xr:uid="{00000000-0005-0000-0000-000096020000}"/>
    <cellStyle name="Lien hypertexte visité 672" xfId="709" xr:uid="{00000000-0005-0000-0000-000097020000}"/>
    <cellStyle name="Lien hypertexte visité 673" xfId="710" xr:uid="{00000000-0005-0000-0000-000098020000}"/>
    <cellStyle name="Lien hypertexte visité 674" xfId="711" xr:uid="{00000000-0005-0000-0000-000099020000}"/>
    <cellStyle name="Lien hypertexte visité 675" xfId="712" xr:uid="{00000000-0005-0000-0000-00009A020000}"/>
    <cellStyle name="Lien hypertexte visité 676" xfId="713" xr:uid="{00000000-0005-0000-0000-00009B020000}"/>
    <cellStyle name="Lien hypertexte visité 677" xfId="714" xr:uid="{00000000-0005-0000-0000-00009C020000}"/>
    <cellStyle name="Lien hypertexte visité 678" xfId="715" xr:uid="{00000000-0005-0000-0000-00009D020000}"/>
    <cellStyle name="Lien hypertexte visité 679" xfId="716" xr:uid="{00000000-0005-0000-0000-00009E020000}"/>
    <cellStyle name="Lien hypertexte visité 68" xfId="717" xr:uid="{00000000-0005-0000-0000-00009F020000}"/>
    <cellStyle name="Lien hypertexte visité 680" xfId="718" xr:uid="{00000000-0005-0000-0000-0000A0020000}"/>
    <cellStyle name="Lien hypertexte visité 681" xfId="719" xr:uid="{00000000-0005-0000-0000-0000A1020000}"/>
    <cellStyle name="Lien hypertexte visité 682" xfId="720" xr:uid="{00000000-0005-0000-0000-0000A2020000}"/>
    <cellStyle name="Lien hypertexte visité 683" xfId="721" xr:uid="{00000000-0005-0000-0000-0000A3020000}"/>
    <cellStyle name="Lien hypertexte visité 684" xfId="722" xr:uid="{00000000-0005-0000-0000-0000A4020000}"/>
    <cellStyle name="Lien hypertexte visité 685" xfId="723" xr:uid="{00000000-0005-0000-0000-0000A5020000}"/>
    <cellStyle name="Lien hypertexte visité 686" xfId="724" xr:uid="{00000000-0005-0000-0000-0000A6020000}"/>
    <cellStyle name="Lien hypertexte visité 687" xfId="725" xr:uid="{00000000-0005-0000-0000-0000A7020000}"/>
    <cellStyle name="Lien hypertexte visité 688" xfId="726" xr:uid="{00000000-0005-0000-0000-0000A8020000}"/>
    <cellStyle name="Lien hypertexte visité 689" xfId="727" xr:uid="{00000000-0005-0000-0000-0000A9020000}"/>
    <cellStyle name="Lien hypertexte visité 69" xfId="728" xr:uid="{00000000-0005-0000-0000-0000AA020000}"/>
    <cellStyle name="Lien hypertexte visité 690" xfId="729" xr:uid="{00000000-0005-0000-0000-0000AB020000}"/>
    <cellStyle name="Lien hypertexte visité 691" xfId="730" xr:uid="{00000000-0005-0000-0000-0000AC020000}"/>
    <cellStyle name="Lien hypertexte visité 692" xfId="731" xr:uid="{00000000-0005-0000-0000-0000AD020000}"/>
    <cellStyle name="Lien hypertexte visité 693" xfId="732" xr:uid="{00000000-0005-0000-0000-0000AE020000}"/>
    <cellStyle name="Lien hypertexte visité 694" xfId="733" xr:uid="{00000000-0005-0000-0000-0000AF020000}"/>
    <cellStyle name="Lien hypertexte visité 695" xfId="734" xr:uid="{00000000-0005-0000-0000-0000B0020000}"/>
    <cellStyle name="Lien hypertexte visité 696" xfId="735" xr:uid="{00000000-0005-0000-0000-0000B1020000}"/>
    <cellStyle name="Lien hypertexte visité 697" xfId="736" xr:uid="{00000000-0005-0000-0000-0000B2020000}"/>
    <cellStyle name="Lien hypertexte visité 698" xfId="737" xr:uid="{00000000-0005-0000-0000-0000B3020000}"/>
    <cellStyle name="Lien hypertexte visité 699" xfId="738" xr:uid="{00000000-0005-0000-0000-0000B4020000}"/>
    <cellStyle name="Lien hypertexte visité 7" xfId="739" xr:uid="{00000000-0005-0000-0000-0000B5020000}"/>
    <cellStyle name="Lien hypertexte visité 70" xfId="740" xr:uid="{00000000-0005-0000-0000-0000B6020000}"/>
    <cellStyle name="Lien hypertexte visité 700" xfId="741" xr:uid="{00000000-0005-0000-0000-0000B7020000}"/>
    <cellStyle name="Lien hypertexte visité 701" xfId="742" xr:uid="{00000000-0005-0000-0000-0000B8020000}"/>
    <cellStyle name="Lien hypertexte visité 702" xfId="743" xr:uid="{00000000-0005-0000-0000-0000B9020000}"/>
    <cellStyle name="Lien hypertexte visité 703" xfId="744" xr:uid="{00000000-0005-0000-0000-0000BA020000}"/>
    <cellStyle name="Lien hypertexte visité 704" xfId="745" xr:uid="{00000000-0005-0000-0000-0000BB020000}"/>
    <cellStyle name="Lien hypertexte visité 705" xfId="746" xr:uid="{00000000-0005-0000-0000-0000BC020000}"/>
    <cellStyle name="Lien hypertexte visité 706" xfId="747" xr:uid="{00000000-0005-0000-0000-0000BD020000}"/>
    <cellStyle name="Lien hypertexte visité 707" xfId="748" xr:uid="{00000000-0005-0000-0000-0000BE020000}"/>
    <cellStyle name="Lien hypertexte visité 708" xfId="749" xr:uid="{00000000-0005-0000-0000-0000BF020000}"/>
    <cellStyle name="Lien hypertexte visité 709" xfId="750" xr:uid="{00000000-0005-0000-0000-0000C0020000}"/>
    <cellStyle name="Lien hypertexte visité 71" xfId="751" xr:uid="{00000000-0005-0000-0000-0000C1020000}"/>
    <cellStyle name="Lien hypertexte visité 710" xfId="752" xr:uid="{00000000-0005-0000-0000-0000C2020000}"/>
    <cellStyle name="Lien hypertexte visité 711" xfId="753" xr:uid="{00000000-0005-0000-0000-0000C3020000}"/>
    <cellStyle name="Lien hypertexte visité 712" xfId="754" xr:uid="{00000000-0005-0000-0000-0000C4020000}"/>
    <cellStyle name="Lien hypertexte visité 713" xfId="755" xr:uid="{00000000-0005-0000-0000-0000C5020000}"/>
    <cellStyle name="Lien hypertexte visité 714" xfId="756" xr:uid="{00000000-0005-0000-0000-0000C6020000}"/>
    <cellStyle name="Lien hypertexte visité 715" xfId="757" xr:uid="{00000000-0005-0000-0000-0000C7020000}"/>
    <cellStyle name="Lien hypertexte visité 716" xfId="758" xr:uid="{00000000-0005-0000-0000-0000C8020000}"/>
    <cellStyle name="Lien hypertexte visité 717" xfId="759" xr:uid="{00000000-0005-0000-0000-0000C9020000}"/>
    <cellStyle name="Lien hypertexte visité 718" xfId="760" xr:uid="{00000000-0005-0000-0000-0000CA020000}"/>
    <cellStyle name="Lien hypertexte visité 719" xfId="761" xr:uid="{00000000-0005-0000-0000-0000CB020000}"/>
    <cellStyle name="Lien hypertexte visité 72" xfId="762" xr:uid="{00000000-0005-0000-0000-0000CC020000}"/>
    <cellStyle name="Lien hypertexte visité 720" xfId="763" xr:uid="{00000000-0005-0000-0000-0000CD020000}"/>
    <cellStyle name="Lien hypertexte visité 721" xfId="764" xr:uid="{00000000-0005-0000-0000-0000CE020000}"/>
    <cellStyle name="Lien hypertexte visité 722" xfId="765" xr:uid="{00000000-0005-0000-0000-0000CF020000}"/>
    <cellStyle name="Lien hypertexte visité 723" xfId="766" xr:uid="{00000000-0005-0000-0000-0000D0020000}"/>
    <cellStyle name="Lien hypertexte visité 724" xfId="767" xr:uid="{00000000-0005-0000-0000-0000D1020000}"/>
    <cellStyle name="Lien hypertexte visité 725" xfId="768" xr:uid="{00000000-0005-0000-0000-0000D2020000}"/>
    <cellStyle name="Lien hypertexte visité 726" xfId="769" xr:uid="{00000000-0005-0000-0000-0000D3020000}"/>
    <cellStyle name="Lien hypertexte visité 727" xfId="770" xr:uid="{00000000-0005-0000-0000-0000D4020000}"/>
    <cellStyle name="Lien hypertexte visité 728" xfId="771" xr:uid="{00000000-0005-0000-0000-0000D5020000}"/>
    <cellStyle name="Lien hypertexte visité 729" xfId="772" xr:uid="{00000000-0005-0000-0000-0000D6020000}"/>
    <cellStyle name="Lien hypertexte visité 73" xfId="773" xr:uid="{00000000-0005-0000-0000-0000D7020000}"/>
    <cellStyle name="Lien hypertexte visité 730" xfId="774" xr:uid="{00000000-0005-0000-0000-0000D8020000}"/>
    <cellStyle name="Lien hypertexte visité 731" xfId="775" xr:uid="{00000000-0005-0000-0000-0000D9020000}"/>
    <cellStyle name="Lien hypertexte visité 732" xfId="776" xr:uid="{00000000-0005-0000-0000-0000DA020000}"/>
    <cellStyle name="Lien hypertexte visité 733" xfId="777" xr:uid="{00000000-0005-0000-0000-0000DB020000}"/>
    <cellStyle name="Lien hypertexte visité 734" xfId="778" xr:uid="{00000000-0005-0000-0000-0000DC020000}"/>
    <cellStyle name="Lien hypertexte visité 735" xfId="779" xr:uid="{00000000-0005-0000-0000-0000DD020000}"/>
    <cellStyle name="Lien hypertexte visité 736" xfId="780" xr:uid="{00000000-0005-0000-0000-0000DE020000}"/>
    <cellStyle name="Lien hypertexte visité 737" xfId="781" xr:uid="{00000000-0005-0000-0000-0000DF020000}"/>
    <cellStyle name="Lien hypertexte visité 738" xfId="782" xr:uid="{00000000-0005-0000-0000-0000E0020000}"/>
    <cellStyle name="Lien hypertexte visité 739" xfId="783" xr:uid="{00000000-0005-0000-0000-0000E1020000}"/>
    <cellStyle name="Lien hypertexte visité 74" xfId="784" xr:uid="{00000000-0005-0000-0000-0000E2020000}"/>
    <cellStyle name="Lien hypertexte visité 740" xfId="785" xr:uid="{00000000-0005-0000-0000-0000E3020000}"/>
    <cellStyle name="Lien hypertexte visité 741" xfId="786" xr:uid="{00000000-0005-0000-0000-0000E4020000}"/>
    <cellStyle name="Lien hypertexte visité 742" xfId="787" xr:uid="{00000000-0005-0000-0000-0000E5020000}"/>
    <cellStyle name="Lien hypertexte visité 743" xfId="788" xr:uid="{00000000-0005-0000-0000-0000E6020000}"/>
    <cellStyle name="Lien hypertexte visité 744" xfId="789" xr:uid="{00000000-0005-0000-0000-0000E7020000}"/>
    <cellStyle name="Lien hypertexte visité 745" xfId="790" xr:uid="{00000000-0005-0000-0000-0000E8020000}"/>
    <cellStyle name="Lien hypertexte visité 746" xfId="791" xr:uid="{00000000-0005-0000-0000-0000E9020000}"/>
    <cellStyle name="Lien hypertexte visité 747" xfId="792" xr:uid="{00000000-0005-0000-0000-0000EA020000}"/>
    <cellStyle name="Lien hypertexte visité 748" xfId="793" xr:uid="{00000000-0005-0000-0000-0000EB020000}"/>
    <cellStyle name="Lien hypertexte visité 749" xfId="794" xr:uid="{00000000-0005-0000-0000-0000EC020000}"/>
    <cellStyle name="Lien hypertexte visité 75" xfId="795" xr:uid="{00000000-0005-0000-0000-0000ED020000}"/>
    <cellStyle name="Lien hypertexte visité 750" xfId="796" xr:uid="{00000000-0005-0000-0000-0000EE020000}"/>
    <cellStyle name="Lien hypertexte visité 751" xfId="797" xr:uid="{00000000-0005-0000-0000-0000EF020000}"/>
    <cellStyle name="Lien hypertexte visité 752" xfId="798" xr:uid="{00000000-0005-0000-0000-0000F0020000}"/>
    <cellStyle name="Lien hypertexte visité 753" xfId="799" xr:uid="{00000000-0005-0000-0000-0000F1020000}"/>
    <cellStyle name="Lien hypertexte visité 754" xfId="800" xr:uid="{00000000-0005-0000-0000-0000F2020000}"/>
    <cellStyle name="Lien hypertexte visité 755" xfId="801" xr:uid="{00000000-0005-0000-0000-0000F3020000}"/>
    <cellStyle name="Lien hypertexte visité 756" xfId="802" xr:uid="{00000000-0005-0000-0000-0000F4020000}"/>
    <cellStyle name="Lien hypertexte visité 757" xfId="803" xr:uid="{00000000-0005-0000-0000-0000F5020000}"/>
    <cellStyle name="Lien hypertexte visité 758" xfId="804" xr:uid="{00000000-0005-0000-0000-0000F6020000}"/>
    <cellStyle name="Lien hypertexte visité 759" xfId="805" xr:uid="{00000000-0005-0000-0000-0000F7020000}"/>
    <cellStyle name="Lien hypertexte visité 76" xfId="806" xr:uid="{00000000-0005-0000-0000-0000F8020000}"/>
    <cellStyle name="Lien hypertexte visité 760" xfId="807" xr:uid="{00000000-0005-0000-0000-0000F9020000}"/>
    <cellStyle name="Lien hypertexte visité 761" xfId="808" xr:uid="{00000000-0005-0000-0000-0000FA020000}"/>
    <cellStyle name="Lien hypertexte visité 762" xfId="809" xr:uid="{00000000-0005-0000-0000-0000FB020000}"/>
    <cellStyle name="Lien hypertexte visité 763" xfId="810" xr:uid="{00000000-0005-0000-0000-0000FC020000}"/>
    <cellStyle name="Lien hypertexte visité 764" xfId="811" xr:uid="{00000000-0005-0000-0000-0000FD020000}"/>
    <cellStyle name="Lien hypertexte visité 765" xfId="812" xr:uid="{00000000-0005-0000-0000-0000FE020000}"/>
    <cellStyle name="Lien hypertexte visité 766" xfId="813" xr:uid="{00000000-0005-0000-0000-0000FF020000}"/>
    <cellStyle name="Lien hypertexte visité 767" xfId="814" xr:uid="{00000000-0005-0000-0000-000000030000}"/>
    <cellStyle name="Lien hypertexte visité 768" xfId="815" xr:uid="{00000000-0005-0000-0000-000001030000}"/>
    <cellStyle name="Lien hypertexte visité 769" xfId="816" xr:uid="{00000000-0005-0000-0000-000002030000}"/>
    <cellStyle name="Lien hypertexte visité 77" xfId="817" xr:uid="{00000000-0005-0000-0000-000003030000}"/>
    <cellStyle name="Lien hypertexte visité 770" xfId="818" xr:uid="{00000000-0005-0000-0000-000004030000}"/>
    <cellStyle name="Lien hypertexte visité 771" xfId="819" xr:uid="{00000000-0005-0000-0000-000005030000}"/>
    <cellStyle name="Lien hypertexte visité 772" xfId="820" xr:uid="{00000000-0005-0000-0000-000006030000}"/>
    <cellStyle name="Lien hypertexte visité 773" xfId="821" xr:uid="{00000000-0005-0000-0000-000007030000}"/>
    <cellStyle name="Lien hypertexte visité 774" xfId="822" xr:uid="{00000000-0005-0000-0000-000008030000}"/>
    <cellStyle name="Lien hypertexte visité 775" xfId="823" xr:uid="{00000000-0005-0000-0000-000009030000}"/>
    <cellStyle name="Lien hypertexte visité 776" xfId="824" xr:uid="{00000000-0005-0000-0000-00000A030000}"/>
    <cellStyle name="Lien hypertexte visité 777" xfId="825" xr:uid="{00000000-0005-0000-0000-00000B030000}"/>
    <cellStyle name="Lien hypertexte visité 778" xfId="826" xr:uid="{00000000-0005-0000-0000-00000C030000}"/>
    <cellStyle name="Lien hypertexte visité 779" xfId="827" xr:uid="{00000000-0005-0000-0000-00000D030000}"/>
    <cellStyle name="Lien hypertexte visité 78" xfId="828" xr:uid="{00000000-0005-0000-0000-00000E030000}"/>
    <cellStyle name="Lien hypertexte visité 780" xfId="829" xr:uid="{00000000-0005-0000-0000-00000F030000}"/>
    <cellStyle name="Lien hypertexte visité 781" xfId="830" xr:uid="{00000000-0005-0000-0000-000010030000}"/>
    <cellStyle name="Lien hypertexte visité 782" xfId="831" xr:uid="{00000000-0005-0000-0000-000011030000}"/>
    <cellStyle name="Lien hypertexte visité 783" xfId="832" xr:uid="{00000000-0005-0000-0000-000012030000}"/>
    <cellStyle name="Lien hypertexte visité 784" xfId="833" xr:uid="{00000000-0005-0000-0000-000013030000}"/>
    <cellStyle name="Lien hypertexte visité 785" xfId="834" xr:uid="{00000000-0005-0000-0000-000014030000}"/>
    <cellStyle name="Lien hypertexte visité 786" xfId="835" xr:uid="{00000000-0005-0000-0000-000015030000}"/>
    <cellStyle name="Lien hypertexte visité 787" xfId="836" xr:uid="{00000000-0005-0000-0000-000016030000}"/>
    <cellStyle name="Lien hypertexte visité 788" xfId="837" xr:uid="{00000000-0005-0000-0000-000017030000}"/>
    <cellStyle name="Lien hypertexte visité 789" xfId="838" xr:uid="{00000000-0005-0000-0000-000018030000}"/>
    <cellStyle name="Lien hypertexte visité 79" xfId="839" xr:uid="{00000000-0005-0000-0000-000019030000}"/>
    <cellStyle name="Lien hypertexte visité 790" xfId="840" xr:uid="{00000000-0005-0000-0000-00001A030000}"/>
    <cellStyle name="Lien hypertexte visité 791" xfId="841" xr:uid="{00000000-0005-0000-0000-00001B030000}"/>
    <cellStyle name="Lien hypertexte visité 792" xfId="842" xr:uid="{00000000-0005-0000-0000-00001C030000}"/>
    <cellStyle name="Lien hypertexte visité 793" xfId="843" xr:uid="{00000000-0005-0000-0000-00001D030000}"/>
    <cellStyle name="Lien hypertexte visité 794" xfId="844" xr:uid="{00000000-0005-0000-0000-00001E030000}"/>
    <cellStyle name="Lien hypertexte visité 795" xfId="845" xr:uid="{00000000-0005-0000-0000-00001F030000}"/>
    <cellStyle name="Lien hypertexte visité 796" xfId="846" xr:uid="{00000000-0005-0000-0000-000020030000}"/>
    <cellStyle name="Lien hypertexte visité 797" xfId="847" xr:uid="{00000000-0005-0000-0000-000021030000}"/>
    <cellStyle name="Lien hypertexte visité 798" xfId="848" xr:uid="{00000000-0005-0000-0000-000022030000}"/>
    <cellStyle name="Lien hypertexte visité 799" xfId="849" xr:uid="{00000000-0005-0000-0000-000023030000}"/>
    <cellStyle name="Lien hypertexte visité 8" xfId="850" xr:uid="{00000000-0005-0000-0000-000024030000}"/>
    <cellStyle name="Lien hypertexte visité 80" xfId="851" xr:uid="{00000000-0005-0000-0000-000025030000}"/>
    <cellStyle name="Lien hypertexte visité 800" xfId="852" xr:uid="{00000000-0005-0000-0000-000026030000}"/>
    <cellStyle name="Lien hypertexte visité 801" xfId="853" xr:uid="{00000000-0005-0000-0000-000027030000}"/>
    <cellStyle name="Lien hypertexte visité 802" xfId="854" xr:uid="{00000000-0005-0000-0000-000028030000}"/>
    <cellStyle name="Lien hypertexte visité 803" xfId="855" xr:uid="{00000000-0005-0000-0000-000029030000}"/>
    <cellStyle name="Lien hypertexte visité 804" xfId="856" xr:uid="{00000000-0005-0000-0000-00002A030000}"/>
    <cellStyle name="Lien hypertexte visité 805" xfId="857" xr:uid="{00000000-0005-0000-0000-00002B030000}"/>
    <cellStyle name="Lien hypertexte visité 806" xfId="858" xr:uid="{00000000-0005-0000-0000-00002C030000}"/>
    <cellStyle name="Lien hypertexte visité 807" xfId="859" xr:uid="{00000000-0005-0000-0000-00002D030000}"/>
    <cellStyle name="Lien hypertexte visité 808" xfId="860" xr:uid="{00000000-0005-0000-0000-00002E030000}"/>
    <cellStyle name="Lien hypertexte visité 809" xfId="861" xr:uid="{00000000-0005-0000-0000-00002F030000}"/>
    <cellStyle name="Lien hypertexte visité 81" xfId="862" xr:uid="{00000000-0005-0000-0000-000030030000}"/>
    <cellStyle name="Lien hypertexte visité 810" xfId="863" xr:uid="{00000000-0005-0000-0000-000031030000}"/>
    <cellStyle name="Lien hypertexte visité 811" xfId="864" xr:uid="{00000000-0005-0000-0000-000032030000}"/>
    <cellStyle name="Lien hypertexte visité 812" xfId="865" xr:uid="{00000000-0005-0000-0000-000033030000}"/>
    <cellStyle name="Lien hypertexte visité 813" xfId="866" xr:uid="{00000000-0005-0000-0000-000034030000}"/>
    <cellStyle name="Lien hypertexte visité 814" xfId="867" xr:uid="{00000000-0005-0000-0000-000035030000}"/>
    <cellStyle name="Lien hypertexte visité 815" xfId="868" xr:uid="{00000000-0005-0000-0000-000036030000}"/>
    <cellStyle name="Lien hypertexte visité 816" xfId="869" xr:uid="{00000000-0005-0000-0000-000037030000}"/>
    <cellStyle name="Lien hypertexte visité 817" xfId="870" xr:uid="{00000000-0005-0000-0000-000038030000}"/>
    <cellStyle name="Lien hypertexte visité 818" xfId="871" xr:uid="{00000000-0005-0000-0000-000039030000}"/>
    <cellStyle name="Lien hypertexte visité 819" xfId="872" xr:uid="{00000000-0005-0000-0000-00003A030000}"/>
    <cellStyle name="Lien hypertexte visité 82" xfId="873" xr:uid="{00000000-0005-0000-0000-00003B030000}"/>
    <cellStyle name="Lien hypertexte visité 820" xfId="874" xr:uid="{00000000-0005-0000-0000-00003C030000}"/>
    <cellStyle name="Lien hypertexte visité 821" xfId="875" xr:uid="{00000000-0005-0000-0000-00003D030000}"/>
    <cellStyle name="Lien hypertexte visité 822" xfId="876" xr:uid="{00000000-0005-0000-0000-00003E030000}"/>
    <cellStyle name="Lien hypertexte visité 823" xfId="877" xr:uid="{00000000-0005-0000-0000-00003F030000}"/>
    <cellStyle name="Lien hypertexte visité 824" xfId="878" xr:uid="{00000000-0005-0000-0000-000040030000}"/>
    <cellStyle name="Lien hypertexte visité 825" xfId="879" xr:uid="{00000000-0005-0000-0000-000041030000}"/>
    <cellStyle name="Lien hypertexte visité 826" xfId="880" xr:uid="{00000000-0005-0000-0000-000042030000}"/>
    <cellStyle name="Lien hypertexte visité 827" xfId="881" xr:uid="{00000000-0005-0000-0000-000043030000}"/>
    <cellStyle name="Lien hypertexte visité 828" xfId="882" xr:uid="{00000000-0005-0000-0000-000044030000}"/>
    <cellStyle name="Lien hypertexte visité 829" xfId="883" xr:uid="{00000000-0005-0000-0000-000045030000}"/>
    <cellStyle name="Lien hypertexte visité 83" xfId="884" xr:uid="{00000000-0005-0000-0000-000046030000}"/>
    <cellStyle name="Lien hypertexte visité 830" xfId="885" xr:uid="{00000000-0005-0000-0000-000047030000}"/>
    <cellStyle name="Lien hypertexte visité 831" xfId="886" xr:uid="{00000000-0005-0000-0000-000048030000}"/>
    <cellStyle name="Lien hypertexte visité 832" xfId="887" xr:uid="{00000000-0005-0000-0000-000049030000}"/>
    <cellStyle name="Lien hypertexte visité 833" xfId="888" xr:uid="{00000000-0005-0000-0000-00004A030000}"/>
    <cellStyle name="Lien hypertexte visité 834" xfId="889" xr:uid="{00000000-0005-0000-0000-00004B030000}"/>
    <cellStyle name="Lien hypertexte visité 835" xfId="890" xr:uid="{00000000-0005-0000-0000-00004C030000}"/>
    <cellStyle name="Lien hypertexte visité 836" xfId="891" xr:uid="{00000000-0005-0000-0000-00004D030000}"/>
    <cellStyle name="Lien hypertexte visité 837" xfId="892" xr:uid="{00000000-0005-0000-0000-00004E030000}"/>
    <cellStyle name="Lien hypertexte visité 838" xfId="893" xr:uid="{00000000-0005-0000-0000-00004F030000}"/>
    <cellStyle name="Lien hypertexte visité 839" xfId="894" xr:uid="{00000000-0005-0000-0000-000050030000}"/>
    <cellStyle name="Lien hypertexte visité 84" xfId="895" xr:uid="{00000000-0005-0000-0000-000051030000}"/>
    <cellStyle name="Lien hypertexte visité 840" xfId="896" xr:uid="{00000000-0005-0000-0000-000052030000}"/>
    <cellStyle name="Lien hypertexte visité 841" xfId="897" xr:uid="{00000000-0005-0000-0000-000053030000}"/>
    <cellStyle name="Lien hypertexte visité 842" xfId="898" xr:uid="{00000000-0005-0000-0000-000054030000}"/>
    <cellStyle name="Lien hypertexte visité 843" xfId="899" xr:uid="{00000000-0005-0000-0000-000055030000}"/>
    <cellStyle name="Lien hypertexte visité 844" xfId="900" xr:uid="{00000000-0005-0000-0000-000056030000}"/>
    <cellStyle name="Lien hypertexte visité 845" xfId="901" xr:uid="{00000000-0005-0000-0000-000057030000}"/>
    <cellStyle name="Lien hypertexte visité 846" xfId="902" xr:uid="{00000000-0005-0000-0000-000058030000}"/>
    <cellStyle name="Lien hypertexte visité 847" xfId="903" xr:uid="{00000000-0005-0000-0000-000059030000}"/>
    <cellStyle name="Lien hypertexte visité 848" xfId="904" xr:uid="{00000000-0005-0000-0000-00005A030000}"/>
    <cellStyle name="Lien hypertexte visité 849" xfId="905" xr:uid="{00000000-0005-0000-0000-00005B030000}"/>
    <cellStyle name="Lien hypertexte visité 85" xfId="906" xr:uid="{00000000-0005-0000-0000-00005C030000}"/>
    <cellStyle name="Lien hypertexte visité 850" xfId="907" xr:uid="{00000000-0005-0000-0000-00005D030000}"/>
    <cellStyle name="Lien hypertexte visité 851" xfId="908" xr:uid="{00000000-0005-0000-0000-00005E030000}"/>
    <cellStyle name="Lien hypertexte visité 852" xfId="909" xr:uid="{00000000-0005-0000-0000-00005F030000}"/>
    <cellStyle name="Lien hypertexte visité 853" xfId="910" xr:uid="{00000000-0005-0000-0000-000060030000}"/>
    <cellStyle name="Lien hypertexte visité 854" xfId="911" xr:uid="{00000000-0005-0000-0000-000061030000}"/>
    <cellStyle name="Lien hypertexte visité 855" xfId="912" xr:uid="{00000000-0005-0000-0000-000062030000}"/>
    <cellStyle name="Lien hypertexte visité 856" xfId="913" xr:uid="{00000000-0005-0000-0000-000063030000}"/>
    <cellStyle name="Lien hypertexte visité 857" xfId="914" xr:uid="{00000000-0005-0000-0000-000064030000}"/>
    <cellStyle name="Lien hypertexte visité 858" xfId="915" xr:uid="{00000000-0005-0000-0000-000065030000}"/>
    <cellStyle name="Lien hypertexte visité 859" xfId="916" xr:uid="{00000000-0005-0000-0000-000066030000}"/>
    <cellStyle name="Lien hypertexte visité 86" xfId="917" xr:uid="{00000000-0005-0000-0000-000067030000}"/>
    <cellStyle name="Lien hypertexte visité 860" xfId="918" xr:uid="{00000000-0005-0000-0000-000068030000}"/>
    <cellStyle name="Lien hypertexte visité 861" xfId="919" xr:uid="{00000000-0005-0000-0000-000069030000}"/>
    <cellStyle name="Lien hypertexte visité 862" xfId="920" xr:uid="{00000000-0005-0000-0000-00006A030000}"/>
    <cellStyle name="Lien hypertexte visité 863" xfId="921" xr:uid="{00000000-0005-0000-0000-00006B030000}"/>
    <cellStyle name="Lien hypertexte visité 864" xfId="922" xr:uid="{00000000-0005-0000-0000-00006C030000}"/>
    <cellStyle name="Lien hypertexte visité 865" xfId="923" xr:uid="{00000000-0005-0000-0000-00006D030000}"/>
    <cellStyle name="Lien hypertexte visité 866" xfId="924" xr:uid="{00000000-0005-0000-0000-00006E030000}"/>
    <cellStyle name="Lien hypertexte visité 867" xfId="925" xr:uid="{00000000-0005-0000-0000-00006F030000}"/>
    <cellStyle name="Lien hypertexte visité 868" xfId="926" xr:uid="{00000000-0005-0000-0000-000070030000}"/>
    <cellStyle name="Lien hypertexte visité 869" xfId="927" xr:uid="{00000000-0005-0000-0000-000071030000}"/>
    <cellStyle name="Lien hypertexte visité 87" xfId="928" xr:uid="{00000000-0005-0000-0000-000072030000}"/>
    <cellStyle name="Lien hypertexte visité 870" xfId="929" xr:uid="{00000000-0005-0000-0000-000073030000}"/>
    <cellStyle name="Lien hypertexte visité 871" xfId="930" xr:uid="{00000000-0005-0000-0000-000074030000}"/>
    <cellStyle name="Lien hypertexte visité 872" xfId="931" xr:uid="{00000000-0005-0000-0000-000075030000}"/>
    <cellStyle name="Lien hypertexte visité 873" xfId="932" xr:uid="{00000000-0005-0000-0000-000076030000}"/>
    <cellStyle name="Lien hypertexte visité 874" xfId="933" xr:uid="{00000000-0005-0000-0000-000077030000}"/>
    <cellStyle name="Lien hypertexte visité 875" xfId="934" xr:uid="{00000000-0005-0000-0000-000078030000}"/>
    <cellStyle name="Lien hypertexte visité 876" xfId="935" xr:uid="{00000000-0005-0000-0000-000079030000}"/>
    <cellStyle name="Lien hypertexte visité 877" xfId="936" xr:uid="{00000000-0005-0000-0000-00007A030000}"/>
    <cellStyle name="Lien hypertexte visité 878" xfId="937" xr:uid="{00000000-0005-0000-0000-00007B030000}"/>
    <cellStyle name="Lien hypertexte visité 879" xfId="938" xr:uid="{00000000-0005-0000-0000-00007C030000}"/>
    <cellStyle name="Lien hypertexte visité 88" xfId="939" xr:uid="{00000000-0005-0000-0000-00007D030000}"/>
    <cellStyle name="Lien hypertexte visité 880" xfId="940" xr:uid="{00000000-0005-0000-0000-00007E030000}"/>
    <cellStyle name="Lien hypertexte visité 881" xfId="941" xr:uid="{00000000-0005-0000-0000-00007F030000}"/>
    <cellStyle name="Lien hypertexte visité 882" xfId="942" xr:uid="{00000000-0005-0000-0000-000080030000}"/>
    <cellStyle name="Lien hypertexte visité 883" xfId="943" xr:uid="{00000000-0005-0000-0000-000081030000}"/>
    <cellStyle name="Lien hypertexte visité 884" xfId="944" xr:uid="{00000000-0005-0000-0000-000082030000}"/>
    <cellStyle name="Lien hypertexte visité 885" xfId="945" xr:uid="{00000000-0005-0000-0000-000083030000}"/>
    <cellStyle name="Lien hypertexte visité 886" xfId="946" xr:uid="{00000000-0005-0000-0000-000084030000}"/>
    <cellStyle name="Lien hypertexte visité 887" xfId="947" xr:uid="{00000000-0005-0000-0000-000085030000}"/>
    <cellStyle name="Lien hypertexte visité 888" xfId="948" xr:uid="{00000000-0005-0000-0000-000086030000}"/>
    <cellStyle name="Lien hypertexte visité 889" xfId="949" xr:uid="{00000000-0005-0000-0000-000087030000}"/>
    <cellStyle name="Lien hypertexte visité 89" xfId="950" xr:uid="{00000000-0005-0000-0000-000088030000}"/>
    <cellStyle name="Lien hypertexte visité 890" xfId="951" xr:uid="{00000000-0005-0000-0000-000089030000}"/>
    <cellStyle name="Lien hypertexte visité 891" xfId="952" xr:uid="{00000000-0005-0000-0000-00008A030000}"/>
    <cellStyle name="Lien hypertexte visité 892" xfId="953" xr:uid="{00000000-0005-0000-0000-00008B030000}"/>
    <cellStyle name="Lien hypertexte visité 893" xfId="954" xr:uid="{00000000-0005-0000-0000-00008C030000}"/>
    <cellStyle name="Lien hypertexte visité 894" xfId="955" xr:uid="{00000000-0005-0000-0000-00008D030000}"/>
    <cellStyle name="Lien hypertexte visité 895" xfId="956" xr:uid="{00000000-0005-0000-0000-00008E030000}"/>
    <cellStyle name="Lien hypertexte visité 896" xfId="957" xr:uid="{00000000-0005-0000-0000-00008F030000}"/>
    <cellStyle name="Lien hypertexte visité 897" xfId="958" xr:uid="{00000000-0005-0000-0000-000090030000}"/>
    <cellStyle name="Lien hypertexte visité 898" xfId="959" xr:uid="{00000000-0005-0000-0000-000091030000}"/>
    <cellStyle name="Lien hypertexte visité 899" xfId="960" xr:uid="{00000000-0005-0000-0000-000092030000}"/>
    <cellStyle name="Lien hypertexte visité 9" xfId="961" xr:uid="{00000000-0005-0000-0000-000093030000}"/>
    <cellStyle name="Lien hypertexte visité 90" xfId="962" xr:uid="{00000000-0005-0000-0000-000094030000}"/>
    <cellStyle name="Lien hypertexte visité 900" xfId="963" xr:uid="{00000000-0005-0000-0000-000095030000}"/>
    <cellStyle name="Lien hypertexte visité 901" xfId="964" xr:uid="{00000000-0005-0000-0000-000096030000}"/>
    <cellStyle name="Lien hypertexte visité 902" xfId="965" xr:uid="{00000000-0005-0000-0000-000097030000}"/>
    <cellStyle name="Lien hypertexte visité 903" xfId="966" xr:uid="{00000000-0005-0000-0000-000098030000}"/>
    <cellStyle name="Lien hypertexte visité 904" xfId="967" xr:uid="{00000000-0005-0000-0000-000099030000}"/>
    <cellStyle name="Lien hypertexte visité 905" xfId="968" xr:uid="{00000000-0005-0000-0000-00009A030000}"/>
    <cellStyle name="Lien hypertexte visité 906" xfId="969" xr:uid="{00000000-0005-0000-0000-00009B030000}"/>
    <cellStyle name="Lien hypertexte visité 907" xfId="970" xr:uid="{00000000-0005-0000-0000-00009C030000}"/>
    <cellStyle name="Lien hypertexte visité 908" xfId="971" xr:uid="{00000000-0005-0000-0000-00009D030000}"/>
    <cellStyle name="Lien hypertexte visité 909" xfId="972" xr:uid="{00000000-0005-0000-0000-00009E030000}"/>
    <cellStyle name="Lien hypertexte visité 91" xfId="973" xr:uid="{00000000-0005-0000-0000-00009F030000}"/>
    <cellStyle name="Lien hypertexte visité 910" xfId="974" xr:uid="{00000000-0005-0000-0000-0000A0030000}"/>
    <cellStyle name="Lien hypertexte visité 911" xfId="975" xr:uid="{00000000-0005-0000-0000-0000A1030000}"/>
    <cellStyle name="Lien hypertexte visité 912" xfId="976" xr:uid="{00000000-0005-0000-0000-0000A2030000}"/>
    <cellStyle name="Lien hypertexte visité 913" xfId="977" xr:uid="{00000000-0005-0000-0000-0000A3030000}"/>
    <cellStyle name="Lien hypertexte visité 914" xfId="978" xr:uid="{00000000-0005-0000-0000-0000A4030000}"/>
    <cellStyle name="Lien hypertexte visité 915" xfId="979" xr:uid="{00000000-0005-0000-0000-0000A5030000}"/>
    <cellStyle name="Lien hypertexte visité 916" xfId="980" xr:uid="{00000000-0005-0000-0000-0000A6030000}"/>
    <cellStyle name="Lien hypertexte visité 917" xfId="981" xr:uid="{00000000-0005-0000-0000-0000A7030000}"/>
    <cellStyle name="Lien hypertexte visité 918" xfId="982" xr:uid="{00000000-0005-0000-0000-0000A8030000}"/>
    <cellStyle name="Lien hypertexte visité 919" xfId="983" xr:uid="{00000000-0005-0000-0000-0000A9030000}"/>
    <cellStyle name="Lien hypertexte visité 92" xfId="984" xr:uid="{00000000-0005-0000-0000-0000AA030000}"/>
    <cellStyle name="Lien hypertexte visité 920" xfId="985" xr:uid="{00000000-0005-0000-0000-0000AB030000}"/>
    <cellStyle name="Lien hypertexte visité 921" xfId="986" xr:uid="{00000000-0005-0000-0000-0000AC030000}"/>
    <cellStyle name="Lien hypertexte visité 922" xfId="987" xr:uid="{00000000-0005-0000-0000-0000AD030000}"/>
    <cellStyle name="Lien hypertexte visité 923" xfId="988" xr:uid="{00000000-0005-0000-0000-0000AE030000}"/>
    <cellStyle name="Lien hypertexte visité 924" xfId="989" xr:uid="{00000000-0005-0000-0000-0000AF030000}"/>
    <cellStyle name="Lien hypertexte visité 925" xfId="990" xr:uid="{00000000-0005-0000-0000-0000B0030000}"/>
    <cellStyle name="Lien hypertexte visité 926" xfId="991" xr:uid="{00000000-0005-0000-0000-0000B1030000}"/>
    <cellStyle name="Lien hypertexte visité 927" xfId="992" xr:uid="{00000000-0005-0000-0000-0000B2030000}"/>
    <cellStyle name="Lien hypertexte visité 928" xfId="993" xr:uid="{00000000-0005-0000-0000-0000B3030000}"/>
    <cellStyle name="Lien hypertexte visité 929" xfId="994" xr:uid="{00000000-0005-0000-0000-0000B4030000}"/>
    <cellStyle name="Lien hypertexte visité 93" xfId="995" xr:uid="{00000000-0005-0000-0000-0000B5030000}"/>
    <cellStyle name="Lien hypertexte visité 930" xfId="996" xr:uid="{00000000-0005-0000-0000-0000B6030000}"/>
    <cellStyle name="Lien hypertexte visité 931" xfId="997" xr:uid="{00000000-0005-0000-0000-0000B7030000}"/>
    <cellStyle name="Lien hypertexte visité 932" xfId="998" xr:uid="{00000000-0005-0000-0000-0000B8030000}"/>
    <cellStyle name="Lien hypertexte visité 933" xfId="999" xr:uid="{00000000-0005-0000-0000-0000B9030000}"/>
    <cellStyle name="Lien hypertexte visité 934" xfId="1000" xr:uid="{00000000-0005-0000-0000-0000BA030000}"/>
    <cellStyle name="Lien hypertexte visité 935" xfId="1001" xr:uid="{00000000-0005-0000-0000-0000BB030000}"/>
    <cellStyle name="Lien hypertexte visité 936" xfId="1002" xr:uid="{00000000-0005-0000-0000-0000BC030000}"/>
    <cellStyle name="Lien hypertexte visité 937" xfId="1003" xr:uid="{00000000-0005-0000-0000-0000BD030000}"/>
    <cellStyle name="Lien hypertexte visité 938" xfId="1004" xr:uid="{00000000-0005-0000-0000-0000BE030000}"/>
    <cellStyle name="Lien hypertexte visité 939" xfId="1005" xr:uid="{00000000-0005-0000-0000-0000BF030000}"/>
    <cellStyle name="Lien hypertexte visité 94" xfId="1006" xr:uid="{00000000-0005-0000-0000-0000C0030000}"/>
    <cellStyle name="Lien hypertexte visité 940" xfId="1007" xr:uid="{00000000-0005-0000-0000-0000C1030000}"/>
    <cellStyle name="Lien hypertexte visité 941" xfId="1008" xr:uid="{00000000-0005-0000-0000-0000C2030000}"/>
    <cellStyle name="Lien hypertexte visité 942" xfId="1009" xr:uid="{00000000-0005-0000-0000-0000C3030000}"/>
    <cellStyle name="Lien hypertexte visité 943" xfId="1010" xr:uid="{00000000-0005-0000-0000-0000C4030000}"/>
    <cellStyle name="Lien hypertexte visité 944" xfId="1011" xr:uid="{00000000-0005-0000-0000-0000C5030000}"/>
    <cellStyle name="Lien hypertexte visité 945" xfId="1012" xr:uid="{00000000-0005-0000-0000-0000C6030000}"/>
    <cellStyle name="Lien hypertexte visité 946" xfId="1013" xr:uid="{00000000-0005-0000-0000-0000C7030000}"/>
    <cellStyle name="Lien hypertexte visité 947" xfId="1014" xr:uid="{00000000-0005-0000-0000-0000C8030000}"/>
    <cellStyle name="Lien hypertexte visité 948" xfId="1015" xr:uid="{00000000-0005-0000-0000-0000C9030000}"/>
    <cellStyle name="Lien hypertexte visité 949" xfId="1016" xr:uid="{00000000-0005-0000-0000-0000CA030000}"/>
    <cellStyle name="Lien hypertexte visité 95" xfId="1017" xr:uid="{00000000-0005-0000-0000-0000CB030000}"/>
    <cellStyle name="Lien hypertexte visité 950" xfId="1018" xr:uid="{00000000-0005-0000-0000-0000CC030000}"/>
    <cellStyle name="Lien hypertexte visité 951" xfId="1019" xr:uid="{00000000-0005-0000-0000-0000CD030000}"/>
    <cellStyle name="Lien hypertexte visité 952" xfId="1020" xr:uid="{00000000-0005-0000-0000-0000CE030000}"/>
    <cellStyle name="Lien hypertexte visité 953" xfId="1021" xr:uid="{00000000-0005-0000-0000-0000CF030000}"/>
    <cellStyle name="Lien hypertexte visité 954" xfId="1022" xr:uid="{00000000-0005-0000-0000-0000D0030000}"/>
    <cellStyle name="Lien hypertexte visité 955" xfId="1023" xr:uid="{00000000-0005-0000-0000-0000D1030000}"/>
    <cellStyle name="Lien hypertexte visité 956" xfId="1024" xr:uid="{00000000-0005-0000-0000-0000D2030000}"/>
    <cellStyle name="Lien hypertexte visité 957" xfId="1025" xr:uid="{00000000-0005-0000-0000-0000D3030000}"/>
    <cellStyle name="Lien hypertexte visité 958" xfId="1026" xr:uid="{00000000-0005-0000-0000-0000D4030000}"/>
    <cellStyle name="Lien hypertexte visité 959" xfId="1027" xr:uid="{00000000-0005-0000-0000-0000D5030000}"/>
    <cellStyle name="Lien hypertexte visité 96" xfId="1028" xr:uid="{00000000-0005-0000-0000-0000D6030000}"/>
    <cellStyle name="Lien hypertexte visité 960" xfId="1029" xr:uid="{00000000-0005-0000-0000-0000D7030000}"/>
    <cellStyle name="Lien hypertexte visité 961" xfId="1030" xr:uid="{00000000-0005-0000-0000-0000D8030000}"/>
    <cellStyle name="Lien hypertexte visité 962" xfId="1031" xr:uid="{00000000-0005-0000-0000-0000D9030000}"/>
    <cellStyle name="Lien hypertexte visité 963" xfId="1032" xr:uid="{00000000-0005-0000-0000-0000DA030000}"/>
    <cellStyle name="Lien hypertexte visité 964" xfId="1033" xr:uid="{00000000-0005-0000-0000-0000DB030000}"/>
    <cellStyle name="Lien hypertexte visité 965" xfId="1034" xr:uid="{00000000-0005-0000-0000-0000DC030000}"/>
    <cellStyle name="Lien hypertexte visité 966" xfId="1035" xr:uid="{00000000-0005-0000-0000-0000DD030000}"/>
    <cellStyle name="Lien hypertexte visité 967" xfId="1036" xr:uid="{00000000-0005-0000-0000-0000DE030000}"/>
    <cellStyle name="Lien hypertexte visité 968" xfId="1037" xr:uid="{00000000-0005-0000-0000-0000DF030000}"/>
    <cellStyle name="Lien hypertexte visité 969" xfId="1038" xr:uid="{00000000-0005-0000-0000-0000E0030000}"/>
    <cellStyle name="Lien hypertexte visité 97" xfId="1039" xr:uid="{00000000-0005-0000-0000-0000E1030000}"/>
    <cellStyle name="Lien hypertexte visité 970" xfId="1040" xr:uid="{00000000-0005-0000-0000-0000E2030000}"/>
    <cellStyle name="Lien hypertexte visité 971" xfId="1041" xr:uid="{00000000-0005-0000-0000-0000E3030000}"/>
    <cellStyle name="Lien hypertexte visité 972" xfId="1042" xr:uid="{00000000-0005-0000-0000-0000E4030000}"/>
    <cellStyle name="Lien hypertexte visité 973" xfId="1043" xr:uid="{00000000-0005-0000-0000-0000E5030000}"/>
    <cellStyle name="Lien hypertexte visité 974" xfId="1044" xr:uid="{00000000-0005-0000-0000-0000E6030000}"/>
    <cellStyle name="Lien hypertexte visité 975" xfId="1045" xr:uid="{00000000-0005-0000-0000-0000E7030000}"/>
    <cellStyle name="Lien hypertexte visité 976" xfId="1046" xr:uid="{00000000-0005-0000-0000-0000E8030000}"/>
    <cellStyle name="Lien hypertexte visité 977" xfId="1047" xr:uid="{00000000-0005-0000-0000-0000E9030000}"/>
    <cellStyle name="Lien hypertexte visité 978" xfId="1048" xr:uid="{00000000-0005-0000-0000-0000EA030000}"/>
    <cellStyle name="Lien hypertexte visité 979" xfId="1049" xr:uid="{00000000-0005-0000-0000-0000EB030000}"/>
    <cellStyle name="Lien hypertexte visité 98" xfId="1050" xr:uid="{00000000-0005-0000-0000-0000EC030000}"/>
    <cellStyle name="Lien hypertexte visité 980" xfId="1051" xr:uid="{00000000-0005-0000-0000-0000ED030000}"/>
    <cellStyle name="Lien hypertexte visité 981" xfId="1052" xr:uid="{00000000-0005-0000-0000-0000EE030000}"/>
    <cellStyle name="Lien hypertexte visité 982" xfId="1053" xr:uid="{00000000-0005-0000-0000-0000EF030000}"/>
    <cellStyle name="Lien hypertexte visité 983" xfId="1054" xr:uid="{00000000-0005-0000-0000-0000F0030000}"/>
    <cellStyle name="Lien hypertexte visité 984" xfId="1055" xr:uid="{00000000-0005-0000-0000-0000F1030000}"/>
    <cellStyle name="Lien hypertexte visité 985" xfId="1056" xr:uid="{00000000-0005-0000-0000-0000F2030000}"/>
    <cellStyle name="Lien hypertexte visité 986" xfId="1057" xr:uid="{00000000-0005-0000-0000-0000F3030000}"/>
    <cellStyle name="Lien hypertexte visité 987" xfId="1058" xr:uid="{00000000-0005-0000-0000-0000F4030000}"/>
    <cellStyle name="Lien hypertexte visité 988" xfId="1059" xr:uid="{00000000-0005-0000-0000-0000F5030000}"/>
    <cellStyle name="Lien hypertexte visité 989" xfId="1060" xr:uid="{00000000-0005-0000-0000-0000F6030000}"/>
    <cellStyle name="Lien hypertexte visité 99" xfId="1061" xr:uid="{00000000-0005-0000-0000-0000F7030000}"/>
    <cellStyle name="Lien hypertexte visité 990" xfId="1062" xr:uid="{00000000-0005-0000-0000-0000F8030000}"/>
    <cellStyle name="Lien hypertexte visité 991" xfId="1063" xr:uid="{00000000-0005-0000-0000-0000F9030000}"/>
    <cellStyle name="Lien hypertexte visité 992" xfId="1064" xr:uid="{00000000-0005-0000-0000-0000FA030000}"/>
    <cellStyle name="Lien hypertexte visité 993" xfId="1065" xr:uid="{00000000-0005-0000-0000-0000FB030000}"/>
    <cellStyle name="Lien hypertexte visité 994" xfId="1066" xr:uid="{00000000-0005-0000-0000-0000FC030000}"/>
    <cellStyle name="Lien hypertexte visité 995" xfId="1067" xr:uid="{00000000-0005-0000-0000-0000FD030000}"/>
    <cellStyle name="Lien hypertexte visité 996" xfId="1068" xr:uid="{00000000-0005-0000-0000-0000FE030000}"/>
    <cellStyle name="Lien hypertexte visité 997" xfId="1069" xr:uid="{00000000-0005-0000-0000-0000FF030000}"/>
    <cellStyle name="Lien hypertexte visité 998" xfId="1070" xr:uid="{00000000-0005-0000-0000-000000040000}"/>
    <cellStyle name="Lien hypertexte visité 999" xfId="1071" xr:uid="{00000000-0005-0000-0000-000001040000}"/>
    <cellStyle name="Milliers 2" xfId="14" xr:uid="{00000000-0005-0000-0000-000002040000}"/>
    <cellStyle name="Milliers 2 2" xfId="40" xr:uid="{00000000-0005-0000-0000-000003040000}"/>
    <cellStyle name="Milliers 2 2 2" xfId="1289" xr:uid="{BFCD2696-434B-426B-ABD1-503C5D1D9570}"/>
    <cellStyle name="Milliers 2 3" xfId="1072" xr:uid="{00000000-0005-0000-0000-000004040000}"/>
    <cellStyle name="Milliers 2 3 2" xfId="1295" xr:uid="{F8F6D529-0F7B-4677-B8B2-21519CFA6938}"/>
    <cellStyle name="Milliers 3" xfId="12" xr:uid="{00000000-0005-0000-0000-000005040000}"/>
    <cellStyle name="Milliers 4" xfId="1073" xr:uid="{00000000-0005-0000-0000-000006040000}"/>
    <cellStyle name="Monétaire" xfId="44" builtinId="4"/>
    <cellStyle name="Monétaire 2" xfId="35" xr:uid="{00000000-0005-0000-0000-000008040000}"/>
    <cellStyle name="Monétaire 2 2" xfId="1074" xr:uid="{00000000-0005-0000-0000-000009040000}"/>
    <cellStyle name="Monétaire 2 3" xfId="1075" xr:uid="{00000000-0005-0000-0000-00000A040000}"/>
    <cellStyle name="Monétaire 2 4" xfId="1076" xr:uid="{00000000-0005-0000-0000-00000B040000}"/>
    <cellStyle name="Monétaire 3" xfId="43" xr:uid="{00000000-0005-0000-0000-00000C040000}"/>
    <cellStyle name="Monétaire 3 2" xfId="1290" xr:uid="{187DD825-9A7F-4738-91C0-44FB973E77FF}"/>
    <cellStyle name="Monétaire 4" xfId="1077" xr:uid="{00000000-0005-0000-0000-00000D040000}"/>
    <cellStyle name="Monétaire 4 2" xfId="1296" xr:uid="{689963D9-EC2B-4DCF-82D1-97C04E9954C4}"/>
    <cellStyle name="Monétaire 5" xfId="1078" xr:uid="{00000000-0005-0000-0000-00000E040000}"/>
    <cellStyle name="Monétaire 5 2" xfId="1297" xr:uid="{AF688F63-6029-4457-B2DE-53336491BEC3}"/>
    <cellStyle name="Monétaire 6" xfId="1079" xr:uid="{00000000-0005-0000-0000-00000F040000}"/>
    <cellStyle name="Monétaire 6 2" xfId="1298" xr:uid="{4A442205-25BF-4811-8344-5AE4AE3AE566}"/>
    <cellStyle name="Monétaire 7" xfId="1291" xr:uid="{2466AEA8-41F5-48C0-B12B-11FA3E079D50}"/>
    <cellStyle name="Normal" xfId="0" builtinId="0"/>
    <cellStyle name="Normal 10" xfId="30" xr:uid="{00000000-0005-0000-0000-000011040000}"/>
    <cellStyle name="Normal 10 2" xfId="48" xr:uid="{00000000-0005-0000-0000-000012040000}"/>
    <cellStyle name="Normal 10 2 2" xfId="1080" xr:uid="{00000000-0005-0000-0000-000013040000}"/>
    <cellStyle name="Normal 10 2 2 2" xfId="1081" xr:uid="{00000000-0005-0000-0000-000014040000}"/>
    <cellStyle name="Normal 10 2 3" xfId="1082" xr:uid="{00000000-0005-0000-0000-000015040000}"/>
    <cellStyle name="Normal 10 2 4" xfId="1083" xr:uid="{00000000-0005-0000-0000-000016040000}"/>
    <cellStyle name="Normal 10 3" xfId="46" xr:uid="{00000000-0005-0000-0000-000017040000}"/>
    <cellStyle name="Normal 10 4" xfId="1084" xr:uid="{00000000-0005-0000-0000-000018040000}"/>
    <cellStyle name="Normal 10 5" xfId="1085" xr:uid="{00000000-0005-0000-0000-000019040000}"/>
    <cellStyle name="Normal 10 6" xfId="1086" xr:uid="{00000000-0005-0000-0000-00001A040000}"/>
    <cellStyle name="Normal 109 2" xfId="1087" xr:uid="{00000000-0005-0000-0000-00001B040000}"/>
    <cellStyle name="Normal 11" xfId="31" xr:uid="{00000000-0005-0000-0000-00001C040000}"/>
    <cellStyle name="Normal 11 2" xfId="1088" xr:uid="{00000000-0005-0000-0000-00001D040000}"/>
    <cellStyle name="Normal 11 3" xfId="1089" xr:uid="{00000000-0005-0000-0000-00001E040000}"/>
    <cellStyle name="Normal 11 4" xfId="1090" xr:uid="{00000000-0005-0000-0000-00001F040000}"/>
    <cellStyle name="Normal 11 5" xfId="1091" xr:uid="{00000000-0005-0000-0000-000020040000}"/>
    <cellStyle name="Normal 11 6" xfId="1092" xr:uid="{00000000-0005-0000-0000-000021040000}"/>
    <cellStyle name="Normal 110 2" xfId="1093" xr:uid="{00000000-0005-0000-0000-000022040000}"/>
    <cellStyle name="Normal 113" xfId="9" xr:uid="{00000000-0005-0000-0000-000023040000}"/>
    <cellStyle name="Normal 113 2" xfId="1094" xr:uid="{00000000-0005-0000-0000-000024040000}"/>
    <cellStyle name="Normal 113 3" xfId="1095" xr:uid="{00000000-0005-0000-0000-000025040000}"/>
    <cellStyle name="Normal 114" xfId="1096" xr:uid="{00000000-0005-0000-0000-000026040000}"/>
    <cellStyle name="Normal 114 2" xfId="1097" xr:uid="{00000000-0005-0000-0000-000027040000}"/>
    <cellStyle name="Normal 118 2" xfId="1098" xr:uid="{00000000-0005-0000-0000-000028040000}"/>
    <cellStyle name="Normal 119 2" xfId="1099" xr:uid="{00000000-0005-0000-0000-000029040000}"/>
    <cellStyle name="Normal 12" xfId="32" xr:uid="{00000000-0005-0000-0000-00002A040000}"/>
    <cellStyle name="Normal 12 2" xfId="1100" xr:uid="{00000000-0005-0000-0000-00002B040000}"/>
    <cellStyle name="Normal 12 3" xfId="1101" xr:uid="{00000000-0005-0000-0000-00002C040000}"/>
    <cellStyle name="Normal 12 4" xfId="1102" xr:uid="{00000000-0005-0000-0000-00002D040000}"/>
    <cellStyle name="Normal 12 5" xfId="1103" xr:uid="{00000000-0005-0000-0000-00002E040000}"/>
    <cellStyle name="Normal 12 6" xfId="1104" xr:uid="{00000000-0005-0000-0000-00002F040000}"/>
    <cellStyle name="Normal 127 2" xfId="1105" xr:uid="{00000000-0005-0000-0000-000030040000}"/>
    <cellStyle name="Normal 13" xfId="33" xr:uid="{00000000-0005-0000-0000-000031040000}"/>
    <cellStyle name="Normal 13 2" xfId="1106" xr:uid="{00000000-0005-0000-0000-000032040000}"/>
    <cellStyle name="Normal 13 3" xfId="1107" xr:uid="{00000000-0005-0000-0000-000033040000}"/>
    <cellStyle name="Normal 13 4" xfId="1108" xr:uid="{00000000-0005-0000-0000-000034040000}"/>
    <cellStyle name="Normal 13 5" xfId="1109" xr:uid="{00000000-0005-0000-0000-000035040000}"/>
    <cellStyle name="Normal 13 6" xfId="1110" xr:uid="{00000000-0005-0000-0000-000036040000}"/>
    <cellStyle name="Normal 138 2" xfId="1111" xr:uid="{00000000-0005-0000-0000-000037040000}"/>
    <cellStyle name="Normal 14" xfId="36" xr:uid="{00000000-0005-0000-0000-000038040000}"/>
    <cellStyle name="Normal 14 2" xfId="1112" xr:uid="{00000000-0005-0000-0000-000039040000}"/>
    <cellStyle name="Normal 14 3" xfId="1113" xr:uid="{00000000-0005-0000-0000-00003A040000}"/>
    <cellStyle name="Normal 14 4" xfId="1114" xr:uid="{00000000-0005-0000-0000-00003B040000}"/>
    <cellStyle name="Normal 15" xfId="34" xr:uid="{00000000-0005-0000-0000-00003C040000}"/>
    <cellStyle name="Normal 15 2" xfId="1115" xr:uid="{00000000-0005-0000-0000-00003D040000}"/>
    <cellStyle name="Normal 15 3" xfId="1116" xr:uid="{00000000-0005-0000-0000-00003E040000}"/>
    <cellStyle name="Normal 15 4" xfId="1117" xr:uid="{00000000-0005-0000-0000-00003F040000}"/>
    <cellStyle name="Normal 15 5" xfId="1118" xr:uid="{00000000-0005-0000-0000-000040040000}"/>
    <cellStyle name="Normal 15 6" xfId="1119" xr:uid="{00000000-0005-0000-0000-000041040000}"/>
    <cellStyle name="Normal 152" xfId="1120" xr:uid="{00000000-0005-0000-0000-000042040000}"/>
    <cellStyle name="Normal 16" xfId="38" xr:uid="{00000000-0005-0000-0000-000043040000}"/>
    <cellStyle name="Normal 16 2" xfId="1121" xr:uid="{00000000-0005-0000-0000-000044040000}"/>
    <cellStyle name="Normal 16 3" xfId="1122" xr:uid="{00000000-0005-0000-0000-000045040000}"/>
    <cellStyle name="Normal 17" xfId="41" xr:uid="{00000000-0005-0000-0000-000046040000}"/>
    <cellStyle name="Normal 17 2" xfId="1123" xr:uid="{00000000-0005-0000-0000-000047040000}"/>
    <cellStyle name="Normal 18" xfId="16" xr:uid="{00000000-0005-0000-0000-000048040000}"/>
    <cellStyle name="Normal 18 2" xfId="1124" xr:uid="{00000000-0005-0000-0000-000049040000}"/>
    <cellStyle name="Normal 19" xfId="3" xr:uid="{00000000-0005-0000-0000-00004A040000}"/>
    <cellStyle name="Normal 2" xfId="2" xr:uid="{00000000-0005-0000-0000-00004B040000}"/>
    <cellStyle name="Normal 2 2" xfId="15" xr:uid="{00000000-0005-0000-0000-00004C040000}"/>
    <cellStyle name="Normal 2 2 2" xfId="39" xr:uid="{00000000-0005-0000-0000-00004D040000}"/>
    <cellStyle name="Normal 2 2 2 2" xfId="1125" xr:uid="{00000000-0005-0000-0000-00004E040000}"/>
    <cellStyle name="Normal 2 2 2 3" xfId="1126" xr:uid="{00000000-0005-0000-0000-00004F040000}"/>
    <cellStyle name="Normal 2 2 3" xfId="1127" xr:uid="{00000000-0005-0000-0000-000050040000}"/>
    <cellStyle name="Normal 2 2 3 2" xfId="1128" xr:uid="{00000000-0005-0000-0000-000051040000}"/>
    <cellStyle name="Normal 2 2 3 4" xfId="1129" xr:uid="{00000000-0005-0000-0000-000052040000}"/>
    <cellStyle name="Normal 2 2 7" xfId="1130" xr:uid="{00000000-0005-0000-0000-000053040000}"/>
    <cellStyle name="Normal 2 3" xfId="19" xr:uid="{00000000-0005-0000-0000-000054040000}"/>
    <cellStyle name="Normal 2 3 2" xfId="1131" xr:uid="{00000000-0005-0000-0000-000055040000}"/>
    <cellStyle name="Normal 2 3 2 2" xfId="1132" xr:uid="{00000000-0005-0000-0000-000056040000}"/>
    <cellStyle name="Normal 2 3 2 3" xfId="1133" xr:uid="{00000000-0005-0000-0000-000057040000}"/>
    <cellStyle name="Normal 2 3 3" xfId="1134" xr:uid="{00000000-0005-0000-0000-000058040000}"/>
    <cellStyle name="Normal 2 3 4" xfId="1135" xr:uid="{00000000-0005-0000-0000-000059040000}"/>
    <cellStyle name="Normal 2 4" xfId="7" xr:uid="{00000000-0005-0000-0000-00005A040000}"/>
    <cellStyle name="Normal 2 4 2" xfId="1136" xr:uid="{00000000-0005-0000-0000-00005B040000}"/>
    <cellStyle name="Normal 2 4 3" xfId="1137" xr:uid="{00000000-0005-0000-0000-00005C040000}"/>
    <cellStyle name="Normal 2 5" xfId="1138" xr:uid="{00000000-0005-0000-0000-00005D040000}"/>
    <cellStyle name="Normal 2 5 2" xfId="1139" xr:uid="{00000000-0005-0000-0000-00005E040000}"/>
    <cellStyle name="Normal 2 6" xfId="1140" xr:uid="{00000000-0005-0000-0000-00005F040000}"/>
    <cellStyle name="Normal 2 6 2" xfId="1141" xr:uid="{00000000-0005-0000-0000-000060040000}"/>
    <cellStyle name="Normal 2 6 3" xfId="1142" xr:uid="{00000000-0005-0000-0000-000061040000}"/>
    <cellStyle name="Normal 2 7" xfId="1143" xr:uid="{00000000-0005-0000-0000-000062040000}"/>
    <cellStyle name="Normal 2 8" xfId="1144" xr:uid="{00000000-0005-0000-0000-000063040000}"/>
    <cellStyle name="Normal 20" xfId="4" xr:uid="{00000000-0005-0000-0000-000064040000}"/>
    <cellStyle name="Normal 21" xfId="1145" xr:uid="{00000000-0005-0000-0000-000065040000}"/>
    <cellStyle name="Normal 21 2" xfId="1146" xr:uid="{00000000-0005-0000-0000-000066040000}"/>
    <cellStyle name="Normal 22" xfId="1147" xr:uid="{00000000-0005-0000-0000-000067040000}"/>
    <cellStyle name="Normal 23" xfId="1148" xr:uid="{00000000-0005-0000-0000-000068040000}"/>
    <cellStyle name="Normal 24" xfId="1149" xr:uid="{00000000-0005-0000-0000-000069040000}"/>
    <cellStyle name="Normal 25" xfId="1150" xr:uid="{00000000-0005-0000-0000-00006A040000}"/>
    <cellStyle name="Normal 25 2" xfId="1151" xr:uid="{00000000-0005-0000-0000-00006B040000}"/>
    <cellStyle name="Normal 26" xfId="1152" xr:uid="{00000000-0005-0000-0000-00006C040000}"/>
    <cellStyle name="Normal 27" xfId="1153" xr:uid="{00000000-0005-0000-0000-00006D040000}"/>
    <cellStyle name="Normal 28" xfId="1154" xr:uid="{00000000-0005-0000-0000-00006E040000}"/>
    <cellStyle name="Normal 29" xfId="1155" xr:uid="{00000000-0005-0000-0000-00006F040000}"/>
    <cellStyle name="Normal 3" xfId="8" xr:uid="{00000000-0005-0000-0000-000070040000}"/>
    <cellStyle name="Normal 3 2" xfId="37" xr:uid="{00000000-0005-0000-0000-000071040000}"/>
    <cellStyle name="Normal 3 2 2" xfId="1156" xr:uid="{00000000-0005-0000-0000-000072040000}"/>
    <cellStyle name="Normal 3 2 3" xfId="1157" xr:uid="{00000000-0005-0000-0000-000073040000}"/>
    <cellStyle name="Normal 3 2 4" xfId="1158" xr:uid="{00000000-0005-0000-0000-000074040000}"/>
    <cellStyle name="Normal 3 2 5" xfId="1159" xr:uid="{00000000-0005-0000-0000-000075040000}"/>
    <cellStyle name="Normal 3 3" xfId="20" xr:uid="{00000000-0005-0000-0000-000076040000}"/>
    <cellStyle name="Normal 3 3 2" xfId="1160" xr:uid="{00000000-0005-0000-0000-000077040000}"/>
    <cellStyle name="Normal 3 3 2 2" xfId="1161" xr:uid="{00000000-0005-0000-0000-000078040000}"/>
    <cellStyle name="Normal 3 3 3" xfId="1162" xr:uid="{00000000-0005-0000-0000-000079040000}"/>
    <cellStyle name="Normal 3 4" xfId="1163" xr:uid="{00000000-0005-0000-0000-00007A040000}"/>
    <cellStyle name="Normal 3 4 2" xfId="1164" xr:uid="{00000000-0005-0000-0000-00007B040000}"/>
    <cellStyle name="Normal 3 5" xfId="1165" xr:uid="{00000000-0005-0000-0000-00007C040000}"/>
    <cellStyle name="Normal 3 5 2" xfId="1166" xr:uid="{00000000-0005-0000-0000-00007D040000}"/>
    <cellStyle name="Normal 3 6" xfId="1167" xr:uid="{00000000-0005-0000-0000-00007E040000}"/>
    <cellStyle name="Normal 3 7" xfId="1168" xr:uid="{00000000-0005-0000-0000-00007F040000}"/>
    <cellStyle name="Normal 3 8" xfId="1169" xr:uid="{00000000-0005-0000-0000-000080040000}"/>
    <cellStyle name="Normal 3 9" xfId="1170" xr:uid="{00000000-0005-0000-0000-000081040000}"/>
    <cellStyle name="Normal 30" xfId="1171" xr:uid="{00000000-0005-0000-0000-000082040000}"/>
    <cellStyle name="Normal 31" xfId="1172" xr:uid="{00000000-0005-0000-0000-000083040000}"/>
    <cellStyle name="Normal 32" xfId="1173" xr:uid="{00000000-0005-0000-0000-000084040000}"/>
    <cellStyle name="Normal 33" xfId="1174" xr:uid="{00000000-0005-0000-0000-000085040000}"/>
    <cellStyle name="Normal 34" xfId="1175" xr:uid="{00000000-0005-0000-0000-000086040000}"/>
    <cellStyle name="Normal 35" xfId="1176" xr:uid="{00000000-0005-0000-0000-000087040000}"/>
    <cellStyle name="Normal 36" xfId="1177" xr:uid="{00000000-0005-0000-0000-000088040000}"/>
    <cellStyle name="Normal 37" xfId="1178" xr:uid="{00000000-0005-0000-0000-000089040000}"/>
    <cellStyle name="Normal 38" xfId="1179" xr:uid="{00000000-0005-0000-0000-00008A040000}"/>
    <cellStyle name="Normal 39" xfId="1180" xr:uid="{00000000-0005-0000-0000-00008B040000}"/>
    <cellStyle name="Normal 4" xfId="10" xr:uid="{00000000-0005-0000-0000-00008C040000}"/>
    <cellStyle name="Normal 4 2" xfId="21" xr:uid="{00000000-0005-0000-0000-00008D040000}"/>
    <cellStyle name="Normal 4 2 2" xfId="1181" xr:uid="{00000000-0005-0000-0000-00008E040000}"/>
    <cellStyle name="Normal 4 2 2 2" xfId="1182" xr:uid="{00000000-0005-0000-0000-00008F040000}"/>
    <cellStyle name="Normal 4 2 2 2 2" xfId="1183" xr:uid="{00000000-0005-0000-0000-000090040000}"/>
    <cellStyle name="Normal 4 2 2 2 3" xfId="1184" xr:uid="{00000000-0005-0000-0000-000091040000}"/>
    <cellStyle name="Normal 4 2 2 3" xfId="1185" xr:uid="{00000000-0005-0000-0000-000092040000}"/>
    <cellStyle name="Normal 4 2 2 4" xfId="1186" xr:uid="{00000000-0005-0000-0000-000093040000}"/>
    <cellStyle name="Normal 4 2 3" xfId="1187" xr:uid="{00000000-0005-0000-0000-000094040000}"/>
    <cellStyle name="Normal 4 2 3 2" xfId="1188" xr:uid="{00000000-0005-0000-0000-000095040000}"/>
    <cellStyle name="Normal 4 2 3 3" xfId="1189" xr:uid="{00000000-0005-0000-0000-000096040000}"/>
    <cellStyle name="Normal 4 2 4" xfId="1190" xr:uid="{00000000-0005-0000-0000-000097040000}"/>
    <cellStyle name="Normal 4 2 4 2" xfId="1191" xr:uid="{00000000-0005-0000-0000-000098040000}"/>
    <cellStyle name="Normal 4 2 5" xfId="1192" xr:uid="{00000000-0005-0000-0000-000099040000}"/>
    <cellStyle name="Normal 4 3" xfId="1193" xr:uid="{00000000-0005-0000-0000-00009A040000}"/>
    <cellStyle name="Normal 4 3 2" xfId="1194" xr:uid="{00000000-0005-0000-0000-00009B040000}"/>
    <cellStyle name="Normal 4 4" xfId="1195" xr:uid="{00000000-0005-0000-0000-00009C040000}"/>
    <cellStyle name="Normal 4 4 2" xfId="1196" xr:uid="{00000000-0005-0000-0000-00009D040000}"/>
    <cellStyle name="Normal 4 5" xfId="1197" xr:uid="{00000000-0005-0000-0000-00009E040000}"/>
    <cellStyle name="Normal 4 6" xfId="1198" xr:uid="{00000000-0005-0000-0000-00009F040000}"/>
    <cellStyle name="Normal 4 7" xfId="1199" xr:uid="{00000000-0005-0000-0000-0000A0040000}"/>
    <cellStyle name="Normal 40" xfId="1200" xr:uid="{00000000-0005-0000-0000-0000A1040000}"/>
    <cellStyle name="Normal 41" xfId="1201" xr:uid="{00000000-0005-0000-0000-0000A2040000}"/>
    <cellStyle name="Normal 42" xfId="1202" xr:uid="{00000000-0005-0000-0000-0000A3040000}"/>
    <cellStyle name="Normal 43" xfId="1203" xr:uid="{00000000-0005-0000-0000-0000A4040000}"/>
    <cellStyle name="Normal 44" xfId="1204" xr:uid="{00000000-0005-0000-0000-0000A5040000}"/>
    <cellStyle name="Normal 45" xfId="1205" xr:uid="{00000000-0005-0000-0000-0000A6040000}"/>
    <cellStyle name="Normal 46" xfId="1206" xr:uid="{00000000-0005-0000-0000-0000A7040000}"/>
    <cellStyle name="Normal 47" xfId="1207" xr:uid="{00000000-0005-0000-0000-0000A8040000}"/>
    <cellStyle name="Normal 48" xfId="1208" xr:uid="{00000000-0005-0000-0000-0000A9040000}"/>
    <cellStyle name="Normal 49" xfId="1209" xr:uid="{00000000-0005-0000-0000-0000AA040000}"/>
    <cellStyle name="Normal 5" xfId="5" xr:uid="{00000000-0005-0000-0000-0000AB040000}"/>
    <cellStyle name="Normal 5 2" xfId="42" xr:uid="{00000000-0005-0000-0000-0000AC040000}"/>
    <cellStyle name="Normal 5 2 2" xfId="1210" xr:uid="{00000000-0005-0000-0000-0000AD040000}"/>
    <cellStyle name="Normal 5 2 2 2" xfId="1211" xr:uid="{00000000-0005-0000-0000-0000AE040000}"/>
    <cellStyle name="Normal 5 2 3" xfId="1212" xr:uid="{00000000-0005-0000-0000-0000AF040000}"/>
    <cellStyle name="Normal 5 3" xfId="23" xr:uid="{00000000-0005-0000-0000-0000B0040000}"/>
    <cellStyle name="Normal 5 3 2" xfId="1213" xr:uid="{00000000-0005-0000-0000-0000B1040000}"/>
    <cellStyle name="Normal 5 3 3" xfId="1214" xr:uid="{00000000-0005-0000-0000-0000B2040000}"/>
    <cellStyle name="Normal 5 4" xfId="1215" xr:uid="{00000000-0005-0000-0000-0000B3040000}"/>
    <cellStyle name="Normal 5 4 2" xfId="1216" xr:uid="{00000000-0005-0000-0000-0000B4040000}"/>
    <cellStyle name="Normal 5 5" xfId="1217" xr:uid="{00000000-0005-0000-0000-0000B5040000}"/>
    <cellStyle name="Normal 50" xfId="1218" xr:uid="{00000000-0005-0000-0000-0000B6040000}"/>
    <cellStyle name="Normal 51" xfId="1219" xr:uid="{00000000-0005-0000-0000-0000B7040000}"/>
    <cellStyle name="Normal 52" xfId="1220" xr:uid="{00000000-0005-0000-0000-0000B8040000}"/>
    <cellStyle name="Normal 53" xfId="1221" xr:uid="{00000000-0005-0000-0000-0000B9040000}"/>
    <cellStyle name="Normal 54" xfId="1222" xr:uid="{00000000-0005-0000-0000-0000BA040000}"/>
    <cellStyle name="Normal 55" xfId="1223" xr:uid="{00000000-0005-0000-0000-0000BB040000}"/>
    <cellStyle name="Normal 56" xfId="1224" xr:uid="{00000000-0005-0000-0000-0000BC040000}"/>
    <cellStyle name="Normal 57" xfId="1225" xr:uid="{00000000-0005-0000-0000-0000BD040000}"/>
    <cellStyle name="Normal 58" xfId="1226" xr:uid="{00000000-0005-0000-0000-0000BE040000}"/>
    <cellStyle name="Normal 59" xfId="1227" xr:uid="{00000000-0005-0000-0000-0000BF040000}"/>
    <cellStyle name="Normal 6" xfId="13" xr:uid="{00000000-0005-0000-0000-0000C0040000}"/>
    <cellStyle name="Normal 6 2" xfId="24" xr:uid="{00000000-0005-0000-0000-0000C1040000}"/>
    <cellStyle name="Normal 6 2 2" xfId="1228" xr:uid="{00000000-0005-0000-0000-0000C2040000}"/>
    <cellStyle name="Normal 6 2 2 2" xfId="1229" xr:uid="{00000000-0005-0000-0000-0000C3040000}"/>
    <cellStyle name="Normal 6 2 2 3" xfId="1230" xr:uid="{00000000-0005-0000-0000-0000C4040000}"/>
    <cellStyle name="Normal 6 2 3" xfId="1231" xr:uid="{00000000-0005-0000-0000-0000C5040000}"/>
    <cellStyle name="Normal 6 2 3 2" xfId="1232" xr:uid="{00000000-0005-0000-0000-0000C6040000}"/>
    <cellStyle name="Normal 6 2 4" xfId="1233" xr:uid="{00000000-0005-0000-0000-0000C7040000}"/>
    <cellStyle name="Normal 6 3" xfId="1234" xr:uid="{00000000-0005-0000-0000-0000C8040000}"/>
    <cellStyle name="Normal 6 3 2" xfId="1235" xr:uid="{00000000-0005-0000-0000-0000C9040000}"/>
    <cellStyle name="Normal 6 3 3" xfId="1236" xr:uid="{00000000-0005-0000-0000-0000CA040000}"/>
    <cellStyle name="Normal 6 4" xfId="1237" xr:uid="{00000000-0005-0000-0000-0000CB040000}"/>
    <cellStyle name="Normal 6 4 2" xfId="1238" xr:uid="{00000000-0005-0000-0000-0000CC040000}"/>
    <cellStyle name="Normal 6 5" xfId="1239" xr:uid="{00000000-0005-0000-0000-0000CD040000}"/>
    <cellStyle name="Normal 6 5 2" xfId="1240" xr:uid="{00000000-0005-0000-0000-0000CE040000}"/>
    <cellStyle name="Normal 6 6" xfId="1241" xr:uid="{00000000-0005-0000-0000-0000CF040000}"/>
    <cellStyle name="Normal 6 7" xfId="1242" xr:uid="{00000000-0005-0000-0000-0000D0040000}"/>
    <cellStyle name="Normal 60" xfId="1243" xr:uid="{00000000-0005-0000-0000-0000D1040000}"/>
    <cellStyle name="Normal 61" xfId="1244" xr:uid="{00000000-0005-0000-0000-0000D2040000}"/>
    <cellStyle name="Normal 62" xfId="1245" xr:uid="{00000000-0005-0000-0000-0000D3040000}"/>
    <cellStyle name="Normal 63" xfId="1246" xr:uid="{00000000-0005-0000-0000-0000D4040000}"/>
    <cellStyle name="Normal 64" xfId="1247" xr:uid="{00000000-0005-0000-0000-0000D5040000}"/>
    <cellStyle name="Normal 65" xfId="1248" xr:uid="{00000000-0005-0000-0000-0000D6040000}"/>
    <cellStyle name="Normal 66" xfId="1249" xr:uid="{00000000-0005-0000-0000-0000D7040000}"/>
    <cellStyle name="Normal 67" xfId="1250" xr:uid="{00000000-0005-0000-0000-0000D8040000}"/>
    <cellStyle name="Normal 68" xfId="1251" xr:uid="{00000000-0005-0000-0000-0000D9040000}"/>
    <cellStyle name="Normal 69" xfId="47" xr:uid="{00000000-0005-0000-0000-0000DA040000}"/>
    <cellStyle name="Normal 7" xfId="25" xr:uid="{00000000-0005-0000-0000-0000DB040000}"/>
    <cellStyle name="Normal 7 2" xfId="1252" xr:uid="{00000000-0005-0000-0000-0000DC040000}"/>
    <cellStyle name="Normal 7 3" xfId="1253" xr:uid="{00000000-0005-0000-0000-0000DD040000}"/>
    <cellStyle name="Normal 7 4" xfId="1254" xr:uid="{00000000-0005-0000-0000-0000DE040000}"/>
    <cellStyle name="Normal 7 5" xfId="1255" xr:uid="{00000000-0005-0000-0000-0000DF040000}"/>
    <cellStyle name="Normal 7 6" xfId="1256" xr:uid="{00000000-0005-0000-0000-0000E0040000}"/>
    <cellStyle name="Normal 8" xfId="26" xr:uid="{00000000-0005-0000-0000-0000E1040000}"/>
    <cellStyle name="Normal 8 2" xfId="45" xr:uid="{00000000-0005-0000-0000-0000E2040000}"/>
    <cellStyle name="Normal 8 2 2" xfId="1257" xr:uid="{00000000-0005-0000-0000-0000E3040000}"/>
    <cellStyle name="Normal 8 3" xfId="1258" xr:uid="{00000000-0005-0000-0000-0000E4040000}"/>
    <cellStyle name="Normal 8 3 2" xfId="1259" xr:uid="{00000000-0005-0000-0000-0000E5040000}"/>
    <cellStyle name="Normal 8 4" xfId="1260" xr:uid="{00000000-0005-0000-0000-0000E6040000}"/>
    <cellStyle name="Normal 8 5" xfId="1261" xr:uid="{00000000-0005-0000-0000-0000E7040000}"/>
    <cellStyle name="Normal 8 6" xfId="1262" xr:uid="{00000000-0005-0000-0000-0000E8040000}"/>
    <cellStyle name="Normal 8 7" xfId="1263" xr:uid="{00000000-0005-0000-0000-0000E9040000}"/>
    <cellStyle name="Normal 9" xfId="28" xr:uid="{00000000-0005-0000-0000-0000EA040000}"/>
    <cellStyle name="Normal 9 2" xfId="1264" xr:uid="{00000000-0005-0000-0000-0000EB040000}"/>
    <cellStyle name="Normal 9 2 2" xfId="1265" xr:uid="{00000000-0005-0000-0000-0000EC040000}"/>
    <cellStyle name="Normal 9 3" xfId="1266" xr:uid="{00000000-0005-0000-0000-0000ED040000}"/>
    <cellStyle name="Normal 9 3 2" xfId="1267" xr:uid="{00000000-0005-0000-0000-0000EE040000}"/>
    <cellStyle name="Normal 9 4" xfId="1268" xr:uid="{00000000-0005-0000-0000-0000EF040000}"/>
    <cellStyle name="Normale 6" xfId="1299" xr:uid="{E65CED73-64B4-4B17-8118-B66A5114600B}"/>
    <cellStyle name="Percent 2" xfId="1269" xr:uid="{00000000-0005-0000-0000-0000F0040000}"/>
    <cellStyle name="Percent 2 2" xfId="1270" xr:uid="{00000000-0005-0000-0000-0000F1040000}"/>
    <cellStyle name="Percent 2 3" xfId="1271" xr:uid="{00000000-0005-0000-0000-0000F2040000}"/>
    <cellStyle name="Percent 3" xfId="1272" xr:uid="{00000000-0005-0000-0000-0000F3040000}"/>
    <cellStyle name="Percent 3 2" xfId="1273" xr:uid="{00000000-0005-0000-0000-0000F4040000}"/>
    <cellStyle name="Pourcentage" xfId="1" builtinId="5"/>
    <cellStyle name="Pourcentage 2" xfId="11" xr:uid="{00000000-0005-0000-0000-0000F6040000}"/>
    <cellStyle name="Pourcentage 2 2" xfId="27" xr:uid="{00000000-0005-0000-0000-0000F7040000}"/>
    <cellStyle name="Pourcentage 2 3" xfId="1274" xr:uid="{00000000-0005-0000-0000-0000F8040000}"/>
    <cellStyle name="Pourcentage 2 4" xfId="1275" xr:uid="{00000000-0005-0000-0000-0000F9040000}"/>
    <cellStyle name="Pourcentage 2 5" xfId="1276" xr:uid="{00000000-0005-0000-0000-0000FA040000}"/>
    <cellStyle name="Pourcentage 2 6" xfId="1277" xr:uid="{00000000-0005-0000-0000-0000FB040000}"/>
    <cellStyle name="Pourcentage 3" xfId="6" xr:uid="{00000000-0005-0000-0000-0000FC040000}"/>
    <cellStyle name="Pourcentage 3 2" xfId="29" xr:uid="{00000000-0005-0000-0000-0000FD040000}"/>
    <cellStyle name="Pourcentage 3 3" xfId="1278" xr:uid="{00000000-0005-0000-0000-0000FE040000}"/>
    <cellStyle name="Pourcentage 3 4" xfId="1279" xr:uid="{00000000-0005-0000-0000-0000FF040000}"/>
    <cellStyle name="Pourcentage 4" xfId="1280" xr:uid="{00000000-0005-0000-0000-000000050000}"/>
    <cellStyle name="Pourcentage 5" xfId="1281" xr:uid="{00000000-0005-0000-0000-000001050000}"/>
    <cellStyle name="Pourcentage 6" xfId="1282" xr:uid="{00000000-0005-0000-0000-000002050000}"/>
    <cellStyle name="Pourcentage 7" xfId="1283" xr:uid="{00000000-0005-0000-0000-000003050000}"/>
    <cellStyle name="Pourcentage 8" xfId="1284" xr:uid="{00000000-0005-0000-0000-000004050000}"/>
    <cellStyle name="Pourcentage 9" xfId="1285" xr:uid="{00000000-0005-0000-0000-000005050000}"/>
    <cellStyle name="常规 4 2" xfId="1286" xr:uid="{00000000-0005-0000-0000-000006050000}"/>
    <cellStyle name="常规_Feuil2" xfId="22" xr:uid="{00000000-0005-0000-0000-000007050000}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fgColor theme="5" tint="0.79995117038483843"/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b val="0"/>
        <i val="0"/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5D9F1"/>
      <color rgb="FF0A100B"/>
      <color rgb="FFB2B2B2"/>
      <color rgb="FF0E0E0C"/>
      <color rgb="FFD5D0B5"/>
      <color rgb="FFE46D0A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259897</xdr:colOff>
      <xdr:row>72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F2B17928-72E7-4EF2-9974-16023A697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4288297" y="94916625"/>
          <a:ext cx="927017" cy="0"/>
        </a:xfrm>
        <a:prstGeom prst="rect">
          <a:avLst/>
        </a:prstGeom>
      </xdr:spPr>
    </xdr:pic>
    <xdr:clientData/>
  </xdr:oneCellAnchor>
  <xdr:oneCellAnchor>
    <xdr:from>
      <xdr:col>12</xdr:col>
      <xdr:colOff>259897</xdr:colOff>
      <xdr:row>72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7E7CF445-4090-404D-8B84-F7B33C3D9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4288297" y="94916625"/>
          <a:ext cx="927017" cy="0"/>
        </a:xfrm>
        <a:prstGeom prst="rect">
          <a:avLst/>
        </a:prstGeom>
      </xdr:spPr>
    </xdr:pic>
    <xdr:clientData/>
  </xdr:oneCellAnchor>
  <xdr:oneCellAnchor>
    <xdr:from>
      <xdr:col>12</xdr:col>
      <xdr:colOff>259897</xdr:colOff>
      <xdr:row>72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ADE731A9-6CED-493C-A6E0-20E527D00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4288297" y="94916625"/>
          <a:ext cx="927017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15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EB9D2892-E350-426F-9D3F-381D6A668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581525" y="19116675"/>
          <a:ext cx="921364" cy="0"/>
        </a:xfrm>
        <a:prstGeom prst="rect">
          <a:avLst/>
        </a:prstGeom>
      </xdr:spPr>
    </xdr:pic>
    <xdr:clientData/>
  </xdr:oneCellAnchor>
  <xdr:oneCellAnchor>
    <xdr:from>
      <xdr:col>12</xdr:col>
      <xdr:colOff>259897</xdr:colOff>
      <xdr:row>72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AF11D42E-F511-404F-A638-C3222BDB4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4288297" y="94916625"/>
          <a:ext cx="927017" cy="0"/>
        </a:xfrm>
        <a:prstGeom prst="rect">
          <a:avLst/>
        </a:prstGeom>
      </xdr:spPr>
    </xdr:pic>
    <xdr:clientData/>
  </xdr:oneCellAnchor>
  <xdr:oneCellAnchor>
    <xdr:from>
      <xdr:col>12</xdr:col>
      <xdr:colOff>259897</xdr:colOff>
      <xdr:row>72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E93455F4-4B81-4DE9-9724-C8BBDE996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4288297" y="949166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8" name="Image 7">
          <a:extLst>
            <a:ext uri="{FF2B5EF4-FFF2-40B4-BE49-F238E27FC236}">
              <a16:creationId xmlns:a16="http://schemas.microsoft.com/office/drawing/2014/main" id="{8AF9D82B-46F6-402B-B9CD-1E516F70E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72</xdr:row>
      <xdr:rowOff>0</xdr:rowOff>
    </xdr:from>
    <xdr:ext cx="921364" cy="0"/>
    <xdr:pic>
      <xdr:nvPicPr>
        <xdr:cNvPr id="9" name="Image 8">
          <a:extLst>
            <a:ext uri="{FF2B5EF4-FFF2-40B4-BE49-F238E27FC236}">
              <a16:creationId xmlns:a16="http://schemas.microsoft.com/office/drawing/2014/main" id="{50674AD9-2A8F-4780-B7C4-3D433DDDCB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578726" y="949166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15</xdr:row>
      <xdr:rowOff>0</xdr:rowOff>
    </xdr:from>
    <xdr:ext cx="908029" cy="0"/>
    <xdr:pic>
      <xdr:nvPicPr>
        <xdr:cNvPr id="10" name="Image 9">
          <a:extLst>
            <a:ext uri="{FF2B5EF4-FFF2-40B4-BE49-F238E27FC236}">
              <a16:creationId xmlns:a16="http://schemas.microsoft.com/office/drawing/2014/main" id="{7F521B03-BECE-43F4-A78E-78FC67FC8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578726" y="7581900"/>
          <a:ext cx="908029" cy="0"/>
        </a:xfrm>
        <a:prstGeom prst="rect">
          <a:avLst/>
        </a:prstGeom>
      </xdr:spPr>
    </xdr:pic>
    <xdr:clientData/>
  </xdr:oneCellAnchor>
  <xdr:oneCellAnchor>
    <xdr:from>
      <xdr:col>6</xdr:col>
      <xdr:colOff>0</xdr:colOff>
      <xdr:row>15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EF9600F0-90BC-4168-B9FC-E933E5A84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077825" y="60293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1121833</xdr:colOff>
      <xdr:row>15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082A2E36-06DA-4EA6-8DB2-31D874EBC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0437283" y="17726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</xdr:row>
      <xdr:rowOff>0</xdr:rowOff>
    </xdr:from>
    <xdr:ext cx="1449553" cy="1936750"/>
    <xdr:pic>
      <xdr:nvPicPr>
        <xdr:cNvPr id="32" name="Image 13">
          <a:extLst>
            <a:ext uri="{FF2B5EF4-FFF2-40B4-BE49-F238E27FC236}">
              <a16:creationId xmlns:a16="http://schemas.microsoft.com/office/drawing/2014/main" id="{F9F06AC4-F556-4AAA-81E0-73DB486FD7BC}"/>
            </a:ext>
            <a:ext uri="{147F2762-F138-4A5C-976F-8EAC2B608ADB}">
              <a16:predDERef xmlns:a16="http://schemas.microsoft.com/office/drawing/2014/main" pred="{04ADEEA0-AFF9-4DC6-8CCB-B59648EE5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1</xdr:row>
      <xdr:rowOff>69272</xdr:rowOff>
    </xdr:from>
    <xdr:ext cx="1188720" cy="1588250"/>
    <xdr:pic>
      <xdr:nvPicPr>
        <xdr:cNvPr id="33" name="Image 14">
          <a:extLst>
            <a:ext uri="{FF2B5EF4-FFF2-40B4-BE49-F238E27FC236}">
              <a16:creationId xmlns:a16="http://schemas.microsoft.com/office/drawing/2014/main" id="{4E508CE5-C48D-47E4-ACD2-60E4E0D82950}"/>
            </a:ext>
            <a:ext uri="{147F2762-F138-4A5C-976F-8EAC2B608ADB}">
              <a16:predDERef xmlns:a16="http://schemas.microsoft.com/office/drawing/2014/main" pred="{F9F06AC4-F556-4AAA-81E0-73DB486FD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</xdr:row>
      <xdr:rowOff>0</xdr:rowOff>
    </xdr:from>
    <xdr:ext cx="1449553" cy="1936750"/>
    <xdr:pic>
      <xdr:nvPicPr>
        <xdr:cNvPr id="34" name="Image 15">
          <a:extLst>
            <a:ext uri="{FF2B5EF4-FFF2-40B4-BE49-F238E27FC236}">
              <a16:creationId xmlns:a16="http://schemas.microsoft.com/office/drawing/2014/main" id="{D6717694-1B1A-4C70-BEC6-506109872236}"/>
            </a:ext>
            <a:ext uri="{147F2762-F138-4A5C-976F-8EAC2B608ADB}">
              <a16:predDERef xmlns:a16="http://schemas.microsoft.com/office/drawing/2014/main" pred="{4E508CE5-C48D-47E4-ACD2-60E4E0D82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1</xdr:row>
      <xdr:rowOff>69272</xdr:rowOff>
    </xdr:from>
    <xdr:ext cx="1188720" cy="1588250"/>
    <xdr:pic>
      <xdr:nvPicPr>
        <xdr:cNvPr id="35" name="Image 16">
          <a:extLst>
            <a:ext uri="{FF2B5EF4-FFF2-40B4-BE49-F238E27FC236}">
              <a16:creationId xmlns:a16="http://schemas.microsoft.com/office/drawing/2014/main" id="{86955B73-0BD9-49EE-9178-DE064A8EFAEA}"/>
            </a:ext>
            <a:ext uri="{147F2762-F138-4A5C-976F-8EAC2B608ADB}">
              <a16:predDERef xmlns:a16="http://schemas.microsoft.com/office/drawing/2014/main" pred="{D6717694-1B1A-4C70-BEC6-506109872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</xdr:row>
      <xdr:rowOff>0</xdr:rowOff>
    </xdr:from>
    <xdr:ext cx="1449553" cy="1936750"/>
    <xdr:pic>
      <xdr:nvPicPr>
        <xdr:cNvPr id="36" name="Image 17">
          <a:extLst>
            <a:ext uri="{FF2B5EF4-FFF2-40B4-BE49-F238E27FC236}">
              <a16:creationId xmlns:a16="http://schemas.microsoft.com/office/drawing/2014/main" id="{B98607F6-D5F0-46AF-82CC-97B8ACBF4285}"/>
            </a:ext>
            <a:ext uri="{147F2762-F138-4A5C-976F-8EAC2B608ADB}">
              <a16:predDERef xmlns:a16="http://schemas.microsoft.com/office/drawing/2014/main" pred="{86955B73-0BD9-49EE-9178-DE064A8EF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1</xdr:row>
      <xdr:rowOff>69272</xdr:rowOff>
    </xdr:from>
    <xdr:ext cx="1188720" cy="1588250"/>
    <xdr:pic>
      <xdr:nvPicPr>
        <xdr:cNvPr id="37" name="Image 18">
          <a:extLst>
            <a:ext uri="{FF2B5EF4-FFF2-40B4-BE49-F238E27FC236}">
              <a16:creationId xmlns:a16="http://schemas.microsoft.com/office/drawing/2014/main" id="{20D5807E-755D-4C7C-A68A-2F94D0856653}"/>
            </a:ext>
            <a:ext uri="{147F2762-F138-4A5C-976F-8EAC2B608ADB}">
              <a16:predDERef xmlns:a16="http://schemas.microsoft.com/office/drawing/2014/main" pred="{B98607F6-D5F0-46AF-82CC-97B8ACBF4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</xdr:row>
      <xdr:rowOff>0</xdr:rowOff>
    </xdr:from>
    <xdr:ext cx="1449553" cy="1936750"/>
    <xdr:pic>
      <xdr:nvPicPr>
        <xdr:cNvPr id="38" name="Image 19">
          <a:extLst>
            <a:ext uri="{FF2B5EF4-FFF2-40B4-BE49-F238E27FC236}">
              <a16:creationId xmlns:a16="http://schemas.microsoft.com/office/drawing/2014/main" id="{48637EA2-630C-4C37-88C4-24D44106019B}"/>
            </a:ext>
            <a:ext uri="{147F2762-F138-4A5C-976F-8EAC2B608ADB}">
              <a16:predDERef xmlns:a16="http://schemas.microsoft.com/office/drawing/2014/main" pred="{20D5807E-755D-4C7C-A68A-2F94D0856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1</xdr:row>
      <xdr:rowOff>69272</xdr:rowOff>
    </xdr:from>
    <xdr:ext cx="1188720" cy="1588250"/>
    <xdr:pic>
      <xdr:nvPicPr>
        <xdr:cNvPr id="39" name="Image 20">
          <a:extLst>
            <a:ext uri="{FF2B5EF4-FFF2-40B4-BE49-F238E27FC236}">
              <a16:creationId xmlns:a16="http://schemas.microsoft.com/office/drawing/2014/main" id="{D5329ADF-87D1-4429-A4FA-8D7F75D38103}"/>
            </a:ext>
            <a:ext uri="{147F2762-F138-4A5C-976F-8EAC2B608ADB}">
              <a16:predDERef xmlns:a16="http://schemas.microsoft.com/office/drawing/2014/main" pred="{48637EA2-630C-4C37-88C4-24D441060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</xdr:row>
      <xdr:rowOff>0</xdr:rowOff>
    </xdr:from>
    <xdr:ext cx="1449553" cy="1936750"/>
    <xdr:pic>
      <xdr:nvPicPr>
        <xdr:cNvPr id="40" name="Image 21">
          <a:extLst>
            <a:ext uri="{FF2B5EF4-FFF2-40B4-BE49-F238E27FC236}">
              <a16:creationId xmlns:a16="http://schemas.microsoft.com/office/drawing/2014/main" id="{9DEDC574-03AC-4CD1-BE14-4DEB602D7AE3}"/>
            </a:ext>
            <a:ext uri="{147F2762-F138-4A5C-976F-8EAC2B608ADB}">
              <a16:predDERef xmlns:a16="http://schemas.microsoft.com/office/drawing/2014/main" pred="{D5329ADF-87D1-4429-A4FA-8D7F75D38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62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841C9D9C-BFE7-4D02-9C7E-B77B491A1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C2372FC0-160C-47BF-94D5-BE0BFA171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ABFD165B-E466-44CC-A9EA-C24F79900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CE8A5F7A-ADA3-49EC-8EBA-51A3062A0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D0B93DA8-01FB-4BB0-935A-5DF50D430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B8E34F00-83A7-4D97-B5C9-B7F32A7A7E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BC8F383A-2A0D-4F3A-B74E-3DC3A33EE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AD4C9DD6-80A3-4BE8-B5EA-FB607D532576}"/>
            </a:ext>
            <a:ext uri="{147F2762-F138-4A5C-976F-8EAC2B608ADB}">
              <a16:predDERef xmlns:a16="http://schemas.microsoft.com/office/drawing/2014/main" pred="{BC8F383A-2A0D-4F3A-B74E-3DC3A33EE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62825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07052ACC-D730-4941-8628-3654D7175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675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3DEB2626-E7F9-406B-A35C-77B93D77B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AA1D4721-02AC-4FC5-B025-8137DE5CD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3625926C-05D1-4C6B-9619-E39AB3109012}"/>
            </a:ext>
            <a:ext uri="{147F2762-F138-4A5C-976F-8EAC2B608ADB}">
              <a16:predDERef xmlns:a16="http://schemas.microsoft.com/office/drawing/2014/main" pred="{AA1D4721-02AC-4FC5-B025-8137DE5CD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6282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3B7F9B96-5C20-4230-8D76-D39B30FEC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5BF633A2-B6CC-4856-A079-E652C6B5B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B9C4B27C-AFBA-4BDB-8CFD-821F10EC2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AD5EF405-54A3-4195-97FC-44720F730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FD78A7B6-8EBF-471E-B69E-2E953E8C9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BA5030F4-738F-4E3D-8F9E-D1B265D91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6BF5E894-6BC7-4B27-BF34-91108AD56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237618CB-65B8-443D-9520-824A74762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CCAAA4C2-59E8-4083-B089-95BB70862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866FA700-FC73-4D05-9832-F73C2F778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B5054677-3714-4A2D-8062-1BC42A91F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50A14A3C-4789-46C4-B12A-468C344F4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788FB7CF-D452-45A3-84C8-B155FB40C3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3A106FA4-7FE2-42F2-8131-68C9A5B69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4EF3B45B-3E4C-4628-9FDB-1AC735719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CD99F3EA-63B7-442D-9B0B-36DB4B173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7CE426B7-8D79-40E4-BA5D-EB4F91A1F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12F915B6-DA22-4A30-B556-CE20E9FFF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519DEF8F-552A-4334-B9DE-581DFE4B1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3F76A78C-FBBE-48DA-B10A-5E8ECC9D76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1F13F6D9-F8BD-45C5-99ED-3827578A1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91EA78AB-E997-4EDC-B0EF-AF6BFB90B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60B5B688-1F0A-4915-A4A8-9AAC0F1256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259B8831-452F-459E-A8A3-BB51B990D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B8973A31-1279-49D3-BDC8-CB701266C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518C9397-45F2-454F-BF86-58522825A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52074F82-728A-49A7-9A8D-740DA376A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DEE0419B-1DFF-4A34-8687-4E01945C79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36F2C0AE-248C-4CFC-A33C-B093151B4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39A74AE9-C82D-4FC8-8A38-00AC48059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90F98D5E-828A-41F6-A974-AB13E6E0D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0FA0800B-909F-4512-9F52-444B0E09A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FD037845-5132-4263-91C8-B25DB322C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8DECCC2D-DCF2-4F0A-BADA-00F57EA36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2AE6D2F2-7673-4D82-978E-83D0ADF3A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227F0995-3C19-4D3D-AB22-1D3FC206B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30F3A236-FB18-494E-8CDD-B359D704C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ECA2502D-7B82-4C6A-9E33-872C262FD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12784340-8F9A-4620-A281-64BBD5467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763BDE00-B4F3-41EF-AE32-EDB35345C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66D328C3-F8AD-46C8-9CBD-74431B553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57C26E5C-069E-4D41-AE8C-77EDE6F83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FB14B3C6-E818-44A7-A858-32E56E089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8D6845C5-2FE2-44B9-9C65-1B258B9D8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899F91EB-CACE-4B59-91A2-67DBD8C0A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6075405E-9E58-4D81-BA0E-7394128B8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471B7FF5-8EDE-4EA7-9898-1F19ED211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DC097F68-7D01-441B-A8D6-1D1C96167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BB38415C-2CB8-4C95-8359-8722BF7AD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254DCA2F-EAA3-4733-9131-B30DB7388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5B3038F7-CCC4-4053-8E62-FD509FAE6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92059BE6-213E-4582-A42A-DB2DE075C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02AD3753-C9DE-42C7-9304-37761B493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26190673-998A-4B50-A5DF-E1FBC1DF9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411E08EE-8C8C-4D97-8EAE-82C1EB48E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686A16AB-E029-4299-9DE2-9670D1B57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B2A9CB91-25ED-46EB-86AA-0B4E73C32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31DA3CF1-666B-404D-9914-1A8CBC1AA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8FC18D1A-A5A3-4B32-AC6F-EB2FC4B25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C7C0FC33-19CF-42C5-BF5A-9970965CE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6BAAA2D6-E8AA-467D-AC3C-D867E2C10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C035B118-85D2-4FCE-B02B-B401D3E39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2CAAAF73-094A-428F-8E0C-9A55C4934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1A62413E-A20F-47C5-96E8-000298133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E21C1D8D-E22C-4ACA-A504-264E24128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D10B7FAF-F5E3-4A7B-AB1C-003BEFB5A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FD043DD2-E494-436A-92B6-B63732228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4B8C778F-C444-4D18-9D83-685061D23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9F38F4B2-F5E5-4EE0-B273-42AA6726C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B9681EA6-536F-4EB4-B344-5768A207C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F6EFD43D-C49F-4145-91A8-311398D3E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CC805103-1293-4E16-ACF4-2EE234AEA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3FDFB72B-27B1-4F12-9CC1-E93CC2627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D8109CFC-7B6B-4650-BF45-EE2AC3DBE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63C0A45E-2F3D-411B-987F-FBC3389DE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7AF8569C-EF41-4A14-A135-3CD1298AF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33D76C84-F203-4FD0-9AD9-62BCD3436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FB76C516-A977-4182-8FD7-9348938EE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0C9F2DFA-1252-4653-90BC-0740FC2E6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B861E2D5-1FB0-4F4B-96DC-27E1714C6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9F7D160E-EA29-41A1-92D9-3D2CA71D1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2CE0214D-A1AE-4961-8963-BE68AB58A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F3C58B9E-D0D2-4888-871F-23994BCE6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B8617223-37E4-4DEF-9FD6-8008CFC9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2ADD5D86-1E5D-4B3E-ABEB-5B36DF3F7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692E40B3-E94D-4E53-B9DB-C0FD21922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6200AB81-CF32-46F2-B549-A79EA7F45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209572F8-F574-4471-9D05-3D8D01F4D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C8CB0DFB-0993-4ABB-9B02-4815F2BD8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9A6A4DB4-8032-4487-8400-7CABEE7C2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77F39E37-2FCE-4EF8-A7D1-6A4395ECC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30A34161-4E87-4DFB-8AF9-4E361C4D0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5F9F7255-D15C-4C1D-8BC6-117A5FCB0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5B16E530-CAE5-4425-809B-CCFC0D7F7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D4610E0A-CC05-4FBD-8253-E6B0737CA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D92F9180-547C-489B-9D8F-8B330273E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126B980F-BD80-45A9-8317-4F6D06495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40396571-0C86-4536-9100-DB343A914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A0FC67AA-365C-4555-8700-2C4046910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9DCCB171-3C07-4ED1-92B3-CC60DCBFB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062D202C-B4EC-4DD9-817D-84C86532F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6266D98C-D17A-45F3-934B-4E8A97F7F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E251BDB8-1130-411E-8126-86FAB2BBF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609EC327-296A-467E-A572-8E5E54524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5E046B82-BCB1-4389-B6AA-D78E26502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A53957BC-55F9-4AF4-81CA-2D4B4F72F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D29600CA-B3A9-4456-87DE-34AE3176A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4801658E-8DB8-4FDA-A98A-EB9B9F56F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83F55B9F-CCD2-45A9-86EE-83897DDA0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A0300BF6-43D0-4548-8544-09E0E5A5C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4387B808-AD89-42BA-882C-44F9B7FB7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111BBDC0-95F3-4D9D-802B-9BF92AD61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67659EC0-BA8C-4C9D-9376-FACFC14C4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D5A7D0A6-E0E7-4375-9003-5800363FE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BD41FC01-504C-44E0-A8D6-8D932A7C1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01E9FEB4-9670-428C-B45C-7825FD439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69381134-1225-476C-8ECD-09C5FD7C7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9711085D-DA5B-40E1-83C9-BD894F590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93F7D83D-0D93-4436-857A-AA57458BD9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C375ECFE-AB55-4712-97E9-F992EC857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F6AEDD5D-025E-4693-B28E-1F0713D3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5B53EB8D-E762-4627-B5BB-1A2F06D9E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BC7C1DE6-9E7C-46B3-A348-D79AF2EF9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8244D3AD-AEDA-4B31-B46F-885FA0FD8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1A202F12-1F82-412C-9022-20A20E9525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71C21228-402B-41A6-86B5-9D4E4224D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6AF1A85B-4C72-46A2-A13A-994E825D9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F7AD480C-CD21-4B8E-A8E8-9475ED67E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C85A3AC8-60A2-47E4-9BDF-5AB1443EC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3363F033-BC82-4C88-92DF-18E5D48FA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B24DFD45-1872-4A9D-A214-BBE290A9A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FE22769D-5A0F-45C0-A392-989F0237C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1FDFAE74-7B0D-4E71-84BD-9AA8D4F92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B35FFF6A-80A3-47AF-ADF9-06978DFD0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F28CD2E7-AA36-4144-B60C-A190453A8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D561BDC4-7866-474D-829B-E8B33AF0A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EF3C0D0B-1D11-4291-B37B-22A84424B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139B7399-7B4D-43EF-AF8D-6F1BDAEC69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544032C5-4F37-4249-BE7A-A55456629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D86A4DB8-9AD0-4703-8F01-29B49BFE9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69F7375E-3BAF-4607-998F-A43C5D0FF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5F38B5C7-E79F-49F9-9587-05D5B910C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39D72E9C-1AAE-435A-B919-8252142B9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31BB5EFD-DB0B-4501-8869-98C94E750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0C5B034E-5D14-4763-9DE9-1054D0CD0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40A3755F-FA9E-427D-A5E2-807F97C31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FDA5F481-2526-4966-AC44-5C4AD91ED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94F3CFDE-7B76-4E3C-A5B6-5744B758F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D2B5D3DB-0D48-4D8A-B84A-4212C698D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C3AD71E1-8F2F-4DC5-99C9-3C1DCB19D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84EA437C-55E0-4A36-AAEA-9AC972B00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A306D51F-8EC4-4D20-AB49-8D60891E5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C124EA4B-F91F-4107-980C-57C73C012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BF3CBDF0-21E9-48E4-AB18-3F36A41C0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CD37A7CD-6BBB-4EEA-BE51-EF4BA97D2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3BA0FB40-37F7-4020-90C1-6C28A4129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A9B3A5E3-1F3F-4AC8-8ACD-14D816643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C3AACFF3-6EF2-4824-9437-844E7FAA9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5B81705D-6D0F-4D88-9051-C37A562A9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A05C0B9B-6FA8-4A97-9046-3296C519A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AEA1EA07-385F-4251-A2A5-8ACC51FB2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3640242F-C0C0-4B72-9CCF-FBB57992DF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01CA4307-9F16-4BCB-A939-BE3DCD0EB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2FCF2A6D-2BC9-471C-BC79-BD87B0606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37BA71D4-AA30-474A-99EB-8A6F2E30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174DF6C5-B456-4B77-8C1A-F8841526E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07A939B5-E4AB-4F65-B085-A27B545C3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0AD11542-84BF-4FC9-9156-D3201A0ED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042D4731-6901-4E38-8F6D-617792CDB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F14D09F8-C07E-48E4-B327-A91CA960B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3CCB4D31-FF71-4427-A1E8-37F244736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00616A20-81C1-4E6F-8C87-B4467F2DC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F0811F4D-E10C-492C-984D-1FB6E68F7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6244957E-FC23-42D9-A055-CC4CA3A86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DB2ADC75-9EA0-496C-BD14-C0F5234DF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832927E0-5B22-46F1-B94F-78D3F5D7E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3E41A16B-E5F6-42ED-B4F3-C7688FF14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C648D8F7-028F-490A-BE76-C838E6302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83536D47-E6ED-47C8-A1D1-16C092BE2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85D91CE5-04D8-4F8A-BC94-A777C3F4A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A280DC4F-50BA-40CC-81BD-80573E83E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9F3A5D86-DFC9-438E-92FE-E673828FB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E811CBBF-0F10-4A81-8AB2-751A13576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1221CF56-7259-4866-ABFF-316F07DE1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B5827A34-36EA-4851-80D9-71CB41B92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F1B16550-DB6F-46C1-A931-480EFE87E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CCF1064F-8029-4AAC-8D75-70726888A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1F3E22E6-9726-494C-AA28-DBCA08DAD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EB53625D-2330-440F-AE05-BFBF50B5D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19D70EFD-0D48-43DF-B239-22489D0E6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B6106D44-A382-4D84-A0D7-69ACFF64C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E1494A76-EB3C-44E4-AF5F-996CC93AD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90E6A4B9-FC76-45F2-8A93-34A40EB7F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EA6B21FB-A064-4EFA-8675-0296A9223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41482EB4-5A65-4C03-9C1B-2893C3AA4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2C1A6DF6-C9AF-4C42-A17C-718BBDA3E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0694F99C-A932-4CAD-9B13-E974D9E70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B8E2E871-48C7-4DFE-A2B3-D1852327CC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016B36F7-DF81-443B-AD26-56EA12C63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8D689D5B-C640-41B9-991D-63DBE3A54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B4690815-D775-49D9-94B2-FB80940B1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0EBFA831-3DFB-40C8-9B86-99E648BA4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CC9109ED-0B5D-4129-B6B9-D6C24B310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E3D0F9D3-077F-4EBD-98D5-6E6746967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F5DCF209-CC44-48F5-9ACE-864CA3A57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3AF4AF35-626A-45E7-AA09-439A9920C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49DC5908-6D70-4E66-9EB2-C53DC8C63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8CD03502-11E3-42E9-98EF-5ADB846B2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D7E832D1-966D-4510-867A-E2ABA8FAD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B41EC6E9-60E0-4F4A-9D4F-8CBE95D18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9FB5029B-AA7B-471D-90A3-40C72D25F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71745AC2-8BF6-4308-9FC3-E1AAAB1C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D47D069E-7388-4C51-B011-C7AAA7A2D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061B11A7-A666-439B-9DAD-AF5E4F4AF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AF152D90-F650-4E09-A9CF-07CBE2528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04C7D16F-F414-4D4E-BE86-B827EC9F2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6DCF7CCF-8D95-4DF7-96D5-BA66583D5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4AAF6847-5F2D-43A9-956B-A5A937922B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D950BF0E-9415-4691-AAB4-690C10679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6405FFD3-FAA4-40A6-AE64-D1AE01305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55DE6C4F-881D-41E1-8B10-112C3382F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CAB0DD27-680C-4122-AFE5-4A4D68260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212537EE-FC43-4BC3-9876-0B2BB09E2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BAB5FC2C-A7C4-45A7-A6AE-88F3889A7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FF558984-7584-4B9E-AC99-41736499C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7E3F67D5-6E65-40D6-BC47-6AE69050B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D843EF1F-663C-4E40-AB2F-DFFBE8B8C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E6358EC1-1266-443A-88D6-E1E2B3372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60D9BFBE-C941-4667-90E4-C5C1DC7C8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477EC64E-4D7E-4C50-9925-4F711A45C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CAC3C50F-2A91-41CA-BCE2-EF9EEAF04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27D95939-E481-4894-9AE2-E3D1E0A84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60C1C4F0-F1C6-45A2-BE8F-72FA477C2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86C22971-56B5-41AA-8E4E-45E5A4220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E4A462C3-25B4-4D33-886C-62E09C901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107FA4C9-F4B8-4BC5-B101-A50F7B30C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89B4E00D-B677-4198-A176-51202912E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3DC4D696-FE2B-4536-9FC8-DEA0A38EC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A75A5E78-C363-4F73-829B-276901943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47C90C37-C512-40AC-BFA5-B62632731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D336AD28-BFE4-44B8-9BC0-CF2ED259C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C6118F50-D58F-4546-8888-941ABE9D3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5685B428-5F4F-4A43-B0DA-9DC303746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06F3A7CA-881C-4A8A-A1E3-24E6CB742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C2DF946E-C5A6-4D4D-B47D-CFC840E9F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A2825380-BEBC-4827-B152-57A6F13A9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2B3E6647-A4DA-4FB8-981E-BD735A597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D07043CD-3168-4AAF-A97F-03FE457A6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A173C1AA-241F-4807-9CEF-B8B7E4A18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3F137C33-0C66-48AD-8F22-B54614914D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BAACED80-A578-4115-8B7B-468819FFD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B725006E-47AB-4343-B219-03660EE8D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25976A96-D004-4C33-B798-88C3F252F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71101027-A5B8-48D0-9526-A69A3CEC2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A44C5F90-E22F-4E4D-A360-A170EAB9A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13061E61-FBB9-4B27-8FF7-BD0DCA9B2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B933BC5F-9DE8-49AA-8C35-DC74A2FAE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F34E589F-DC7D-41A1-B21B-33E7AD35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0067BB94-BE85-4E6C-B7C5-191F3CEC0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BF2D0F0E-C40D-4315-A253-9D6D6CD98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65E09EF1-4397-45F2-B33B-33EADD0D8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E8F3906B-A1FB-424C-89E9-BD9A9C50B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51F8B400-B36D-4387-8175-1BE25C1DC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7672CF15-5831-44BD-98AC-0087B9CA7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B07DF4C1-7D48-4EF7-9BBA-CDA9C981C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22E95B24-C5B0-4569-A481-50D2A27B7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5367297F-67B3-483D-B558-2282D9E4F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83099F5D-26AE-4463-B26B-7F0981A43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F9D2EB68-B206-4024-9B03-14AA9AEAD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5001D33F-1914-4E63-8640-7F4BD95FC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45510A37-DC89-49F6-8114-561081ACA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683FEEBA-29C7-47C5-AF89-5112F9385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ABB60E45-DCE7-4CDC-9612-B7D671B80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AC8D7827-9130-474E-A357-0F7563C5A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64D25D71-9EE9-4F54-88B6-A9DA98271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EA5FBA3F-6450-4887-9FDC-609A15C1DE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6DBBCDDE-A0FD-4D68-A934-07196F65C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A30E3312-C116-4AA2-AB96-5240A2085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FA1A7B25-6554-4B8A-8DD0-14CDFEF1E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B84C8506-ECFC-4C15-82E2-A8F956B08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40C0EBEA-2D8D-4BDF-BEC2-64559E4E6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AF443BA2-301E-475D-97BF-A2A89994C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33B073BA-5F99-4411-B625-56AA29841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14ECFFC3-FFBF-4267-AA47-F2C368C6B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336FAA9E-F6D6-4A72-A06F-AD41BC652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F2B684DA-42E1-44EE-9BCE-ABE71DFD0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E0C46328-155D-4C75-A434-AC872EAA2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5DBC0DAF-37F0-40A4-9460-F2183E0F6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1F857AEE-6DAB-4D3D-A5AE-AE79F5631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8253B5D3-1F1A-43E2-80BB-14D92C442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7E97497A-43E1-4AE7-B917-B3440E1DF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B1AD37CE-5859-47AB-BF6B-66F288809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A72CF502-FE41-4A7E-9964-4BAAFB6D5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834E7810-6FB9-4DFF-9209-A52B7C425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9BBF09F6-E74A-4CB7-8690-89470FADD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151FC18C-67ED-4CD2-863B-2FA2A59E1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383B60F4-98BE-4685-9CFB-40A16B0DE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01ECF9B5-6A1F-41E9-9D19-8DE8EBB1B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C7620ECB-3613-4428-B319-F1099641C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7B74E0E2-91EE-4E5A-A81A-913323860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B4B4C825-CFB4-4C08-B24C-5B5BA761B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10DD3DEE-BF55-4942-B802-76C1ED22F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80B5875E-A054-4628-95D8-E1C85F4ADE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E0ACC330-3732-48EE-9617-B24CA463B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62235A53-3C99-4146-AE62-2FF190DA0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C244363D-B4BF-4DA7-9508-2504BC5EEF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1B0DF291-0A17-4D9A-A512-52AA150A6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61CDBCDC-3C5F-4C7D-9637-F75A378BA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93F4D438-041C-4BBD-8D24-DD2E644DE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879A73C2-523E-4FAD-BBE7-43786B696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E20DAF6D-5463-4C76-AAA1-B696173C7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718E5F3D-895E-4A2B-9D84-9B6D4F5E5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C58AD2E5-F6DA-4781-979A-3A9A59A36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380FF023-C950-4704-91F3-D7B13EBC9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718D0195-622E-465D-96FC-F412E711A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AA3755F4-EBE6-4E82-BDA2-1E4FB3E1F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31B5C798-A5C7-495A-8588-284CED4EA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E02BD1D3-673B-4288-9E53-92C08D137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2264F4AE-1515-4263-8722-A04768783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E5AC308B-4376-4822-AB14-788384177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23CFDB5C-52AE-42E7-9F37-B6B695E0B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4EA8E234-AB36-4A8F-92E3-37759FA57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1AD839A4-EDE5-41F2-937F-40A4BC5E2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B422D96D-F497-491A-8367-AD7790B8F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5A68A4B2-4A31-41FB-8F7E-181A68122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1D81E512-ABA3-4F41-9008-FE3A0D968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A62DAD7E-2DAA-4160-9AC3-35F7E3B35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65B70F80-8FB2-40AB-B8E7-ABEA15123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280922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09FCD6C2-3FE8-460B-8891-7FF5F97B9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280922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96D7E81A-8775-4A24-8B59-C5704763D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280922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46F2D75F-DD14-405D-B645-7A02F5DBB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11865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D695453C-CFE5-422B-8A83-7F696F452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2769056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9251D8A0-6C10-4D04-AB3E-45C718508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2711906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BB1C7F82-15CA-4128-888A-0D0C8D8CC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80922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E1B74CD0-41ED-4EA2-A93A-A8008DFB1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00626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9713229E-6440-4721-A097-37947BE31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280922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3D5BADEC-3124-4CC0-BD88-48D62BCC8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170432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703441D7-E651-4CDD-AE0F-8CA9B8916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239488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4A3EAC30-FF7A-40C0-94B9-6B2AC4DBC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15919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3F32A3AA-2162-405B-877A-20668F970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11865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833A75F3-6697-458A-871C-A11D3A4D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80922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478B7AAA-B1AB-4BC1-8AB1-34CD922AF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0062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86CD44B0-2307-4528-BDDC-C94C70D5A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11865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5F3B2C4C-B10C-4E4D-BF1F-EA6C0ABC3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80922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BCEF3338-6FB2-45BE-9439-4606FFE80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0062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2CAB0D95-B130-4EA2-B130-8BA0B7466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11865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8A878C3E-D706-4C7B-97AB-CD5173393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80922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FE27F17C-E4FE-42FE-BD30-90580398D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0062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B56268AF-E09B-445A-9D3E-FFD054921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11865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C81C1943-1D09-401F-992C-301188876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80922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5001A88C-0925-401B-BD9C-4C76F965E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0062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F25265F4-05B9-411F-81A6-A13D237FE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11865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762073AA-9374-43CA-A81D-0CA1C9703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80922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C7E0A1E7-C06A-4044-9531-C62AB5827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0062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01FDBEAF-6050-446B-AB7B-58035AFF7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11865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34D3C4A4-52CF-47A7-8B1A-628EC285A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80922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2131341E-083D-4076-AEF3-25C5D63DD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00626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7C23CD7F-2EDD-4B79-B71C-6F60171E9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85153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43A30927-283B-42C1-895C-D1C0F64CB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85153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1D7E87E2-EBFF-4F3B-9627-ABFF02172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85153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2A115427-5B76-4326-B1B3-30F048C26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91813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39379F6F-BB7D-4983-9D14-BA085FE70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8515191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702541</xdr:colOff>
      <xdr:row>62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A78E535F-D5D9-482A-89C8-A781BDAD6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37996" y="68468442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11E3898C-B3DD-4FFC-B3CF-41D9AD356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5153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6D663769-50E0-4500-A1EE-288A7FADC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80573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35DB3FD0-CAC5-4E35-8212-5188CBF79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85153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DBBAE617-2A22-404A-871A-D82F8C531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50379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43CDBBBB-2F77-4F8F-949A-74E7D1E11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819435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36324879-EC16-4EF9-8CD8-7EF083E31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14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8C85153E-4938-46BF-BB2D-8595993A5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9181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AAED09C8-5C39-4112-AE38-99507067E1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85153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7AF6ED18-91AA-46C4-9267-59D31A447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8057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C9725F84-4086-4595-85AC-6513584AF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9181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06C83B19-6C08-4DAD-A04D-93D91EB8C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85153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E1858C37-AE19-4C37-8ADF-1E57DC8D3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8057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157B4472-243B-4797-9366-E40671E28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9181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EE6C693E-CC1B-4FE8-A0BD-8D851DCED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85153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09DBDA74-EDA6-4B50-B681-294495BE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80573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59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BF99A653-70FC-4CCF-B4E7-9CAA783A4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39363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59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FB080131-3DDF-4E5F-9571-52C3FE39B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3936325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58</xdr:row>
      <xdr:rowOff>1298864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8F356524-A7FB-47FD-9F8C-026BCB62E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6462182" y="23916409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FF69424E-9D7E-42E1-A0A8-6673D85CC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030700"/>
          <a:ext cx="921364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58</xdr:row>
      <xdr:rowOff>996805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87153BF3-5C74-4EB6-B9A7-19335A7FE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008110" y="236143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59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1F365A30-ADA1-480B-B147-4B12D75EB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9363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34</xdr:row>
      <xdr:rowOff>254000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988EC66C-8DB4-472C-A653-9CF11D672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9067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59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496941D4-C728-4716-8C93-8E8127A12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239363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32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E6B32AB4-3FFB-44C5-902F-C3247DC72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28873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37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431D9964-0E85-44B1-9AAA-8406940C4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7929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31</xdr:row>
      <xdr:rowOff>254000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350CB120-01ED-41E0-AC7E-E872C3140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1763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D4E2D36F-5341-43DE-8944-C160A0705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797990BF-3AF6-4829-A4C3-0C015307F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377327F2-21D9-4674-BE4E-913B23CAD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0BAC1E14-DAA2-45A7-8849-79DC15E6B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23E3BDDF-1620-4665-BDD6-E7E952ED6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3F463DE0-6680-4C65-A4AD-50A2C696F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8E4C4412-87A5-474C-8E90-741ADCF34B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30169442-3275-46DE-A6D0-DA2BD2636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3D2A965D-DC1C-4CF6-87BD-8C6F687FD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EFCD9837-84CF-4622-9D98-14DBF9C6A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030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59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DAE336AB-E146-4DAF-AA9C-824A887CF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9363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34</xdr:row>
      <xdr:rowOff>254000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F94F906A-76D6-460F-86FA-860017F5E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98997A77-0472-4EB4-BF45-95022E7EB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7B8DF1F4-B676-45E7-A890-63D7080CC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C834B03E-6099-4FF7-954F-742FA9BFA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5B8DB7A0-71E6-417A-BBA6-5AB01A24B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3933A0C9-1E56-4148-91DF-16F4C0F31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126F6AF0-CE3D-4C63-B09E-C8EDFAEC6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402491CE-13CF-4A3C-B189-27A33A4EB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08018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1012C39C-A9DC-4139-A4A0-6DB0924BC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7707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849AE450-1319-4AC7-9A76-C208D4861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89677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496F8530-9FC6-4B41-867D-C99D635E3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030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59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F2C8EB67-3917-41C9-A2E1-4686B2850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9363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34</xdr:row>
      <xdr:rowOff>254000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868EA9A7-7BCD-47D2-81F5-EFD237148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52E6395C-575A-4E9E-A1FF-0154CC885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08018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DE224D65-62E7-4347-BAF2-A220006C0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7707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1E44BE10-C179-4959-A580-1E4E2BB66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89677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ADFAD2D9-1D64-4B8A-B869-76670C9EB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08018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82F34E50-B921-41F0-8D0B-A23736BE4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7707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F46BF49F-7091-47D7-8BA6-ACEC01F02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89677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A20D3DD4-5124-4C38-AB44-71AAD2403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B28DDBCA-536B-4459-9460-346BF2AED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C3EDC38B-B270-438A-B7D5-5F7C91376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83B8FA23-6F76-4FA2-B1E2-8371561BD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21E5F3D1-BAB0-4E73-8B6C-9C43CF2BA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4E73CE56-774B-4DE8-8CB4-0013E243A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0FF5CA62-4CCF-4A28-96B2-F658F469A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08018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050873C8-C209-4FDA-AEB1-332495891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7707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BC65D1C2-9B82-4240-ABC5-72CB71FBE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89677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EACF9DF1-E783-4945-AA63-C1BACD478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AA717A97-9AA8-4D97-A0F5-FEFEE1398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445" name="Image 444">
          <a:extLst>
            <a:ext uri="{FF2B5EF4-FFF2-40B4-BE49-F238E27FC236}">
              <a16:creationId xmlns:a16="http://schemas.microsoft.com/office/drawing/2014/main" id="{117FC5D0-FFEE-43A6-B46F-2A8F784FD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6902BBA4-4B32-4045-8615-9FC9CDCEA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0365E013-7C0D-4952-8800-5A13853D3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48" name="Image 447">
          <a:extLst>
            <a:ext uri="{FF2B5EF4-FFF2-40B4-BE49-F238E27FC236}">
              <a16:creationId xmlns:a16="http://schemas.microsoft.com/office/drawing/2014/main" id="{AE1542BE-BC6B-47D1-A38F-E9FEB9EB5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449" name="Image 448">
          <a:extLst>
            <a:ext uri="{FF2B5EF4-FFF2-40B4-BE49-F238E27FC236}">
              <a16:creationId xmlns:a16="http://schemas.microsoft.com/office/drawing/2014/main" id="{52CA6CB2-C320-4AA7-BC14-BD5EA9BC1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A98D97A0-DCC8-43C3-9F79-80E0180C8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451" name="Image 450">
          <a:extLst>
            <a:ext uri="{FF2B5EF4-FFF2-40B4-BE49-F238E27FC236}">
              <a16:creationId xmlns:a16="http://schemas.microsoft.com/office/drawing/2014/main" id="{6E66FAE5-CD23-4548-BD00-BDF1DDD7E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86036001-B0D5-47A7-A092-E9095B894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E56CAEF0-41B4-4449-813A-0F845C2C5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98FDFA0E-9514-4D4C-B785-19AE49F83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E49594F4-330A-45A7-BB15-0F05B9A46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B5B9B459-A8C1-47ED-873D-182EF760D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17931990-1FAD-4E34-9881-FA26B0F5A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31B1E8D9-0FCF-4F39-9114-339D5630A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75BB31DA-2CBB-487F-B0FF-DE8ACA783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01B07EFE-51A8-4511-A4E4-32246D9B4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FE0791F9-71EC-42C5-86B4-896EC5AB0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262B66C6-CB6D-488B-9E28-074148386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AA7B2A60-064D-4CAA-9E8C-13DF21402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6DAB4794-F2E8-4F98-9312-B964C0F6D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F393E571-69BF-4E68-B98F-20E2243B2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FA901800-38A2-4095-A810-A71BC36D2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8286F3BB-B7AD-43B8-ABB2-131C0A3FB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D939F802-B4BB-4189-9ED3-D05FEDD5F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45536C89-564B-4ABB-ACF8-DC6EB1E44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CDEE99F7-7C5E-43D4-892A-851E2E19D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4C771BE0-38AD-47AB-A101-3E3C8E5DB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5BBE5472-BF76-4348-B912-6FEFF7AC4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21D2EB47-46DA-4F3C-9DC2-D3C28B393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7E2A77BE-7C18-4522-865C-32ADD3715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75" name="Image 474">
          <a:extLst>
            <a:ext uri="{FF2B5EF4-FFF2-40B4-BE49-F238E27FC236}">
              <a16:creationId xmlns:a16="http://schemas.microsoft.com/office/drawing/2014/main" id="{7BAE50A3-6FCA-4BFE-BB46-BA6D5D951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D80750E3-FBA8-4446-BF5C-067B1D6EF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A0107AD0-6F8E-4C58-973A-3BA649B70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78" name="Image 477">
          <a:extLst>
            <a:ext uri="{FF2B5EF4-FFF2-40B4-BE49-F238E27FC236}">
              <a16:creationId xmlns:a16="http://schemas.microsoft.com/office/drawing/2014/main" id="{0378F9B3-7C72-45A1-8A34-2C93D2934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479" name="Image 478">
          <a:extLst>
            <a:ext uri="{FF2B5EF4-FFF2-40B4-BE49-F238E27FC236}">
              <a16:creationId xmlns:a16="http://schemas.microsoft.com/office/drawing/2014/main" id="{6989149C-A95B-4836-922F-989F6DA09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DD332659-B13E-4875-B276-DAB99ECEA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481" name="Image 480">
          <a:extLst>
            <a:ext uri="{FF2B5EF4-FFF2-40B4-BE49-F238E27FC236}">
              <a16:creationId xmlns:a16="http://schemas.microsoft.com/office/drawing/2014/main" id="{0C64D8C3-AF4E-463D-81FD-6CB26B044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566083BC-15CA-47D9-A43A-8CDD3204F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FB8EF6FE-2FFA-450C-BB53-7F694EB01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760463FC-3D21-4A44-8DA3-D0D970A8C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EDD76FF8-4F22-486D-BE2A-05D1FBEF8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D41CA9C5-5732-4C1F-84A0-C25173AA0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0884F5D8-7F7B-4AD0-94E8-B712442C7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B895FDB3-A8C3-40C5-AB35-7ECA0B7E9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7EFFD317-8384-4E39-B97A-EBDE85296B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DE617DC2-5066-4CA0-BDC4-A6627D4D7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BF9D3ECC-7E5F-4758-B961-0FD8C1BFB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CFCED788-800E-4560-B071-AADB5122D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483820AB-86E5-47FE-8DDF-9B5695A833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E80EEC80-91F3-4AF4-AB74-52C3E32F63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DBDAE0B7-F612-43CD-9F59-151B7B7F2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496" name="Image 495">
          <a:extLst>
            <a:ext uri="{FF2B5EF4-FFF2-40B4-BE49-F238E27FC236}">
              <a16:creationId xmlns:a16="http://schemas.microsoft.com/office/drawing/2014/main" id="{B5F14183-58CD-4297-B336-331F6EB56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956A596D-30D1-427C-A70E-F00A1FE78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1C4D82A9-E8AC-419E-9A3F-44EBE8361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499" name="Image 498">
          <a:extLst>
            <a:ext uri="{FF2B5EF4-FFF2-40B4-BE49-F238E27FC236}">
              <a16:creationId xmlns:a16="http://schemas.microsoft.com/office/drawing/2014/main" id="{1539BEF9-CEFE-480F-97CF-BA8271EC46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00" name="Image 499">
          <a:extLst>
            <a:ext uri="{FF2B5EF4-FFF2-40B4-BE49-F238E27FC236}">
              <a16:creationId xmlns:a16="http://schemas.microsoft.com/office/drawing/2014/main" id="{AA527786-C19A-47DC-90B6-19D798073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E2951FCF-EC7F-41D2-8360-AC3C04E46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502" name="Image 501">
          <a:extLst>
            <a:ext uri="{FF2B5EF4-FFF2-40B4-BE49-F238E27FC236}">
              <a16:creationId xmlns:a16="http://schemas.microsoft.com/office/drawing/2014/main" id="{133B5206-348D-44CC-8C71-A2F9F6B07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557147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BD006D85-5E16-4270-9D31-6109B4F28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BA3112EB-5317-416B-B3D3-849062BC2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7B855F31-385A-4EF4-929E-4CB1662D6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A7A28BEC-F147-40DF-B06D-1D8B4F020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0F065729-DAA7-47B6-906B-959A640D9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A2B14C3E-6FD9-41CA-ADA6-E6D594CD0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7206BEE2-5CEE-4719-B7AD-4B60B6DE3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22C08419-0C80-4489-A4B1-59F8CB4E9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2BC57986-7786-47E1-8C92-892931000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2DDEEE4B-AF74-4F4A-83F9-9BCFA1609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AF8EFB9B-9012-4A14-A361-F1EC19509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8C4596B6-5437-44AF-8B84-BEA4853DA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3B1350A6-7FB3-4C23-AC7D-3D9C34182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7C59D646-1BCC-4761-B0D2-9C016A0B5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1F835E1F-0920-4611-A117-C3E29B50E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33699466-A6A7-47D4-B319-56259C4D8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86B3D326-B079-4C90-A597-27AE48DA6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5FD91577-31CD-400E-9DCE-E9A55BC60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0FA56DA6-BBA2-42B7-9019-2ED76BE16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8B576850-E573-496E-9F1D-0CFA2470F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5E996D11-1879-40EC-B5CB-3A9839016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28ED437F-3559-45F2-B81B-F41500F8F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D078B6E7-1FDF-4BC2-A707-BC12838FD9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07612EA8-CC95-4B34-B926-891C3CA7C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57763038-268B-484D-B57B-99C97F033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E0132720-7D33-4429-9C47-9355D438E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F9C25424-360A-46A6-941B-662F43834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7F4DE436-1C91-4360-A187-CA81740E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D0B58508-61A6-4B8C-8EFD-38D0417AD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476434C1-02DB-4647-9DB5-BC5C5241E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9D5C68D1-2A6E-4130-8245-49F3884A9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49D0BA00-586E-46F0-97E7-1175297CA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26D296AD-492E-4C38-9EB6-FFA019324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9F612E9D-860E-4B99-B353-2304827A1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3DDC14B4-F92F-41E4-8060-448F86E9C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52AD230A-AC51-4F84-8C7C-2395F286F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2528E15F-0907-49E4-9798-29261B077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9B8D592C-5ABF-43FA-8C12-E633692BEA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A39A30C0-5212-4182-93CB-762986EAA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D3E59793-984D-44B7-8108-B24C01297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A6056138-1DFF-4DDD-A370-8B825D734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2CDCD2DB-6462-4F3D-9739-43C6CA473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DA38D417-2AAC-4196-BC18-1BC4B9308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800E1332-8D2D-422F-84B3-EB3842DB3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3F509254-E6D6-4A00-B459-70A0E6D99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B2500403-2D31-4BDD-A1F5-F0437331EB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E0707109-332C-4638-B23D-853CCBC4D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37F47F9A-40A0-4AB3-B087-9D4665F8C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5714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5ACE1B4B-2B02-4A8F-A99D-7FD1E62FE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030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59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3EA4FBFC-C6CC-4A4B-90B1-1D8C1939D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9363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34</xdr:row>
      <xdr:rowOff>254000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84E67BE8-0B28-4FEE-B73A-5A74D5518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56B31D1F-82A3-4B5A-AB1F-8C64A44FE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6B99143F-7F69-4429-8AFE-4357D6D73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84462E93-2742-4531-8298-ECE48B2461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D21CD756-4FA2-4CA1-8AFE-26B1E14E5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C2DAF8E8-9EC9-4EEF-B6CF-FA0F54572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853375EB-FE57-4760-AF72-9F0C64935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11FF5CB0-5F59-4403-9D05-EEF10F94B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3355C87E-59F0-412E-BF6A-1FD81EDBE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2A7F2953-E312-4501-A75E-9ABCDB543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73E2A50C-67A4-431A-8ABD-6D260E4BE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030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59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8EEC8F61-E095-426C-8A96-30DE1E1DD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9363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34</xdr:row>
      <xdr:rowOff>254000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2BDAAC49-6BEA-4B02-8B1F-902E52EED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20ED6EA4-37A1-42D3-B7C4-9FBE63B8F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7A663C45-64BD-427B-913F-977DBCFF99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F517EFB3-4224-4BF5-8562-9143ACCF7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AD6EF7FE-853F-4DE1-9471-66DBEEA04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A3DD4A71-C287-464B-935D-C16954D6D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11895794-5F65-4821-8049-C1D4BF2B5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97E14F62-9F2B-4338-B9A2-9FB2A82E5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030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59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3479A97F-0474-4C15-B5AF-DC48ED15A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39363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74" name="Image 573">
          <a:extLst>
            <a:ext uri="{FF2B5EF4-FFF2-40B4-BE49-F238E27FC236}">
              <a16:creationId xmlns:a16="http://schemas.microsoft.com/office/drawing/2014/main" id="{1BDA6A8B-80A3-4414-98BD-30413FFF8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59067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75" name="Image 574">
          <a:extLst>
            <a:ext uri="{FF2B5EF4-FFF2-40B4-BE49-F238E27FC236}">
              <a16:creationId xmlns:a16="http://schemas.microsoft.com/office/drawing/2014/main" id="{A8C5A96C-C813-44BE-BC66-ED39B0B6A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34</xdr:row>
      <xdr:rowOff>254000</xdr:rowOff>
    </xdr:from>
    <xdr:ext cx="921364" cy="0"/>
    <xdr:pic>
      <xdr:nvPicPr>
        <xdr:cNvPr id="576" name="Image 575">
          <a:extLst>
            <a:ext uri="{FF2B5EF4-FFF2-40B4-BE49-F238E27FC236}">
              <a16:creationId xmlns:a16="http://schemas.microsoft.com/office/drawing/2014/main" id="{B220D01C-6AF5-47D8-8E04-0018EE4E8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78920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77" name="Image 576">
          <a:extLst>
            <a:ext uri="{FF2B5EF4-FFF2-40B4-BE49-F238E27FC236}">
              <a16:creationId xmlns:a16="http://schemas.microsoft.com/office/drawing/2014/main" id="{C80229CC-D6D0-424C-BCA2-7650241C1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78" name="Image 577">
          <a:extLst>
            <a:ext uri="{FF2B5EF4-FFF2-40B4-BE49-F238E27FC236}">
              <a16:creationId xmlns:a16="http://schemas.microsoft.com/office/drawing/2014/main" id="{62645233-2DCE-44C5-A8C2-9A0233515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79" name="Image 578">
          <a:extLst>
            <a:ext uri="{FF2B5EF4-FFF2-40B4-BE49-F238E27FC236}">
              <a16:creationId xmlns:a16="http://schemas.microsoft.com/office/drawing/2014/main" id="{45AF844B-25AA-4F78-A7AC-ACDF3FA57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80" name="Image 579">
          <a:extLst>
            <a:ext uri="{FF2B5EF4-FFF2-40B4-BE49-F238E27FC236}">
              <a16:creationId xmlns:a16="http://schemas.microsoft.com/office/drawing/2014/main" id="{629E6C84-C646-47A8-931C-7F80D5C85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81" name="Image 580">
          <a:extLst>
            <a:ext uri="{FF2B5EF4-FFF2-40B4-BE49-F238E27FC236}">
              <a16:creationId xmlns:a16="http://schemas.microsoft.com/office/drawing/2014/main" id="{A0CC1862-7690-4824-AA61-E70ECBCCE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82" name="Image 581">
          <a:extLst>
            <a:ext uri="{FF2B5EF4-FFF2-40B4-BE49-F238E27FC236}">
              <a16:creationId xmlns:a16="http://schemas.microsoft.com/office/drawing/2014/main" id="{B72BE6DB-FC83-429F-A2F7-8B442F3D7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83" name="Image 582">
          <a:extLst>
            <a:ext uri="{FF2B5EF4-FFF2-40B4-BE49-F238E27FC236}">
              <a16:creationId xmlns:a16="http://schemas.microsoft.com/office/drawing/2014/main" id="{FA6845BA-9BA2-4E3E-A4EE-97AF2CEFD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34</xdr:row>
      <xdr:rowOff>254000</xdr:rowOff>
    </xdr:from>
    <xdr:ext cx="921364" cy="0"/>
    <xdr:pic>
      <xdr:nvPicPr>
        <xdr:cNvPr id="584" name="Image 583">
          <a:extLst>
            <a:ext uri="{FF2B5EF4-FFF2-40B4-BE49-F238E27FC236}">
              <a16:creationId xmlns:a16="http://schemas.microsoft.com/office/drawing/2014/main" id="{F7162584-08E0-475B-8F92-5DF9AB5F4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60</xdr:row>
      <xdr:rowOff>0</xdr:rowOff>
    </xdr:from>
    <xdr:ext cx="927017" cy="0"/>
    <xdr:pic>
      <xdr:nvPicPr>
        <xdr:cNvPr id="585" name="Image 584">
          <a:extLst>
            <a:ext uri="{FF2B5EF4-FFF2-40B4-BE49-F238E27FC236}">
              <a16:creationId xmlns:a16="http://schemas.microsoft.com/office/drawing/2014/main" id="{4584BE9F-DB21-4C99-AD71-CB94221E1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8541327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60</xdr:row>
      <xdr:rowOff>0</xdr:rowOff>
    </xdr:from>
    <xdr:ext cx="927017" cy="0"/>
    <xdr:pic>
      <xdr:nvPicPr>
        <xdr:cNvPr id="586" name="Image 585">
          <a:extLst>
            <a:ext uri="{FF2B5EF4-FFF2-40B4-BE49-F238E27FC236}">
              <a16:creationId xmlns:a16="http://schemas.microsoft.com/office/drawing/2014/main" id="{6324242F-5C0D-433F-A899-8ADCFA047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8541327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60</xdr:row>
      <xdr:rowOff>0</xdr:rowOff>
    </xdr:from>
    <xdr:ext cx="927017" cy="0"/>
    <xdr:pic>
      <xdr:nvPicPr>
        <xdr:cNvPr id="587" name="Image 586">
          <a:extLst>
            <a:ext uri="{FF2B5EF4-FFF2-40B4-BE49-F238E27FC236}">
              <a16:creationId xmlns:a16="http://schemas.microsoft.com/office/drawing/2014/main" id="{41471241-E0F0-4902-BEA6-CF0D75C1E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8541327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59</xdr:row>
      <xdr:rowOff>976312</xdr:rowOff>
    </xdr:from>
    <xdr:ext cx="927017" cy="0"/>
    <xdr:pic>
      <xdr:nvPicPr>
        <xdr:cNvPr id="588" name="Image 587">
          <a:extLst>
            <a:ext uri="{FF2B5EF4-FFF2-40B4-BE49-F238E27FC236}">
              <a16:creationId xmlns:a16="http://schemas.microsoft.com/office/drawing/2014/main" id="{F296D165-1B2D-48C4-BE1E-70EA07611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854090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59</xdr:row>
      <xdr:rowOff>404813</xdr:rowOff>
    </xdr:from>
    <xdr:ext cx="927017" cy="0"/>
    <xdr:pic>
      <xdr:nvPicPr>
        <xdr:cNvPr id="589" name="Image 588">
          <a:extLst>
            <a:ext uri="{FF2B5EF4-FFF2-40B4-BE49-F238E27FC236}">
              <a16:creationId xmlns:a16="http://schemas.microsoft.com/office/drawing/2014/main" id="{74FF451B-01BA-4F5E-B652-877F5D64B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85370988"/>
          <a:ext cx="927017" cy="0"/>
        </a:xfrm>
        <a:prstGeom prst="rect">
          <a:avLst/>
        </a:prstGeom>
      </xdr:spPr>
    </xdr:pic>
    <xdr:clientData/>
  </xdr:oneCellAnchor>
  <xdr:oneCellAnchor>
    <xdr:from>
      <xdr:col>10</xdr:col>
      <xdr:colOff>34636</xdr:colOff>
      <xdr:row>61</xdr:row>
      <xdr:rowOff>173182</xdr:rowOff>
    </xdr:from>
    <xdr:ext cx="921364" cy="0"/>
    <xdr:pic>
      <xdr:nvPicPr>
        <xdr:cNvPr id="590" name="Image 589">
          <a:extLst>
            <a:ext uri="{FF2B5EF4-FFF2-40B4-BE49-F238E27FC236}">
              <a16:creationId xmlns:a16="http://schemas.microsoft.com/office/drawing/2014/main" id="{FC807660-1BE4-47FE-9E1B-A538F0D24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3673954" y="25076727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60</xdr:row>
      <xdr:rowOff>0</xdr:rowOff>
    </xdr:from>
    <xdr:ext cx="921364" cy="0"/>
    <xdr:pic>
      <xdr:nvPicPr>
        <xdr:cNvPr id="591" name="Image 590">
          <a:extLst>
            <a:ext uri="{FF2B5EF4-FFF2-40B4-BE49-F238E27FC236}">
              <a16:creationId xmlns:a16="http://schemas.microsoft.com/office/drawing/2014/main" id="{E00EBFC7-7565-4F2A-B532-0A3574B0B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85413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592" name="Image 591">
          <a:extLst>
            <a:ext uri="{FF2B5EF4-FFF2-40B4-BE49-F238E27FC236}">
              <a16:creationId xmlns:a16="http://schemas.microsoft.com/office/drawing/2014/main" id="{90A81476-B076-4410-9746-3EA1DE83FC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5413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593" name="Image 592">
          <a:extLst>
            <a:ext uri="{FF2B5EF4-FFF2-40B4-BE49-F238E27FC236}">
              <a16:creationId xmlns:a16="http://schemas.microsoft.com/office/drawing/2014/main" id="{D52F4CCF-27ED-497F-8892-643CA84A5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5413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594" name="Image 593">
          <a:extLst>
            <a:ext uri="{FF2B5EF4-FFF2-40B4-BE49-F238E27FC236}">
              <a16:creationId xmlns:a16="http://schemas.microsoft.com/office/drawing/2014/main" id="{8B190EB5-D4F0-40D2-AED4-815FE746D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541327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595" name="Image 594">
          <a:extLst>
            <a:ext uri="{FF2B5EF4-FFF2-40B4-BE49-F238E27FC236}">
              <a16:creationId xmlns:a16="http://schemas.microsoft.com/office/drawing/2014/main" id="{5144730C-989D-4A72-AD56-AB8CD7254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2445327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596" name="Image 595">
          <a:extLst>
            <a:ext uri="{FF2B5EF4-FFF2-40B4-BE49-F238E27FC236}">
              <a16:creationId xmlns:a16="http://schemas.microsoft.com/office/drawing/2014/main" id="{587A45A2-79BB-47D8-B296-B1573AD14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2445327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597" name="Image 596">
          <a:extLst>
            <a:ext uri="{FF2B5EF4-FFF2-40B4-BE49-F238E27FC236}">
              <a16:creationId xmlns:a16="http://schemas.microsoft.com/office/drawing/2014/main" id="{50D0829A-852B-4A7F-8C86-590A8C6E5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2445327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598" name="Image 597">
          <a:extLst>
            <a:ext uri="{FF2B5EF4-FFF2-40B4-BE49-F238E27FC236}">
              <a16:creationId xmlns:a16="http://schemas.microsoft.com/office/drawing/2014/main" id="{EEA64CAC-4799-4F3B-9958-AB2243844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244490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599" name="Image 598">
          <a:extLst>
            <a:ext uri="{FF2B5EF4-FFF2-40B4-BE49-F238E27FC236}">
              <a16:creationId xmlns:a16="http://schemas.microsoft.com/office/drawing/2014/main" id="{290BC26C-6C99-4915-BE99-42D0EF642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24410988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1524001</xdr:colOff>
      <xdr:row>62</xdr:row>
      <xdr:rowOff>0</xdr:rowOff>
    </xdr:from>
    <xdr:ext cx="921364" cy="0"/>
    <xdr:pic>
      <xdr:nvPicPr>
        <xdr:cNvPr id="600" name="Image 599">
          <a:extLst>
            <a:ext uri="{FF2B5EF4-FFF2-40B4-BE49-F238E27FC236}">
              <a16:creationId xmlns:a16="http://schemas.microsoft.com/office/drawing/2014/main" id="{DB3B0220-B66E-4253-A9F5-5F2BBE955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9950546" y="5145231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601" name="Image 600">
          <a:extLst>
            <a:ext uri="{FF2B5EF4-FFF2-40B4-BE49-F238E27FC236}">
              <a16:creationId xmlns:a16="http://schemas.microsoft.com/office/drawing/2014/main" id="{121C578F-1853-4443-A928-79F45634A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24453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02" name="Image 601">
          <a:extLst>
            <a:ext uri="{FF2B5EF4-FFF2-40B4-BE49-F238E27FC236}">
              <a16:creationId xmlns:a16="http://schemas.microsoft.com/office/drawing/2014/main" id="{EF4AA636-E5B8-45C8-A564-C02BBB569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4453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03" name="Image 602">
          <a:extLst>
            <a:ext uri="{FF2B5EF4-FFF2-40B4-BE49-F238E27FC236}">
              <a16:creationId xmlns:a16="http://schemas.microsoft.com/office/drawing/2014/main" id="{949ED229-3DAF-4946-919E-29D0D5700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4453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04" name="Image 603">
          <a:extLst>
            <a:ext uri="{FF2B5EF4-FFF2-40B4-BE49-F238E27FC236}">
              <a16:creationId xmlns:a16="http://schemas.microsoft.com/office/drawing/2014/main" id="{B6E04DBC-01C9-4133-A6B5-1E57CB67A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4453273"/>
          <a:ext cx="921364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05" name="Image 604">
          <a:extLst>
            <a:ext uri="{FF2B5EF4-FFF2-40B4-BE49-F238E27FC236}">
              <a16:creationId xmlns:a16="http://schemas.microsoft.com/office/drawing/2014/main" id="{1AB2CDFF-F968-4814-90CD-DEE250A9C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5911896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06" name="Image 605">
          <a:extLst>
            <a:ext uri="{FF2B5EF4-FFF2-40B4-BE49-F238E27FC236}">
              <a16:creationId xmlns:a16="http://schemas.microsoft.com/office/drawing/2014/main" id="{F0D63852-0C00-45A9-AC6B-29FA9EB60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07" name="Image 606">
          <a:extLst>
            <a:ext uri="{FF2B5EF4-FFF2-40B4-BE49-F238E27FC236}">
              <a16:creationId xmlns:a16="http://schemas.microsoft.com/office/drawing/2014/main" id="{3EE087C6-0DBA-43BF-905D-86F019605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08" name="Image 607">
          <a:extLst>
            <a:ext uri="{FF2B5EF4-FFF2-40B4-BE49-F238E27FC236}">
              <a16:creationId xmlns:a16="http://schemas.microsoft.com/office/drawing/2014/main" id="{7A519B7A-E51A-4D94-B6CA-9E17152CF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09" name="Image 608">
          <a:extLst>
            <a:ext uri="{FF2B5EF4-FFF2-40B4-BE49-F238E27FC236}">
              <a16:creationId xmlns:a16="http://schemas.microsoft.com/office/drawing/2014/main" id="{7A1310DB-BB51-419C-8C6B-50645B9F9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0" name="Image 609">
          <a:extLst>
            <a:ext uri="{FF2B5EF4-FFF2-40B4-BE49-F238E27FC236}">
              <a16:creationId xmlns:a16="http://schemas.microsoft.com/office/drawing/2014/main" id="{A89EB7B8-C9C7-4BBF-8860-13F806752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1" name="Image 610">
          <a:extLst>
            <a:ext uri="{FF2B5EF4-FFF2-40B4-BE49-F238E27FC236}">
              <a16:creationId xmlns:a16="http://schemas.microsoft.com/office/drawing/2014/main" id="{6DC71337-0556-477E-A2D3-B6C8B3A16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2" name="Image 611">
          <a:extLst>
            <a:ext uri="{FF2B5EF4-FFF2-40B4-BE49-F238E27FC236}">
              <a16:creationId xmlns:a16="http://schemas.microsoft.com/office/drawing/2014/main" id="{E47FF807-1DBA-4EE7-B8B7-AB8C039C3A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3" name="Image 612">
          <a:extLst>
            <a:ext uri="{FF2B5EF4-FFF2-40B4-BE49-F238E27FC236}">
              <a16:creationId xmlns:a16="http://schemas.microsoft.com/office/drawing/2014/main" id="{CF119C14-CE38-4233-8935-AEEC1DCD8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4" name="Image 613">
          <a:extLst>
            <a:ext uri="{FF2B5EF4-FFF2-40B4-BE49-F238E27FC236}">
              <a16:creationId xmlns:a16="http://schemas.microsoft.com/office/drawing/2014/main" id="{906C2B0B-A9B4-40CB-A870-0F0D5AEA3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5" name="Image 614">
          <a:extLst>
            <a:ext uri="{FF2B5EF4-FFF2-40B4-BE49-F238E27FC236}">
              <a16:creationId xmlns:a16="http://schemas.microsoft.com/office/drawing/2014/main" id="{4DC277C7-BE7E-4A3D-835D-23D50B502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6" name="Image 615">
          <a:extLst>
            <a:ext uri="{FF2B5EF4-FFF2-40B4-BE49-F238E27FC236}">
              <a16:creationId xmlns:a16="http://schemas.microsoft.com/office/drawing/2014/main" id="{71B03B85-9971-481F-B29F-6A85730FE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7" name="Image 616">
          <a:extLst>
            <a:ext uri="{FF2B5EF4-FFF2-40B4-BE49-F238E27FC236}">
              <a16:creationId xmlns:a16="http://schemas.microsoft.com/office/drawing/2014/main" id="{9ED51F2E-BE39-499E-B6AA-FD8114AE4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8" name="Image 617">
          <a:extLst>
            <a:ext uri="{FF2B5EF4-FFF2-40B4-BE49-F238E27FC236}">
              <a16:creationId xmlns:a16="http://schemas.microsoft.com/office/drawing/2014/main" id="{4F7CA0FB-0CD7-4089-AC89-A0C49AB0C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19" name="Image 618">
          <a:extLst>
            <a:ext uri="{FF2B5EF4-FFF2-40B4-BE49-F238E27FC236}">
              <a16:creationId xmlns:a16="http://schemas.microsoft.com/office/drawing/2014/main" id="{5749467F-965A-489C-82EA-A12650AE4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0" name="Image 619">
          <a:extLst>
            <a:ext uri="{FF2B5EF4-FFF2-40B4-BE49-F238E27FC236}">
              <a16:creationId xmlns:a16="http://schemas.microsoft.com/office/drawing/2014/main" id="{988A586C-2739-4B1F-9BBB-07C25EA9F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1" name="Image 620">
          <a:extLst>
            <a:ext uri="{FF2B5EF4-FFF2-40B4-BE49-F238E27FC236}">
              <a16:creationId xmlns:a16="http://schemas.microsoft.com/office/drawing/2014/main" id="{F5485F98-A333-4749-9F95-F389402D8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2924853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2" name="Image 621">
          <a:extLst>
            <a:ext uri="{FF2B5EF4-FFF2-40B4-BE49-F238E27FC236}">
              <a16:creationId xmlns:a16="http://schemas.microsoft.com/office/drawing/2014/main" id="{AF9C198C-2866-45E7-A723-61A8A839C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1415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3" name="Image 622">
          <a:extLst>
            <a:ext uri="{FF2B5EF4-FFF2-40B4-BE49-F238E27FC236}">
              <a16:creationId xmlns:a16="http://schemas.microsoft.com/office/drawing/2014/main" id="{3C2BA737-5F43-430E-9C95-A91609142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4" name="Image 623">
          <a:extLst>
            <a:ext uri="{FF2B5EF4-FFF2-40B4-BE49-F238E27FC236}">
              <a16:creationId xmlns:a16="http://schemas.microsoft.com/office/drawing/2014/main" id="{4E4BE18F-0F23-41C5-B976-4C4A622B0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5" name="Image 624">
          <a:extLst>
            <a:ext uri="{FF2B5EF4-FFF2-40B4-BE49-F238E27FC236}">
              <a16:creationId xmlns:a16="http://schemas.microsoft.com/office/drawing/2014/main" id="{A8FDE9D0-3B86-41ED-AD08-EECCF37FE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6" name="Image 625">
          <a:extLst>
            <a:ext uri="{FF2B5EF4-FFF2-40B4-BE49-F238E27FC236}">
              <a16:creationId xmlns:a16="http://schemas.microsoft.com/office/drawing/2014/main" id="{228BFD52-337A-4457-9A9B-6CACA7840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7" name="Image 626">
          <a:extLst>
            <a:ext uri="{FF2B5EF4-FFF2-40B4-BE49-F238E27FC236}">
              <a16:creationId xmlns:a16="http://schemas.microsoft.com/office/drawing/2014/main" id="{676FD6AA-626B-484C-9B37-4A379673E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8" name="Image 627">
          <a:extLst>
            <a:ext uri="{FF2B5EF4-FFF2-40B4-BE49-F238E27FC236}">
              <a16:creationId xmlns:a16="http://schemas.microsoft.com/office/drawing/2014/main" id="{3DDF4D51-0AA5-4509-8604-7A17C8DBC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29" name="Image 628">
          <a:extLst>
            <a:ext uri="{FF2B5EF4-FFF2-40B4-BE49-F238E27FC236}">
              <a16:creationId xmlns:a16="http://schemas.microsoft.com/office/drawing/2014/main" id="{15E38754-692E-4116-B820-45EC76ED7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30" name="Image 629">
          <a:extLst>
            <a:ext uri="{FF2B5EF4-FFF2-40B4-BE49-F238E27FC236}">
              <a16:creationId xmlns:a16="http://schemas.microsoft.com/office/drawing/2014/main" id="{975A859A-296E-4D8E-B9D9-10F8DF24B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31" name="Image 630">
          <a:extLst>
            <a:ext uri="{FF2B5EF4-FFF2-40B4-BE49-F238E27FC236}">
              <a16:creationId xmlns:a16="http://schemas.microsoft.com/office/drawing/2014/main" id="{11C4BC75-39EC-484A-99A3-61F96638C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32" name="Image 631">
          <a:extLst>
            <a:ext uri="{FF2B5EF4-FFF2-40B4-BE49-F238E27FC236}">
              <a16:creationId xmlns:a16="http://schemas.microsoft.com/office/drawing/2014/main" id="{59B379E3-2036-4DBF-BF59-37E41D961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62</xdr:row>
      <xdr:rowOff>0</xdr:rowOff>
    </xdr:from>
    <xdr:ext cx="927017" cy="0"/>
    <xdr:pic>
      <xdr:nvPicPr>
        <xdr:cNvPr id="633" name="Image 632">
          <a:extLst>
            <a:ext uri="{FF2B5EF4-FFF2-40B4-BE49-F238E27FC236}">
              <a16:creationId xmlns:a16="http://schemas.microsoft.com/office/drawing/2014/main" id="{1CC0A0ED-3D68-4FCA-8DA4-E8139FA02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300200" y="54763987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28</xdr:row>
      <xdr:rowOff>1298864</xdr:rowOff>
    </xdr:from>
    <xdr:ext cx="927017" cy="0"/>
    <xdr:pic>
      <xdr:nvPicPr>
        <xdr:cNvPr id="634" name="Image 633">
          <a:extLst>
            <a:ext uri="{FF2B5EF4-FFF2-40B4-BE49-F238E27FC236}">
              <a16:creationId xmlns:a16="http://schemas.microsoft.com/office/drawing/2014/main" id="{A4379CBF-FC7A-4F52-B471-36960ED0A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05400" y="32186852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635" name="Image 634">
          <a:extLst>
            <a:ext uri="{FF2B5EF4-FFF2-40B4-BE49-F238E27FC236}">
              <a16:creationId xmlns:a16="http://schemas.microsoft.com/office/drawing/2014/main" id="{D2CE7086-62DF-4F9D-9136-B124CB8D0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360313"/>
          <a:ext cx="921364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28</xdr:row>
      <xdr:rowOff>996805</xdr:rowOff>
    </xdr:from>
    <xdr:ext cx="927017" cy="0"/>
    <xdr:pic>
      <xdr:nvPicPr>
        <xdr:cNvPr id="636" name="Image 635">
          <a:extLst>
            <a:ext uri="{FF2B5EF4-FFF2-40B4-BE49-F238E27FC236}">
              <a16:creationId xmlns:a16="http://schemas.microsoft.com/office/drawing/2014/main" id="{593FBB13-3F0A-4AFE-831D-6577BD0C2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41030" y="3188479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637" name="Image 636">
          <a:extLst>
            <a:ext uri="{FF2B5EF4-FFF2-40B4-BE49-F238E27FC236}">
              <a16:creationId xmlns:a16="http://schemas.microsoft.com/office/drawing/2014/main" id="{BCEE13CF-7066-4AAA-8720-ABDF714CC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42363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21</xdr:row>
      <xdr:rowOff>0</xdr:rowOff>
    </xdr:from>
    <xdr:ext cx="921364" cy="0"/>
    <xdr:pic>
      <xdr:nvPicPr>
        <xdr:cNvPr id="638" name="Image 637">
          <a:extLst>
            <a:ext uri="{FF2B5EF4-FFF2-40B4-BE49-F238E27FC236}">
              <a16:creationId xmlns:a16="http://schemas.microsoft.com/office/drawing/2014/main" id="{6B7CF00A-7227-42D8-A256-8FF9184C0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930938" y="212169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26</xdr:row>
      <xdr:rowOff>0</xdr:rowOff>
    </xdr:from>
    <xdr:ext cx="921364" cy="0"/>
    <xdr:pic>
      <xdr:nvPicPr>
        <xdr:cNvPr id="639" name="Image 638">
          <a:extLst>
            <a:ext uri="{FF2B5EF4-FFF2-40B4-BE49-F238E27FC236}">
              <a16:creationId xmlns:a16="http://schemas.microsoft.com/office/drawing/2014/main" id="{E9506535-737A-4686-B800-DEC1BE294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930938" y="281225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20</xdr:row>
      <xdr:rowOff>254000</xdr:rowOff>
    </xdr:from>
    <xdr:ext cx="921364" cy="0"/>
    <xdr:pic>
      <xdr:nvPicPr>
        <xdr:cNvPr id="397" name="Image 396">
          <a:extLst>
            <a:ext uri="{FF2B5EF4-FFF2-40B4-BE49-F238E27FC236}">
              <a16:creationId xmlns:a16="http://schemas.microsoft.com/office/drawing/2014/main" id="{4F73CB8B-3122-40F5-9905-B5C459CD2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930938" y="200929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40" name="Image 639">
          <a:extLst>
            <a:ext uri="{FF2B5EF4-FFF2-40B4-BE49-F238E27FC236}">
              <a16:creationId xmlns:a16="http://schemas.microsoft.com/office/drawing/2014/main" id="{C05B6647-D985-4E24-B603-475DF0608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41" name="Image 640">
          <a:extLst>
            <a:ext uri="{FF2B5EF4-FFF2-40B4-BE49-F238E27FC236}">
              <a16:creationId xmlns:a16="http://schemas.microsoft.com/office/drawing/2014/main" id="{5A001368-CED0-4198-9D8B-2ADA7A1FF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42" name="Image 641">
          <a:extLst>
            <a:ext uri="{FF2B5EF4-FFF2-40B4-BE49-F238E27FC236}">
              <a16:creationId xmlns:a16="http://schemas.microsoft.com/office/drawing/2014/main" id="{E5ABA586-895C-4136-826A-ACF95B751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43" name="Image 642">
          <a:extLst>
            <a:ext uri="{FF2B5EF4-FFF2-40B4-BE49-F238E27FC236}">
              <a16:creationId xmlns:a16="http://schemas.microsoft.com/office/drawing/2014/main" id="{790BF17E-DA38-499D-8403-5D34818E3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44" name="Image 643">
          <a:extLst>
            <a:ext uri="{FF2B5EF4-FFF2-40B4-BE49-F238E27FC236}">
              <a16:creationId xmlns:a16="http://schemas.microsoft.com/office/drawing/2014/main" id="{C532CEF2-3834-4EC5-955E-DFED995A8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45" name="Image 644">
          <a:extLst>
            <a:ext uri="{FF2B5EF4-FFF2-40B4-BE49-F238E27FC236}">
              <a16:creationId xmlns:a16="http://schemas.microsoft.com/office/drawing/2014/main" id="{1D0F8AED-C010-43CD-BD41-9D361636D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646" name="Image 645">
          <a:extLst>
            <a:ext uri="{FF2B5EF4-FFF2-40B4-BE49-F238E27FC236}">
              <a16:creationId xmlns:a16="http://schemas.microsoft.com/office/drawing/2014/main" id="{595D7894-B6BD-437D-8D36-1A8D772BA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360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647" name="Image 646">
          <a:extLst>
            <a:ext uri="{FF2B5EF4-FFF2-40B4-BE49-F238E27FC236}">
              <a16:creationId xmlns:a16="http://schemas.microsoft.com/office/drawing/2014/main" id="{61433566-FB22-444E-8591-37F20A49D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48" name="Image 647">
          <a:extLst>
            <a:ext uri="{FF2B5EF4-FFF2-40B4-BE49-F238E27FC236}">
              <a16:creationId xmlns:a16="http://schemas.microsoft.com/office/drawing/2014/main" id="{226CA774-A694-4986-AD1E-BBC25A638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49" name="Image 648">
          <a:extLst>
            <a:ext uri="{FF2B5EF4-FFF2-40B4-BE49-F238E27FC236}">
              <a16:creationId xmlns:a16="http://schemas.microsoft.com/office/drawing/2014/main" id="{3ADFDA35-1FB1-442E-87C6-75CE4C683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50" name="Image 649">
          <a:extLst>
            <a:ext uri="{FF2B5EF4-FFF2-40B4-BE49-F238E27FC236}">
              <a16:creationId xmlns:a16="http://schemas.microsoft.com/office/drawing/2014/main" id="{31084435-0516-4605-A49F-3A7A0FFB2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51" name="Image 650">
          <a:extLst>
            <a:ext uri="{FF2B5EF4-FFF2-40B4-BE49-F238E27FC236}">
              <a16:creationId xmlns:a16="http://schemas.microsoft.com/office/drawing/2014/main" id="{A491CF99-188D-4FF1-92E9-72A40EEE1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652" name="Image 651">
          <a:extLst>
            <a:ext uri="{FF2B5EF4-FFF2-40B4-BE49-F238E27FC236}">
              <a16:creationId xmlns:a16="http://schemas.microsoft.com/office/drawing/2014/main" id="{10CC51F3-0182-4683-B024-F51D06893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360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653" name="Image 652">
          <a:extLst>
            <a:ext uri="{FF2B5EF4-FFF2-40B4-BE49-F238E27FC236}">
              <a16:creationId xmlns:a16="http://schemas.microsoft.com/office/drawing/2014/main" id="{7285B00D-0D6B-40C7-B133-F3B28B8E7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54" name="Image 653">
          <a:extLst>
            <a:ext uri="{FF2B5EF4-FFF2-40B4-BE49-F238E27FC236}">
              <a16:creationId xmlns:a16="http://schemas.microsoft.com/office/drawing/2014/main" id="{2CC12412-8612-4380-9BA0-EDDF545A7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55" name="Image 654">
          <a:extLst>
            <a:ext uri="{FF2B5EF4-FFF2-40B4-BE49-F238E27FC236}">
              <a16:creationId xmlns:a16="http://schemas.microsoft.com/office/drawing/2014/main" id="{7FA3D34B-B903-4A5C-A8DF-3512C8735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56" name="Image 655">
          <a:extLst>
            <a:ext uri="{FF2B5EF4-FFF2-40B4-BE49-F238E27FC236}">
              <a16:creationId xmlns:a16="http://schemas.microsoft.com/office/drawing/2014/main" id="{A3B061E2-7A52-4F7C-9B5B-24544985C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57" name="Image 656">
          <a:extLst>
            <a:ext uri="{FF2B5EF4-FFF2-40B4-BE49-F238E27FC236}">
              <a16:creationId xmlns:a16="http://schemas.microsoft.com/office/drawing/2014/main" id="{55955AE7-53BF-4EF6-A82F-78571C53B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58" name="Image 657">
          <a:extLst>
            <a:ext uri="{FF2B5EF4-FFF2-40B4-BE49-F238E27FC236}">
              <a16:creationId xmlns:a16="http://schemas.microsoft.com/office/drawing/2014/main" id="{CB693076-3234-4E84-83A2-7845D1122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59" name="Image 658">
          <a:extLst>
            <a:ext uri="{FF2B5EF4-FFF2-40B4-BE49-F238E27FC236}">
              <a16:creationId xmlns:a16="http://schemas.microsoft.com/office/drawing/2014/main" id="{7FD9C0E1-B50C-4F7B-B723-A1CAB1A65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660" name="Image 659">
          <a:extLst>
            <a:ext uri="{FF2B5EF4-FFF2-40B4-BE49-F238E27FC236}">
              <a16:creationId xmlns:a16="http://schemas.microsoft.com/office/drawing/2014/main" id="{7C645F65-EB4C-4337-A94B-8CE744620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360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661" name="Image 660">
          <a:extLst>
            <a:ext uri="{FF2B5EF4-FFF2-40B4-BE49-F238E27FC236}">
              <a16:creationId xmlns:a16="http://schemas.microsoft.com/office/drawing/2014/main" id="{E9661746-E2B7-4C9A-9854-42B810F4E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62" name="Image 661">
          <a:extLst>
            <a:ext uri="{FF2B5EF4-FFF2-40B4-BE49-F238E27FC236}">
              <a16:creationId xmlns:a16="http://schemas.microsoft.com/office/drawing/2014/main" id="{97C6ACC1-EBBA-4E98-8404-19A71D09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63" name="Image 662">
          <a:extLst>
            <a:ext uri="{FF2B5EF4-FFF2-40B4-BE49-F238E27FC236}">
              <a16:creationId xmlns:a16="http://schemas.microsoft.com/office/drawing/2014/main" id="{F9B0A802-A989-4730-9D22-FEA0A630B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64" name="Image 663">
          <a:extLst>
            <a:ext uri="{FF2B5EF4-FFF2-40B4-BE49-F238E27FC236}">
              <a16:creationId xmlns:a16="http://schemas.microsoft.com/office/drawing/2014/main" id="{756460D4-0D1F-49B7-AADE-E53A399D1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65" name="Image 664">
          <a:extLst>
            <a:ext uri="{FF2B5EF4-FFF2-40B4-BE49-F238E27FC236}">
              <a16:creationId xmlns:a16="http://schemas.microsoft.com/office/drawing/2014/main" id="{470646E2-0D7C-49E3-B56D-C5C9313AE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66" name="Image 665">
          <a:extLst>
            <a:ext uri="{FF2B5EF4-FFF2-40B4-BE49-F238E27FC236}">
              <a16:creationId xmlns:a16="http://schemas.microsoft.com/office/drawing/2014/main" id="{BA736DDB-15C2-4395-82F1-F548CDA9E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67" name="Image 666">
          <a:extLst>
            <a:ext uri="{FF2B5EF4-FFF2-40B4-BE49-F238E27FC236}">
              <a16:creationId xmlns:a16="http://schemas.microsoft.com/office/drawing/2014/main" id="{F35D0E35-9BC9-4C6C-9123-3E5C621CF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668" name="Image 667">
          <a:extLst>
            <a:ext uri="{FF2B5EF4-FFF2-40B4-BE49-F238E27FC236}">
              <a16:creationId xmlns:a16="http://schemas.microsoft.com/office/drawing/2014/main" id="{89552344-4D78-4B64-A23A-03BB08E7C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360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669" name="Image 668">
          <a:extLst>
            <a:ext uri="{FF2B5EF4-FFF2-40B4-BE49-F238E27FC236}">
              <a16:creationId xmlns:a16="http://schemas.microsoft.com/office/drawing/2014/main" id="{B0156F01-E791-43FC-99C7-35572ECA2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70" name="Image 669">
          <a:extLst>
            <a:ext uri="{FF2B5EF4-FFF2-40B4-BE49-F238E27FC236}">
              <a16:creationId xmlns:a16="http://schemas.microsoft.com/office/drawing/2014/main" id="{F6828C80-4CF7-4F85-ABD3-6B86BED12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71" name="Image 670">
          <a:extLst>
            <a:ext uri="{FF2B5EF4-FFF2-40B4-BE49-F238E27FC236}">
              <a16:creationId xmlns:a16="http://schemas.microsoft.com/office/drawing/2014/main" id="{5BA9FA37-2B30-45F9-8844-2B8040DCD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72" name="Image 671">
          <a:extLst>
            <a:ext uri="{FF2B5EF4-FFF2-40B4-BE49-F238E27FC236}">
              <a16:creationId xmlns:a16="http://schemas.microsoft.com/office/drawing/2014/main" id="{141580A4-F80C-44DF-9E9F-B8A0DF8A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73" name="Image 672">
          <a:extLst>
            <a:ext uri="{FF2B5EF4-FFF2-40B4-BE49-F238E27FC236}">
              <a16:creationId xmlns:a16="http://schemas.microsoft.com/office/drawing/2014/main" id="{DB403286-A3F3-4ADF-8C30-5B7377409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74" name="Image 673">
          <a:extLst>
            <a:ext uri="{FF2B5EF4-FFF2-40B4-BE49-F238E27FC236}">
              <a16:creationId xmlns:a16="http://schemas.microsoft.com/office/drawing/2014/main" id="{A5BF678A-6914-449F-AB5E-724813A46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75" name="Image 674">
          <a:extLst>
            <a:ext uri="{FF2B5EF4-FFF2-40B4-BE49-F238E27FC236}">
              <a16:creationId xmlns:a16="http://schemas.microsoft.com/office/drawing/2014/main" id="{FDECE365-3B23-4D24-B7EF-71F3BA9B3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676" name="Image 675">
          <a:extLst>
            <a:ext uri="{FF2B5EF4-FFF2-40B4-BE49-F238E27FC236}">
              <a16:creationId xmlns:a16="http://schemas.microsoft.com/office/drawing/2014/main" id="{EEAF8D5B-758F-4168-8715-A24D4EFAE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360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677" name="Image 676">
          <a:extLst>
            <a:ext uri="{FF2B5EF4-FFF2-40B4-BE49-F238E27FC236}">
              <a16:creationId xmlns:a16="http://schemas.microsoft.com/office/drawing/2014/main" id="{591B2327-CDD1-4475-9248-36C1E5301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78" name="Image 677">
          <a:extLst>
            <a:ext uri="{FF2B5EF4-FFF2-40B4-BE49-F238E27FC236}">
              <a16:creationId xmlns:a16="http://schemas.microsoft.com/office/drawing/2014/main" id="{A8DA695C-C8A6-4827-BF9B-D993361F3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79" name="Image 678">
          <a:extLst>
            <a:ext uri="{FF2B5EF4-FFF2-40B4-BE49-F238E27FC236}">
              <a16:creationId xmlns:a16="http://schemas.microsoft.com/office/drawing/2014/main" id="{45841AA7-EA7A-4BC1-A951-CA59DE8D8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80" name="Image 679">
          <a:extLst>
            <a:ext uri="{FF2B5EF4-FFF2-40B4-BE49-F238E27FC236}">
              <a16:creationId xmlns:a16="http://schemas.microsoft.com/office/drawing/2014/main" id="{04D731B7-ABA6-4132-8187-504A819F9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81" name="Image 680">
          <a:extLst>
            <a:ext uri="{FF2B5EF4-FFF2-40B4-BE49-F238E27FC236}">
              <a16:creationId xmlns:a16="http://schemas.microsoft.com/office/drawing/2014/main" id="{F0B8E92E-F615-4B8E-A669-05DE8BA90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82" name="Image 681">
          <a:extLst>
            <a:ext uri="{FF2B5EF4-FFF2-40B4-BE49-F238E27FC236}">
              <a16:creationId xmlns:a16="http://schemas.microsoft.com/office/drawing/2014/main" id="{A2D4801D-3AE0-4BC6-9549-F42982DAF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83" name="Image 682">
          <a:extLst>
            <a:ext uri="{FF2B5EF4-FFF2-40B4-BE49-F238E27FC236}">
              <a16:creationId xmlns:a16="http://schemas.microsoft.com/office/drawing/2014/main" id="{C21AA29A-1CF0-4CE5-A73A-59875C74C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84" name="Image 683">
          <a:extLst>
            <a:ext uri="{FF2B5EF4-FFF2-40B4-BE49-F238E27FC236}">
              <a16:creationId xmlns:a16="http://schemas.microsoft.com/office/drawing/2014/main" id="{B09CC1AD-2523-43AD-920E-5E02EC120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2536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85" name="Image 684">
          <a:extLst>
            <a:ext uri="{FF2B5EF4-FFF2-40B4-BE49-F238E27FC236}">
              <a16:creationId xmlns:a16="http://schemas.microsoft.com/office/drawing/2014/main" id="{B2526633-3CF8-4AFA-8C9F-E53738DE6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50771" y="242363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37</xdr:row>
      <xdr:rowOff>0</xdr:rowOff>
    </xdr:from>
    <xdr:ext cx="927017" cy="0"/>
    <xdr:pic>
      <xdr:nvPicPr>
        <xdr:cNvPr id="686" name="Image 685">
          <a:extLst>
            <a:ext uri="{FF2B5EF4-FFF2-40B4-BE49-F238E27FC236}">
              <a16:creationId xmlns:a16="http://schemas.microsoft.com/office/drawing/2014/main" id="{7A07BBA1-9168-408F-BC58-11C28FF38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954250" y="411003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37</xdr:row>
      <xdr:rowOff>0</xdr:rowOff>
    </xdr:from>
    <xdr:ext cx="927017" cy="0"/>
    <xdr:pic>
      <xdr:nvPicPr>
        <xdr:cNvPr id="687" name="Image 686">
          <a:extLst>
            <a:ext uri="{FF2B5EF4-FFF2-40B4-BE49-F238E27FC236}">
              <a16:creationId xmlns:a16="http://schemas.microsoft.com/office/drawing/2014/main" id="{C1146BEE-F4BB-4114-8486-EEB7BDDD2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954250" y="411003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37</xdr:row>
      <xdr:rowOff>0</xdr:rowOff>
    </xdr:from>
    <xdr:ext cx="927017" cy="0"/>
    <xdr:pic>
      <xdr:nvPicPr>
        <xdr:cNvPr id="688" name="Image 687">
          <a:extLst>
            <a:ext uri="{FF2B5EF4-FFF2-40B4-BE49-F238E27FC236}">
              <a16:creationId xmlns:a16="http://schemas.microsoft.com/office/drawing/2014/main" id="{3D9A5311-C6E3-42E3-A42E-435C196C7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954250" y="411003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36</xdr:row>
      <xdr:rowOff>976312</xdr:rowOff>
    </xdr:from>
    <xdr:ext cx="927017" cy="0"/>
    <xdr:pic>
      <xdr:nvPicPr>
        <xdr:cNvPr id="689" name="Image 688">
          <a:extLst>
            <a:ext uri="{FF2B5EF4-FFF2-40B4-BE49-F238E27FC236}">
              <a16:creationId xmlns:a16="http://schemas.microsoft.com/office/drawing/2014/main" id="{54BEB1C9-E3F7-431D-857A-30D1E8D76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474950" y="410940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36</xdr:row>
      <xdr:rowOff>404813</xdr:rowOff>
    </xdr:from>
    <xdr:ext cx="927017" cy="0"/>
    <xdr:pic>
      <xdr:nvPicPr>
        <xdr:cNvPr id="690" name="Image 689">
          <a:extLst>
            <a:ext uri="{FF2B5EF4-FFF2-40B4-BE49-F238E27FC236}">
              <a16:creationId xmlns:a16="http://schemas.microsoft.com/office/drawing/2014/main" id="{3218AA2F-84C5-434E-A311-3F14EAB2F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60700" y="41055926"/>
          <a:ext cx="927017" cy="0"/>
        </a:xfrm>
        <a:prstGeom prst="rect">
          <a:avLst/>
        </a:prstGeom>
      </xdr:spPr>
    </xdr:pic>
    <xdr:clientData/>
  </xdr:oneCellAnchor>
  <xdr:oneCellAnchor>
    <xdr:from>
      <xdr:col>10</xdr:col>
      <xdr:colOff>34636</xdr:colOff>
      <xdr:row>38</xdr:row>
      <xdr:rowOff>173182</xdr:rowOff>
    </xdr:from>
    <xdr:ext cx="921364" cy="0"/>
    <xdr:pic>
      <xdr:nvPicPr>
        <xdr:cNvPr id="691" name="Image 690">
          <a:extLst>
            <a:ext uri="{FF2B5EF4-FFF2-40B4-BE49-F238E27FC236}">
              <a16:creationId xmlns:a16="http://schemas.microsoft.com/office/drawing/2014/main" id="{F30982D3-B01F-4543-8B98-879FFAD79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95524" y="4172599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37</xdr:row>
      <xdr:rowOff>0</xdr:rowOff>
    </xdr:from>
    <xdr:ext cx="921364" cy="0"/>
    <xdr:pic>
      <xdr:nvPicPr>
        <xdr:cNvPr id="692" name="Image 691">
          <a:extLst>
            <a:ext uri="{FF2B5EF4-FFF2-40B4-BE49-F238E27FC236}">
              <a16:creationId xmlns:a16="http://schemas.microsoft.com/office/drawing/2014/main" id="{E65F75C8-7BF1-4EE4-974E-D430F166B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34000" y="41100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37</xdr:row>
      <xdr:rowOff>0</xdr:rowOff>
    </xdr:from>
    <xdr:ext cx="921364" cy="0"/>
    <xdr:pic>
      <xdr:nvPicPr>
        <xdr:cNvPr id="693" name="Image 692">
          <a:extLst>
            <a:ext uri="{FF2B5EF4-FFF2-40B4-BE49-F238E27FC236}">
              <a16:creationId xmlns:a16="http://schemas.microsoft.com/office/drawing/2014/main" id="{4C892122-3A91-4BCE-9A91-18BC7B01D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41100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37</xdr:row>
      <xdr:rowOff>0</xdr:rowOff>
    </xdr:from>
    <xdr:ext cx="921364" cy="0"/>
    <xdr:pic>
      <xdr:nvPicPr>
        <xdr:cNvPr id="694" name="Image 693">
          <a:extLst>
            <a:ext uri="{FF2B5EF4-FFF2-40B4-BE49-F238E27FC236}">
              <a16:creationId xmlns:a16="http://schemas.microsoft.com/office/drawing/2014/main" id="{A4E4BCF1-84C1-43F0-AA56-A9F9A8019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41100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37</xdr:row>
      <xdr:rowOff>0</xdr:rowOff>
    </xdr:from>
    <xdr:ext cx="921364" cy="0"/>
    <xdr:pic>
      <xdr:nvPicPr>
        <xdr:cNvPr id="695" name="Image 694">
          <a:extLst>
            <a:ext uri="{FF2B5EF4-FFF2-40B4-BE49-F238E27FC236}">
              <a16:creationId xmlns:a16="http://schemas.microsoft.com/office/drawing/2014/main" id="{D61BA421-B06F-43E0-9638-189139D5F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8938" y="411003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57</xdr:row>
      <xdr:rowOff>1298864</xdr:rowOff>
    </xdr:from>
    <xdr:ext cx="927017" cy="0"/>
    <xdr:pic>
      <xdr:nvPicPr>
        <xdr:cNvPr id="696" name="Image 695">
          <a:extLst>
            <a:ext uri="{FF2B5EF4-FFF2-40B4-BE49-F238E27FC236}">
              <a16:creationId xmlns:a16="http://schemas.microsoft.com/office/drawing/2014/main" id="{A9ABBB70-9F0A-40D4-990E-6DEDDF2D4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3829367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57</xdr:row>
      <xdr:rowOff>996805</xdr:rowOff>
    </xdr:from>
    <xdr:ext cx="927017" cy="0"/>
    <xdr:pic>
      <xdr:nvPicPr>
        <xdr:cNvPr id="697" name="Image 696">
          <a:extLst>
            <a:ext uri="{FF2B5EF4-FFF2-40B4-BE49-F238E27FC236}">
              <a16:creationId xmlns:a16="http://schemas.microsoft.com/office/drawing/2014/main" id="{4F663B95-BE0B-4697-98A5-9569D0111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37991616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56</xdr:row>
      <xdr:rowOff>1298864</xdr:rowOff>
    </xdr:from>
    <xdr:ext cx="927017" cy="0"/>
    <xdr:pic>
      <xdr:nvPicPr>
        <xdr:cNvPr id="698" name="Image 697">
          <a:extLst>
            <a:ext uri="{FF2B5EF4-FFF2-40B4-BE49-F238E27FC236}">
              <a16:creationId xmlns:a16="http://schemas.microsoft.com/office/drawing/2014/main" id="{6EDC52CB-B99B-477D-A058-02C2CE73F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0129403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56</xdr:row>
      <xdr:rowOff>996805</xdr:rowOff>
    </xdr:from>
    <xdr:ext cx="927017" cy="0"/>
    <xdr:pic>
      <xdr:nvPicPr>
        <xdr:cNvPr id="699" name="Image 698">
          <a:extLst>
            <a:ext uri="{FF2B5EF4-FFF2-40B4-BE49-F238E27FC236}">
              <a16:creationId xmlns:a16="http://schemas.microsoft.com/office/drawing/2014/main" id="{8EAADDD3-07F6-4734-A127-1A8253132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39827344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55</xdr:row>
      <xdr:rowOff>1298864</xdr:rowOff>
    </xdr:from>
    <xdr:ext cx="927017" cy="0"/>
    <xdr:pic>
      <xdr:nvPicPr>
        <xdr:cNvPr id="700" name="Image 699">
          <a:extLst>
            <a:ext uri="{FF2B5EF4-FFF2-40B4-BE49-F238E27FC236}">
              <a16:creationId xmlns:a16="http://schemas.microsoft.com/office/drawing/2014/main" id="{F8ED2AC7-976D-4307-AB72-8B31011EF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38743948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55</xdr:row>
      <xdr:rowOff>996805</xdr:rowOff>
    </xdr:from>
    <xdr:ext cx="927017" cy="0"/>
    <xdr:pic>
      <xdr:nvPicPr>
        <xdr:cNvPr id="701" name="Image 700">
          <a:extLst>
            <a:ext uri="{FF2B5EF4-FFF2-40B4-BE49-F238E27FC236}">
              <a16:creationId xmlns:a16="http://schemas.microsoft.com/office/drawing/2014/main" id="{B6AAE42C-A759-46BC-9104-7DFF83A06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38441889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54</xdr:row>
      <xdr:rowOff>1298864</xdr:rowOff>
    </xdr:from>
    <xdr:ext cx="927017" cy="0"/>
    <xdr:pic>
      <xdr:nvPicPr>
        <xdr:cNvPr id="702" name="Image 701">
          <a:extLst>
            <a:ext uri="{FF2B5EF4-FFF2-40B4-BE49-F238E27FC236}">
              <a16:creationId xmlns:a16="http://schemas.microsoft.com/office/drawing/2014/main" id="{8A3C032C-1559-49DE-B4F8-6E04C7F67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380085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54</xdr:row>
      <xdr:rowOff>996805</xdr:rowOff>
    </xdr:from>
    <xdr:ext cx="927017" cy="0"/>
    <xdr:pic>
      <xdr:nvPicPr>
        <xdr:cNvPr id="703" name="Image 702">
          <a:extLst>
            <a:ext uri="{FF2B5EF4-FFF2-40B4-BE49-F238E27FC236}">
              <a16:creationId xmlns:a16="http://schemas.microsoft.com/office/drawing/2014/main" id="{E6CEE308-D13B-49B3-B2A3-1BF1F58D31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3498798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53</xdr:row>
      <xdr:rowOff>1298864</xdr:rowOff>
    </xdr:from>
    <xdr:ext cx="927017" cy="0"/>
    <xdr:pic>
      <xdr:nvPicPr>
        <xdr:cNvPr id="704" name="Image 703">
          <a:extLst>
            <a:ext uri="{FF2B5EF4-FFF2-40B4-BE49-F238E27FC236}">
              <a16:creationId xmlns:a16="http://schemas.microsoft.com/office/drawing/2014/main" id="{2B9490A6-18F1-4648-80B1-3619043BA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2415403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53</xdr:row>
      <xdr:rowOff>996805</xdr:rowOff>
    </xdr:from>
    <xdr:ext cx="927017" cy="0"/>
    <xdr:pic>
      <xdr:nvPicPr>
        <xdr:cNvPr id="705" name="Image 704">
          <a:extLst>
            <a:ext uri="{FF2B5EF4-FFF2-40B4-BE49-F238E27FC236}">
              <a16:creationId xmlns:a16="http://schemas.microsoft.com/office/drawing/2014/main" id="{296DCCA0-1E33-4327-904D-442A04901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2113344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52</xdr:row>
      <xdr:rowOff>1298864</xdr:rowOff>
    </xdr:from>
    <xdr:ext cx="927017" cy="0"/>
    <xdr:pic>
      <xdr:nvPicPr>
        <xdr:cNvPr id="706" name="Image 705">
          <a:extLst>
            <a:ext uri="{FF2B5EF4-FFF2-40B4-BE49-F238E27FC236}">
              <a16:creationId xmlns:a16="http://schemas.microsoft.com/office/drawing/2014/main" id="{482B12C2-3E1B-4684-8C8A-A4F291F5C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1029948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52</xdr:row>
      <xdr:rowOff>996805</xdr:rowOff>
    </xdr:from>
    <xdr:ext cx="927017" cy="0"/>
    <xdr:pic>
      <xdr:nvPicPr>
        <xdr:cNvPr id="707" name="Image 706">
          <a:extLst>
            <a:ext uri="{FF2B5EF4-FFF2-40B4-BE49-F238E27FC236}">
              <a16:creationId xmlns:a16="http://schemas.microsoft.com/office/drawing/2014/main" id="{DDCA8157-C0A1-4BB2-A769-7D3481D20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0727889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51</xdr:row>
      <xdr:rowOff>1298864</xdr:rowOff>
    </xdr:from>
    <xdr:ext cx="927017" cy="0"/>
    <xdr:pic>
      <xdr:nvPicPr>
        <xdr:cNvPr id="708" name="Image 707">
          <a:extLst>
            <a:ext uri="{FF2B5EF4-FFF2-40B4-BE49-F238E27FC236}">
              <a16:creationId xmlns:a16="http://schemas.microsoft.com/office/drawing/2014/main" id="{7D7C7845-DA9F-413B-BAB4-F1ACCEE6D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39644494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51</xdr:row>
      <xdr:rowOff>996805</xdr:rowOff>
    </xdr:from>
    <xdr:ext cx="927017" cy="0"/>
    <xdr:pic>
      <xdr:nvPicPr>
        <xdr:cNvPr id="709" name="Image 708">
          <a:extLst>
            <a:ext uri="{FF2B5EF4-FFF2-40B4-BE49-F238E27FC236}">
              <a16:creationId xmlns:a16="http://schemas.microsoft.com/office/drawing/2014/main" id="{73C8269B-48F5-49A0-9999-F72774C09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39342435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50</xdr:row>
      <xdr:rowOff>1298864</xdr:rowOff>
    </xdr:from>
    <xdr:ext cx="927017" cy="0"/>
    <xdr:pic>
      <xdr:nvPicPr>
        <xdr:cNvPr id="710" name="Image 709">
          <a:extLst>
            <a:ext uri="{FF2B5EF4-FFF2-40B4-BE49-F238E27FC236}">
              <a16:creationId xmlns:a16="http://schemas.microsoft.com/office/drawing/2014/main" id="{582709C8-5210-44FA-811B-47FF71442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51143766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50</xdr:row>
      <xdr:rowOff>996805</xdr:rowOff>
    </xdr:from>
    <xdr:ext cx="927017" cy="0"/>
    <xdr:pic>
      <xdr:nvPicPr>
        <xdr:cNvPr id="711" name="Image 710">
          <a:extLst>
            <a:ext uri="{FF2B5EF4-FFF2-40B4-BE49-F238E27FC236}">
              <a16:creationId xmlns:a16="http://schemas.microsoft.com/office/drawing/2014/main" id="{5C387A2C-9B67-4014-8C3C-194210D0F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50841707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49</xdr:row>
      <xdr:rowOff>1298864</xdr:rowOff>
    </xdr:from>
    <xdr:ext cx="927017" cy="0"/>
    <xdr:pic>
      <xdr:nvPicPr>
        <xdr:cNvPr id="712" name="Image 711">
          <a:extLst>
            <a:ext uri="{FF2B5EF4-FFF2-40B4-BE49-F238E27FC236}">
              <a16:creationId xmlns:a16="http://schemas.microsoft.com/office/drawing/2014/main" id="{B9B66F21-179E-4A56-A3BE-DE28908D8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9758312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49</xdr:row>
      <xdr:rowOff>996805</xdr:rowOff>
    </xdr:from>
    <xdr:ext cx="927017" cy="0"/>
    <xdr:pic>
      <xdr:nvPicPr>
        <xdr:cNvPr id="713" name="Image 712">
          <a:extLst>
            <a:ext uri="{FF2B5EF4-FFF2-40B4-BE49-F238E27FC236}">
              <a16:creationId xmlns:a16="http://schemas.microsoft.com/office/drawing/2014/main" id="{555918AA-D0CE-4ECF-A240-5BB9CA165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9456253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48</xdr:row>
      <xdr:rowOff>1298864</xdr:rowOff>
    </xdr:from>
    <xdr:ext cx="927017" cy="0"/>
    <xdr:pic>
      <xdr:nvPicPr>
        <xdr:cNvPr id="714" name="Image 713">
          <a:extLst>
            <a:ext uri="{FF2B5EF4-FFF2-40B4-BE49-F238E27FC236}">
              <a16:creationId xmlns:a16="http://schemas.microsoft.com/office/drawing/2014/main" id="{EE4D8FC4-B756-4D4A-905E-22DD5F35B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8372857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48</xdr:row>
      <xdr:rowOff>996805</xdr:rowOff>
    </xdr:from>
    <xdr:ext cx="927017" cy="0"/>
    <xdr:pic>
      <xdr:nvPicPr>
        <xdr:cNvPr id="715" name="Image 714">
          <a:extLst>
            <a:ext uri="{FF2B5EF4-FFF2-40B4-BE49-F238E27FC236}">
              <a16:creationId xmlns:a16="http://schemas.microsoft.com/office/drawing/2014/main" id="{87A150C4-847E-4019-9A6B-DA73B5FB7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8070798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47</xdr:row>
      <xdr:rowOff>1298864</xdr:rowOff>
    </xdr:from>
    <xdr:ext cx="927017" cy="0"/>
    <xdr:pic>
      <xdr:nvPicPr>
        <xdr:cNvPr id="716" name="Image 715">
          <a:extLst>
            <a:ext uri="{FF2B5EF4-FFF2-40B4-BE49-F238E27FC236}">
              <a16:creationId xmlns:a16="http://schemas.microsoft.com/office/drawing/2014/main" id="{6444C15F-4939-4B4C-8D01-1B7E6A9FD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6987403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47</xdr:row>
      <xdr:rowOff>996805</xdr:rowOff>
    </xdr:from>
    <xdr:ext cx="927017" cy="0"/>
    <xdr:pic>
      <xdr:nvPicPr>
        <xdr:cNvPr id="717" name="Image 716">
          <a:extLst>
            <a:ext uri="{FF2B5EF4-FFF2-40B4-BE49-F238E27FC236}">
              <a16:creationId xmlns:a16="http://schemas.microsoft.com/office/drawing/2014/main" id="{3F651C78-3C1E-40A4-9146-709BB96F1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6685344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46</xdr:row>
      <xdr:rowOff>1298864</xdr:rowOff>
    </xdr:from>
    <xdr:ext cx="927017" cy="0"/>
    <xdr:pic>
      <xdr:nvPicPr>
        <xdr:cNvPr id="718" name="Image 717">
          <a:extLst>
            <a:ext uri="{FF2B5EF4-FFF2-40B4-BE49-F238E27FC236}">
              <a16:creationId xmlns:a16="http://schemas.microsoft.com/office/drawing/2014/main" id="{C7751F5D-3840-4AB2-ABFE-BF8A22EF4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5601948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46</xdr:row>
      <xdr:rowOff>996805</xdr:rowOff>
    </xdr:from>
    <xdr:ext cx="927017" cy="0"/>
    <xdr:pic>
      <xdr:nvPicPr>
        <xdr:cNvPr id="719" name="Image 718">
          <a:extLst>
            <a:ext uri="{FF2B5EF4-FFF2-40B4-BE49-F238E27FC236}">
              <a16:creationId xmlns:a16="http://schemas.microsoft.com/office/drawing/2014/main" id="{B07B9F5A-38EA-412E-9374-F9786EC9A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5299889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45</xdr:row>
      <xdr:rowOff>1298864</xdr:rowOff>
    </xdr:from>
    <xdr:ext cx="927017" cy="0"/>
    <xdr:pic>
      <xdr:nvPicPr>
        <xdr:cNvPr id="720" name="Image 719">
          <a:extLst>
            <a:ext uri="{FF2B5EF4-FFF2-40B4-BE49-F238E27FC236}">
              <a16:creationId xmlns:a16="http://schemas.microsoft.com/office/drawing/2014/main" id="{123CA7F0-41EE-40AA-B674-2BBCC9D00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4216494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45</xdr:row>
      <xdr:rowOff>996805</xdr:rowOff>
    </xdr:from>
    <xdr:ext cx="927017" cy="0"/>
    <xdr:pic>
      <xdr:nvPicPr>
        <xdr:cNvPr id="721" name="Image 720">
          <a:extLst>
            <a:ext uri="{FF2B5EF4-FFF2-40B4-BE49-F238E27FC236}">
              <a16:creationId xmlns:a16="http://schemas.microsoft.com/office/drawing/2014/main" id="{418C277C-16BF-4BBF-A67D-EBF45128E7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3914435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44</xdr:row>
      <xdr:rowOff>1298864</xdr:rowOff>
    </xdr:from>
    <xdr:ext cx="927017" cy="0"/>
    <xdr:pic>
      <xdr:nvPicPr>
        <xdr:cNvPr id="722" name="Image 721">
          <a:extLst>
            <a:ext uri="{FF2B5EF4-FFF2-40B4-BE49-F238E27FC236}">
              <a16:creationId xmlns:a16="http://schemas.microsoft.com/office/drawing/2014/main" id="{5AF90D88-D634-4C2F-AE8C-87A6A8482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2831039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44</xdr:row>
      <xdr:rowOff>996805</xdr:rowOff>
    </xdr:from>
    <xdr:ext cx="927017" cy="0"/>
    <xdr:pic>
      <xdr:nvPicPr>
        <xdr:cNvPr id="723" name="Image 722">
          <a:extLst>
            <a:ext uri="{FF2B5EF4-FFF2-40B4-BE49-F238E27FC236}">
              <a16:creationId xmlns:a16="http://schemas.microsoft.com/office/drawing/2014/main" id="{C61A47C6-07CB-42C9-A1B9-378889A19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2528980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43</xdr:row>
      <xdr:rowOff>1298864</xdr:rowOff>
    </xdr:from>
    <xdr:ext cx="927017" cy="0"/>
    <xdr:pic>
      <xdr:nvPicPr>
        <xdr:cNvPr id="724" name="Image 723">
          <a:extLst>
            <a:ext uri="{FF2B5EF4-FFF2-40B4-BE49-F238E27FC236}">
              <a16:creationId xmlns:a16="http://schemas.microsoft.com/office/drawing/2014/main" id="{E8580450-7E3D-4D55-AD54-F53DBC593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1445584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43</xdr:row>
      <xdr:rowOff>996805</xdr:rowOff>
    </xdr:from>
    <xdr:ext cx="927017" cy="0"/>
    <xdr:pic>
      <xdr:nvPicPr>
        <xdr:cNvPr id="725" name="Image 724">
          <a:extLst>
            <a:ext uri="{FF2B5EF4-FFF2-40B4-BE49-F238E27FC236}">
              <a16:creationId xmlns:a16="http://schemas.microsoft.com/office/drawing/2014/main" id="{9264B77D-37F0-4BA0-B94D-856ED11CF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41143525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42</xdr:row>
      <xdr:rowOff>1298864</xdr:rowOff>
    </xdr:from>
    <xdr:ext cx="927017" cy="0"/>
    <xdr:pic>
      <xdr:nvPicPr>
        <xdr:cNvPr id="726" name="Image 725">
          <a:extLst>
            <a:ext uri="{FF2B5EF4-FFF2-40B4-BE49-F238E27FC236}">
              <a16:creationId xmlns:a16="http://schemas.microsoft.com/office/drawing/2014/main" id="{C7B99351-F692-4AF4-931F-EC7A7ED1A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40129403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42</xdr:row>
      <xdr:rowOff>996805</xdr:rowOff>
    </xdr:from>
    <xdr:ext cx="927017" cy="0"/>
    <xdr:pic>
      <xdr:nvPicPr>
        <xdr:cNvPr id="727" name="Image 726">
          <a:extLst>
            <a:ext uri="{FF2B5EF4-FFF2-40B4-BE49-F238E27FC236}">
              <a16:creationId xmlns:a16="http://schemas.microsoft.com/office/drawing/2014/main" id="{9D99FD9D-BA4C-441E-B508-B23209E13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39827344"/>
          <a:ext cx="927017" cy="0"/>
        </a:xfrm>
        <a:prstGeom prst="rect">
          <a:avLst/>
        </a:prstGeom>
      </xdr:spPr>
    </xdr:pic>
    <xdr:clientData/>
  </xdr:oneCellAnchor>
  <xdr:oneCellAnchor>
    <xdr:from>
      <xdr:col>11</xdr:col>
      <xdr:colOff>1177637</xdr:colOff>
      <xdr:row>41</xdr:row>
      <xdr:rowOff>1298864</xdr:rowOff>
    </xdr:from>
    <xdr:ext cx="927017" cy="0"/>
    <xdr:pic>
      <xdr:nvPicPr>
        <xdr:cNvPr id="728" name="Image 727">
          <a:extLst>
            <a:ext uri="{FF2B5EF4-FFF2-40B4-BE49-F238E27FC236}">
              <a16:creationId xmlns:a16="http://schemas.microsoft.com/office/drawing/2014/main" id="{6B7D5602-3729-417E-9336-DBCB07CBB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37871" y="38743948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41</xdr:row>
      <xdr:rowOff>996805</xdr:rowOff>
    </xdr:from>
    <xdr:ext cx="927017" cy="0"/>
    <xdr:pic>
      <xdr:nvPicPr>
        <xdr:cNvPr id="729" name="Image 728">
          <a:extLst>
            <a:ext uri="{FF2B5EF4-FFF2-40B4-BE49-F238E27FC236}">
              <a16:creationId xmlns:a16="http://schemas.microsoft.com/office/drawing/2014/main" id="{B9A03F16-09CA-4A03-BDA1-EBF0F0EA7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288655" y="38441889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40</xdr:row>
      <xdr:rowOff>0</xdr:rowOff>
    </xdr:from>
    <xdr:ext cx="908029" cy="0"/>
    <xdr:pic>
      <xdr:nvPicPr>
        <xdr:cNvPr id="730" name="Image 729">
          <a:extLst>
            <a:ext uri="{FF2B5EF4-FFF2-40B4-BE49-F238E27FC236}">
              <a16:creationId xmlns:a16="http://schemas.microsoft.com/office/drawing/2014/main" id="{7DA8E189-C013-4AE9-9DEF-5792B9581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46227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40</xdr:row>
      <xdr:rowOff>0</xdr:rowOff>
    </xdr:from>
    <xdr:ext cx="908029" cy="0"/>
    <xdr:pic>
      <xdr:nvPicPr>
        <xdr:cNvPr id="731" name="Image 730">
          <a:extLst>
            <a:ext uri="{FF2B5EF4-FFF2-40B4-BE49-F238E27FC236}">
              <a16:creationId xmlns:a16="http://schemas.microsoft.com/office/drawing/2014/main" id="{8E97C45A-E31D-4902-8BB6-DE2377E37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51318" y="9646227"/>
          <a:ext cx="908029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42</xdr:row>
      <xdr:rowOff>996805</xdr:rowOff>
    </xdr:from>
    <xdr:ext cx="927017" cy="0"/>
    <xdr:pic>
      <xdr:nvPicPr>
        <xdr:cNvPr id="732" name="Image 728">
          <a:extLst>
            <a:ext uri="{FF2B5EF4-FFF2-40B4-BE49-F238E27FC236}">
              <a16:creationId xmlns:a16="http://schemas.microsoft.com/office/drawing/2014/main" id="{C69F4584-1276-4F6E-8843-3F14BD94EF32}"/>
            </a:ext>
            <a:ext uri="{147F2762-F138-4A5C-976F-8EAC2B608ADB}">
              <a16:predDERef xmlns:a16="http://schemas.microsoft.com/office/drawing/2014/main" pred="{8E97C45A-E31D-4902-8BB6-DE2377E37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43</xdr:row>
      <xdr:rowOff>996805</xdr:rowOff>
    </xdr:from>
    <xdr:ext cx="927017" cy="0"/>
    <xdr:pic>
      <xdr:nvPicPr>
        <xdr:cNvPr id="733" name="Image 728">
          <a:extLst>
            <a:ext uri="{FF2B5EF4-FFF2-40B4-BE49-F238E27FC236}">
              <a16:creationId xmlns:a16="http://schemas.microsoft.com/office/drawing/2014/main" id="{797BBFA8-C4D6-44BA-A65D-CC61751FA136}"/>
            </a:ext>
            <a:ext uri="{147F2762-F138-4A5C-976F-8EAC2B608ADB}">
              <a16:predDERef xmlns:a16="http://schemas.microsoft.com/office/drawing/2014/main" pred="{C69F4584-1276-4F6E-8843-3F14BD94E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44</xdr:row>
      <xdr:rowOff>996805</xdr:rowOff>
    </xdr:from>
    <xdr:ext cx="927017" cy="0"/>
    <xdr:pic>
      <xdr:nvPicPr>
        <xdr:cNvPr id="734" name="Image 728">
          <a:extLst>
            <a:ext uri="{FF2B5EF4-FFF2-40B4-BE49-F238E27FC236}">
              <a16:creationId xmlns:a16="http://schemas.microsoft.com/office/drawing/2014/main" id="{436E0C50-C7C2-460C-B55C-0421D6A573C3}"/>
            </a:ext>
            <a:ext uri="{147F2762-F138-4A5C-976F-8EAC2B608ADB}">
              <a16:predDERef xmlns:a16="http://schemas.microsoft.com/office/drawing/2014/main" pred="{797BBFA8-C4D6-44BA-A65D-CC61751FA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45</xdr:row>
      <xdr:rowOff>996805</xdr:rowOff>
    </xdr:from>
    <xdr:ext cx="927017" cy="0"/>
    <xdr:pic>
      <xdr:nvPicPr>
        <xdr:cNvPr id="735" name="Image 728">
          <a:extLst>
            <a:ext uri="{FF2B5EF4-FFF2-40B4-BE49-F238E27FC236}">
              <a16:creationId xmlns:a16="http://schemas.microsoft.com/office/drawing/2014/main" id="{18EAF323-8095-4FA3-86B1-713CD4D498AE}"/>
            </a:ext>
            <a:ext uri="{147F2762-F138-4A5C-976F-8EAC2B608ADB}">
              <a16:predDERef xmlns:a16="http://schemas.microsoft.com/office/drawing/2014/main" pred="{436E0C50-C7C2-460C-B55C-0421D6A57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46</xdr:row>
      <xdr:rowOff>996805</xdr:rowOff>
    </xdr:from>
    <xdr:ext cx="927017" cy="0"/>
    <xdr:pic>
      <xdr:nvPicPr>
        <xdr:cNvPr id="736" name="Image 728">
          <a:extLst>
            <a:ext uri="{FF2B5EF4-FFF2-40B4-BE49-F238E27FC236}">
              <a16:creationId xmlns:a16="http://schemas.microsoft.com/office/drawing/2014/main" id="{97A95F12-DFEA-416E-A790-65A8424C0428}"/>
            </a:ext>
            <a:ext uri="{147F2762-F138-4A5C-976F-8EAC2B608ADB}">
              <a16:predDERef xmlns:a16="http://schemas.microsoft.com/office/drawing/2014/main" pred="{18EAF323-8095-4FA3-86B1-713CD4D49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47</xdr:row>
      <xdr:rowOff>996805</xdr:rowOff>
    </xdr:from>
    <xdr:ext cx="927017" cy="0"/>
    <xdr:pic>
      <xdr:nvPicPr>
        <xdr:cNvPr id="737" name="Image 728">
          <a:extLst>
            <a:ext uri="{FF2B5EF4-FFF2-40B4-BE49-F238E27FC236}">
              <a16:creationId xmlns:a16="http://schemas.microsoft.com/office/drawing/2014/main" id="{453C437F-B40E-450A-A332-CDA8B2170712}"/>
            </a:ext>
            <a:ext uri="{147F2762-F138-4A5C-976F-8EAC2B608ADB}">
              <a16:predDERef xmlns:a16="http://schemas.microsoft.com/office/drawing/2014/main" pred="{97A95F12-DFEA-416E-A790-65A8424C0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48</xdr:row>
      <xdr:rowOff>996805</xdr:rowOff>
    </xdr:from>
    <xdr:ext cx="927017" cy="0"/>
    <xdr:pic>
      <xdr:nvPicPr>
        <xdr:cNvPr id="738" name="Image 728">
          <a:extLst>
            <a:ext uri="{FF2B5EF4-FFF2-40B4-BE49-F238E27FC236}">
              <a16:creationId xmlns:a16="http://schemas.microsoft.com/office/drawing/2014/main" id="{5A14B51E-C313-47E6-B430-CB3138F34E8D}"/>
            </a:ext>
            <a:ext uri="{147F2762-F138-4A5C-976F-8EAC2B608ADB}">
              <a16:predDERef xmlns:a16="http://schemas.microsoft.com/office/drawing/2014/main" pred="{453C437F-B40E-450A-A332-CDA8B2170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49</xdr:row>
      <xdr:rowOff>996805</xdr:rowOff>
    </xdr:from>
    <xdr:ext cx="927017" cy="0"/>
    <xdr:pic>
      <xdr:nvPicPr>
        <xdr:cNvPr id="739" name="Image 728">
          <a:extLst>
            <a:ext uri="{FF2B5EF4-FFF2-40B4-BE49-F238E27FC236}">
              <a16:creationId xmlns:a16="http://schemas.microsoft.com/office/drawing/2014/main" id="{D9FE496B-E5C7-4661-AD52-59B23686462C}"/>
            </a:ext>
            <a:ext uri="{147F2762-F138-4A5C-976F-8EAC2B608ADB}">
              <a16:predDERef xmlns:a16="http://schemas.microsoft.com/office/drawing/2014/main" pred="{5A14B51E-C313-47E6-B430-CB3138F34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50</xdr:row>
      <xdr:rowOff>996805</xdr:rowOff>
    </xdr:from>
    <xdr:ext cx="927017" cy="0"/>
    <xdr:pic>
      <xdr:nvPicPr>
        <xdr:cNvPr id="740" name="Image 728">
          <a:extLst>
            <a:ext uri="{FF2B5EF4-FFF2-40B4-BE49-F238E27FC236}">
              <a16:creationId xmlns:a16="http://schemas.microsoft.com/office/drawing/2014/main" id="{589E0F05-2CE3-42F4-B59B-C4613B78C7EB}"/>
            </a:ext>
            <a:ext uri="{147F2762-F138-4A5C-976F-8EAC2B608ADB}">
              <a16:predDERef xmlns:a16="http://schemas.microsoft.com/office/drawing/2014/main" pred="{D9FE496B-E5C7-4661-AD52-59B236864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51</xdr:row>
      <xdr:rowOff>996805</xdr:rowOff>
    </xdr:from>
    <xdr:ext cx="927017" cy="0"/>
    <xdr:pic>
      <xdr:nvPicPr>
        <xdr:cNvPr id="741" name="Image 728">
          <a:extLst>
            <a:ext uri="{FF2B5EF4-FFF2-40B4-BE49-F238E27FC236}">
              <a16:creationId xmlns:a16="http://schemas.microsoft.com/office/drawing/2014/main" id="{EDF81BCB-F298-4CFA-A455-35A3362E8A2B}"/>
            </a:ext>
            <a:ext uri="{147F2762-F138-4A5C-976F-8EAC2B608ADB}">
              <a16:predDERef xmlns:a16="http://schemas.microsoft.com/office/drawing/2014/main" pred="{589E0F05-2CE3-42F4-B59B-C4613B78C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52</xdr:row>
      <xdr:rowOff>996805</xdr:rowOff>
    </xdr:from>
    <xdr:ext cx="927017" cy="0"/>
    <xdr:pic>
      <xdr:nvPicPr>
        <xdr:cNvPr id="742" name="Image 728">
          <a:extLst>
            <a:ext uri="{FF2B5EF4-FFF2-40B4-BE49-F238E27FC236}">
              <a16:creationId xmlns:a16="http://schemas.microsoft.com/office/drawing/2014/main" id="{FD29F560-C0C4-4BF8-B913-C63DAAA3FD44}"/>
            </a:ext>
            <a:ext uri="{147F2762-F138-4A5C-976F-8EAC2B608ADB}">
              <a16:predDERef xmlns:a16="http://schemas.microsoft.com/office/drawing/2014/main" pred="{EDF81BCB-F298-4CFA-A455-35A3362E8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53</xdr:row>
      <xdr:rowOff>996805</xdr:rowOff>
    </xdr:from>
    <xdr:ext cx="927017" cy="0"/>
    <xdr:pic>
      <xdr:nvPicPr>
        <xdr:cNvPr id="743" name="Image 728">
          <a:extLst>
            <a:ext uri="{FF2B5EF4-FFF2-40B4-BE49-F238E27FC236}">
              <a16:creationId xmlns:a16="http://schemas.microsoft.com/office/drawing/2014/main" id="{7A0E72F7-6C9B-4B8A-91D2-F934C7C8A4FD}"/>
            </a:ext>
            <a:ext uri="{147F2762-F138-4A5C-976F-8EAC2B608ADB}">
              <a16:predDERef xmlns:a16="http://schemas.microsoft.com/office/drawing/2014/main" pred="{FD29F560-C0C4-4BF8-B913-C63DAAA3FD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54</xdr:row>
      <xdr:rowOff>996805</xdr:rowOff>
    </xdr:from>
    <xdr:ext cx="927017" cy="0"/>
    <xdr:pic>
      <xdr:nvPicPr>
        <xdr:cNvPr id="744" name="Image 728">
          <a:extLst>
            <a:ext uri="{FF2B5EF4-FFF2-40B4-BE49-F238E27FC236}">
              <a16:creationId xmlns:a16="http://schemas.microsoft.com/office/drawing/2014/main" id="{1086EE44-A32C-4C4B-9E7D-B961031D3809}"/>
            </a:ext>
            <a:ext uri="{147F2762-F138-4A5C-976F-8EAC2B608ADB}">
              <a16:predDERef xmlns:a16="http://schemas.microsoft.com/office/drawing/2014/main" pred="{7A0E72F7-6C9B-4B8A-91D2-F934C7C8A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55</xdr:row>
      <xdr:rowOff>996805</xdr:rowOff>
    </xdr:from>
    <xdr:ext cx="927017" cy="0"/>
    <xdr:pic>
      <xdr:nvPicPr>
        <xdr:cNvPr id="745" name="Image 728">
          <a:extLst>
            <a:ext uri="{FF2B5EF4-FFF2-40B4-BE49-F238E27FC236}">
              <a16:creationId xmlns:a16="http://schemas.microsoft.com/office/drawing/2014/main" id="{E73BA37C-D450-4D0B-A266-E135E14BEB8D}"/>
            </a:ext>
            <a:ext uri="{147F2762-F138-4A5C-976F-8EAC2B608ADB}">
              <a16:predDERef xmlns:a16="http://schemas.microsoft.com/office/drawing/2014/main" pred="{1086EE44-A32C-4C4B-9E7D-B961031D3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56</xdr:row>
      <xdr:rowOff>996805</xdr:rowOff>
    </xdr:from>
    <xdr:ext cx="927017" cy="0"/>
    <xdr:pic>
      <xdr:nvPicPr>
        <xdr:cNvPr id="746" name="Image 728">
          <a:extLst>
            <a:ext uri="{FF2B5EF4-FFF2-40B4-BE49-F238E27FC236}">
              <a16:creationId xmlns:a16="http://schemas.microsoft.com/office/drawing/2014/main" id="{30E24E45-468B-4795-9AE5-C0E2F40D92D0}"/>
            </a:ext>
            <a:ext uri="{147F2762-F138-4A5C-976F-8EAC2B608ADB}">
              <a16:predDERef xmlns:a16="http://schemas.microsoft.com/office/drawing/2014/main" pred="{E73BA37C-D450-4D0B-A266-E135E14BE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57</xdr:row>
      <xdr:rowOff>996805</xdr:rowOff>
    </xdr:from>
    <xdr:ext cx="927017" cy="0"/>
    <xdr:pic>
      <xdr:nvPicPr>
        <xdr:cNvPr id="747" name="Image 728">
          <a:extLst>
            <a:ext uri="{FF2B5EF4-FFF2-40B4-BE49-F238E27FC236}">
              <a16:creationId xmlns:a16="http://schemas.microsoft.com/office/drawing/2014/main" id="{38EED4F0-42EA-4D58-A50B-56A00AA90683}"/>
            </a:ext>
            <a:ext uri="{147F2762-F138-4A5C-976F-8EAC2B608ADB}">
              <a16:predDERef xmlns:a16="http://schemas.microsoft.com/office/drawing/2014/main" pred="{30E24E45-468B-4795-9AE5-C0E2F40D9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572655</xdr:colOff>
      <xdr:row>58</xdr:row>
      <xdr:rowOff>996805</xdr:rowOff>
    </xdr:from>
    <xdr:ext cx="927017" cy="0"/>
    <xdr:pic>
      <xdr:nvPicPr>
        <xdr:cNvPr id="748" name="Image 728">
          <a:extLst>
            <a:ext uri="{FF2B5EF4-FFF2-40B4-BE49-F238E27FC236}">
              <a16:creationId xmlns:a16="http://schemas.microsoft.com/office/drawing/2014/main" id="{A0CE48E2-94CF-4A73-A8EF-6530A2E9BAF6}"/>
            </a:ext>
            <a:ext uri="{147F2762-F138-4A5C-976F-8EAC2B608ADB}">
              <a16:predDERef xmlns:a16="http://schemas.microsoft.com/office/drawing/2014/main" pred="{38EED4F0-42EA-4D58-A50B-56A00AA90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0005" y="37953805"/>
          <a:ext cx="927017" cy="0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24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E01E0B16-722F-4068-BBAE-D64015DBA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4B663C11-FFD6-4A63-B3F2-B731810C27F0}"/>
            </a:ext>
            <a:ext uri="{147F2762-F138-4A5C-976F-8EAC2B608ADB}">
              <a16:predDERef xmlns:a16="http://schemas.microsoft.com/office/drawing/2014/main" pred="{E01E0B16-722F-4068-BBAE-D64015DBA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A0157C94-4F59-4D19-AB49-FCFBCCE451EE}"/>
            </a:ext>
            <a:ext uri="{147F2762-F138-4A5C-976F-8EAC2B608ADB}">
              <a16:predDERef xmlns:a16="http://schemas.microsoft.com/office/drawing/2014/main" pred="{4B663C11-FFD6-4A63-B3F2-B731810C2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B0F9CA0F-F704-4D79-B6AD-6BA6A563698B}"/>
            </a:ext>
            <a:ext uri="{147F2762-F138-4A5C-976F-8EAC2B608ADB}">
              <a16:predDERef xmlns:a16="http://schemas.microsoft.com/office/drawing/2014/main" pred="{A0157C94-4F59-4D19-AB49-FCFBCCE45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6C2916BB-A3F5-4D97-AAD3-65CD29496AC2}"/>
            </a:ext>
            <a:ext uri="{147F2762-F138-4A5C-976F-8EAC2B608ADB}">
              <a16:predDERef xmlns:a16="http://schemas.microsoft.com/office/drawing/2014/main" pred="{B0F9CA0F-F704-4D79-B6AD-6BA6A56369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E1EE05BE-9833-4B63-9026-83E382C005E7}"/>
            </a:ext>
            <a:ext uri="{147F2762-F138-4A5C-976F-8EAC2B608ADB}">
              <a16:predDERef xmlns:a16="http://schemas.microsoft.com/office/drawing/2014/main" pred="{6C2916BB-A3F5-4D97-AAD3-65CD29496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080ECC1C-6C3B-4A85-9CC7-94EF155565DD}"/>
            </a:ext>
            <a:ext uri="{147F2762-F138-4A5C-976F-8EAC2B608ADB}">
              <a16:predDERef xmlns:a16="http://schemas.microsoft.com/office/drawing/2014/main" pred="{E1EE05BE-9833-4B63-9026-83E382C00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68204B26-B472-40D9-8A8C-60AF8129A36B}"/>
            </a:ext>
            <a:ext uri="{147F2762-F138-4A5C-976F-8EAC2B608ADB}">
              <a16:predDERef xmlns:a16="http://schemas.microsoft.com/office/drawing/2014/main" pred="{080ECC1C-6C3B-4A85-9CC7-94EF15556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16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33B6EB45-0A96-4C08-8121-096738C49A6B}"/>
            </a:ext>
            <a:ext uri="{147F2762-F138-4A5C-976F-8EAC2B608ADB}">
              <a16:predDERef xmlns:a16="http://schemas.microsoft.com/office/drawing/2014/main" pred="{68204B26-B472-40D9-8A8C-60AF8129A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8934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1A44D270-DC40-402D-83CF-76A2B7BEEAC7}"/>
            </a:ext>
            <a:ext uri="{147F2762-F138-4A5C-976F-8EAC2B608ADB}">
              <a16:predDERef xmlns:a16="http://schemas.microsoft.com/office/drawing/2014/main" pred="{33B6EB45-0A96-4C08-8121-096738C49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2F784314-9F21-4D77-B765-5FB27D630B1F}"/>
            </a:ext>
            <a:ext uri="{147F2762-F138-4A5C-976F-8EAC2B608ADB}">
              <a16:predDERef xmlns:a16="http://schemas.microsoft.com/office/drawing/2014/main" pred="{1A44D270-DC40-402D-83CF-76A2B7BEE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E9A6C6BC-086B-440C-860F-42BC3EA03000}"/>
            </a:ext>
            <a:ext uri="{147F2762-F138-4A5C-976F-8EAC2B608ADB}">
              <a16:predDERef xmlns:a16="http://schemas.microsoft.com/office/drawing/2014/main" pred="{2F784314-9F21-4D77-B765-5FB27D630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954405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ED98C416-F009-472F-901F-F3244D9F2CDE}"/>
            </a:ext>
            <a:ext uri="{147F2762-F138-4A5C-976F-8EAC2B608ADB}">
              <a16:predDERef xmlns:a16="http://schemas.microsoft.com/office/drawing/2014/main" pred="{E9A6C6BC-086B-440C-860F-42BC3EA03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6BEC1C0C-464A-48E8-88B1-23E742197FFC}"/>
            </a:ext>
            <a:ext uri="{147F2762-F138-4A5C-976F-8EAC2B608ADB}">
              <a16:predDERef xmlns:a16="http://schemas.microsoft.com/office/drawing/2014/main" pred="{ED98C416-F009-472F-901F-F3244D9F2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51BB7390-82AC-49EA-A6B2-0BEC53D7420C}"/>
            </a:ext>
            <a:ext uri="{147F2762-F138-4A5C-976F-8EAC2B608ADB}">
              <a16:predDERef xmlns:a16="http://schemas.microsoft.com/office/drawing/2014/main" pred="{6BEC1C0C-464A-48E8-88B1-23E742197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B74D7DB4-61F0-430E-BAF1-1724622CDA84}"/>
            </a:ext>
            <a:ext uri="{147F2762-F138-4A5C-976F-8EAC2B608ADB}">
              <a16:predDERef xmlns:a16="http://schemas.microsoft.com/office/drawing/2014/main" pred="{51BB7390-82AC-49EA-A6B2-0BEC53D74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39555295-EF8C-4696-BEEC-957B81B8C7C4}"/>
            </a:ext>
            <a:ext uri="{147F2762-F138-4A5C-976F-8EAC2B608ADB}">
              <a16:predDERef xmlns:a16="http://schemas.microsoft.com/office/drawing/2014/main" pred="{B74D7DB4-61F0-430E-BAF1-1724622CD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5858E111-277F-4E24-B509-9FFFCA03E733}"/>
            </a:ext>
            <a:ext uri="{147F2762-F138-4A5C-976F-8EAC2B608ADB}">
              <a16:predDERef xmlns:a16="http://schemas.microsoft.com/office/drawing/2014/main" pred="{39555295-EF8C-4696-BEEC-957B81B8C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956DE031-34A5-47CE-8B3E-91D0C1F40DE3}"/>
            </a:ext>
            <a:ext uri="{147F2762-F138-4A5C-976F-8EAC2B608ADB}">
              <a16:predDERef xmlns:a16="http://schemas.microsoft.com/office/drawing/2014/main" pred="{5858E111-277F-4E24-B509-9FFFCA03E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E66B35EC-12E8-4813-B1D5-C54F6E0AD863}"/>
            </a:ext>
            <a:ext uri="{147F2762-F138-4A5C-976F-8EAC2B608ADB}">
              <a16:predDERef xmlns:a16="http://schemas.microsoft.com/office/drawing/2014/main" pred="{956DE031-34A5-47CE-8B3E-91D0C1F40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28582827-E88E-4827-A1A8-2CDF37732C8C}"/>
            </a:ext>
            <a:ext uri="{147F2762-F138-4A5C-976F-8EAC2B608ADB}">
              <a16:predDERef xmlns:a16="http://schemas.microsoft.com/office/drawing/2014/main" pred="{E66B35EC-12E8-4813-B1D5-C54F6E0AD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76096C63-FE42-4BA9-807C-11221F8A76E5}"/>
            </a:ext>
            <a:ext uri="{147F2762-F138-4A5C-976F-8EAC2B608ADB}">
              <a16:predDERef xmlns:a16="http://schemas.microsoft.com/office/drawing/2014/main" pred="{28582827-E88E-4827-A1A8-2CDF37732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9EE504F2-7225-4DF9-BD20-3B294A2D2DED}"/>
            </a:ext>
            <a:ext uri="{147F2762-F138-4A5C-976F-8EAC2B608ADB}">
              <a16:predDERef xmlns:a16="http://schemas.microsoft.com/office/drawing/2014/main" pred="{76096C63-FE42-4BA9-807C-11221F8A7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89E3F8C3-224D-488A-930E-49283DA74BBE}"/>
            </a:ext>
            <a:ext uri="{147F2762-F138-4A5C-976F-8EAC2B608ADB}">
              <a16:predDERef xmlns:a16="http://schemas.microsoft.com/office/drawing/2014/main" pred="{9EE504F2-7225-4DF9-BD20-3B294A2D2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AF7CBEA3-F2EE-43F0-B0B8-50EC4FE6FCA6}"/>
            </a:ext>
            <a:ext uri="{147F2762-F138-4A5C-976F-8EAC2B608ADB}">
              <a16:predDERef xmlns:a16="http://schemas.microsoft.com/office/drawing/2014/main" pred="{89E3F8C3-224D-488A-930E-49283DA74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93FD6660-F8B3-4A62-8C2D-260F24AACE18}"/>
            </a:ext>
            <a:ext uri="{147F2762-F138-4A5C-976F-8EAC2B608ADB}">
              <a16:predDERef xmlns:a16="http://schemas.microsoft.com/office/drawing/2014/main" pred="{AF7CBEA3-F2EE-43F0-B0B8-50EC4FE6F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8A07C6C7-5389-4D6E-A032-A4FE5563B546}"/>
            </a:ext>
            <a:ext uri="{147F2762-F138-4A5C-976F-8EAC2B608ADB}">
              <a16:predDERef xmlns:a16="http://schemas.microsoft.com/office/drawing/2014/main" pred="{93FD6660-F8B3-4A62-8C2D-260F24AAC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3204D475-05FA-4130-B7C7-91374284CF63}"/>
            </a:ext>
            <a:ext uri="{147F2762-F138-4A5C-976F-8EAC2B608ADB}">
              <a16:predDERef xmlns:a16="http://schemas.microsoft.com/office/drawing/2014/main" pred="{8A07C6C7-5389-4D6E-A032-A4FE5563B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61419782-C6FF-427D-B6D2-6152AA9E4C0C}"/>
            </a:ext>
            <a:ext uri="{147F2762-F138-4A5C-976F-8EAC2B608ADB}">
              <a16:predDERef xmlns:a16="http://schemas.microsoft.com/office/drawing/2014/main" pred="{3204D475-05FA-4130-B7C7-91374284C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7BFCD368-944E-4DE6-A926-9B1EE8B9AFFA}"/>
            </a:ext>
            <a:ext uri="{147F2762-F138-4A5C-976F-8EAC2B608ADB}">
              <a16:predDERef xmlns:a16="http://schemas.microsoft.com/office/drawing/2014/main" pred="{61419782-C6FF-427D-B6D2-6152AA9E4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3FAFE06B-7730-4C85-85E3-47B799A3BCB1}"/>
            </a:ext>
            <a:ext uri="{147F2762-F138-4A5C-976F-8EAC2B608ADB}">
              <a16:predDERef xmlns:a16="http://schemas.microsoft.com/office/drawing/2014/main" pred="{7BFCD368-944E-4DE6-A926-9B1EE8B9A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1350B8A1-887D-47A2-AF73-EBADE1DD7860}"/>
            </a:ext>
            <a:ext uri="{147F2762-F138-4A5C-976F-8EAC2B608ADB}">
              <a16:predDERef xmlns:a16="http://schemas.microsoft.com/office/drawing/2014/main" pred="{3FAFE06B-7730-4C85-85E3-47B799A3B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9E53A07F-BC2A-4101-9221-21E14170170B}"/>
            </a:ext>
            <a:ext uri="{147F2762-F138-4A5C-976F-8EAC2B608ADB}">
              <a16:predDERef xmlns:a16="http://schemas.microsoft.com/office/drawing/2014/main" pred="{1350B8A1-887D-47A2-AF73-EBADE1DD7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3907DD30-0EF7-4231-8351-211937973502}"/>
            </a:ext>
            <a:ext uri="{147F2762-F138-4A5C-976F-8EAC2B608ADB}">
              <a16:predDERef xmlns:a16="http://schemas.microsoft.com/office/drawing/2014/main" pred="{9E53A07F-BC2A-4101-9221-21E141701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55069633-D7FA-47B0-B4D7-4BBCD0A2BA18}"/>
            </a:ext>
            <a:ext uri="{147F2762-F138-4A5C-976F-8EAC2B608ADB}">
              <a16:predDERef xmlns:a16="http://schemas.microsoft.com/office/drawing/2014/main" pred="{3907DD30-0EF7-4231-8351-211937973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36B07B24-21AB-48D7-B99A-B2E5D5E20CF4}"/>
            </a:ext>
            <a:ext uri="{147F2762-F138-4A5C-976F-8EAC2B608ADB}">
              <a16:predDERef xmlns:a16="http://schemas.microsoft.com/office/drawing/2014/main" pred="{55069633-D7FA-47B0-B4D7-4BBCD0A2B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24649B4D-573E-4E37-BC01-1185B64B17D2}"/>
            </a:ext>
            <a:ext uri="{147F2762-F138-4A5C-976F-8EAC2B608ADB}">
              <a16:predDERef xmlns:a16="http://schemas.microsoft.com/office/drawing/2014/main" pred="{36B07B24-21AB-48D7-B99A-B2E5D5E20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8FA7828D-E15E-4C8D-9B56-77FB113CB8DE}"/>
            </a:ext>
            <a:ext uri="{147F2762-F138-4A5C-976F-8EAC2B608ADB}">
              <a16:predDERef xmlns:a16="http://schemas.microsoft.com/office/drawing/2014/main" pred="{24649B4D-573E-4E37-BC01-1185B64B1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E1AFBFF0-C6BD-42EC-8112-1D124DDDFF23}"/>
            </a:ext>
            <a:ext uri="{147F2762-F138-4A5C-976F-8EAC2B608ADB}">
              <a16:predDERef xmlns:a16="http://schemas.microsoft.com/office/drawing/2014/main" pred="{8FA7828D-E15E-4C8D-9B56-77FB113CB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3B669A1C-8566-4F17-ACD3-322CEE016952}"/>
            </a:ext>
            <a:ext uri="{147F2762-F138-4A5C-976F-8EAC2B608ADB}">
              <a16:predDERef xmlns:a16="http://schemas.microsoft.com/office/drawing/2014/main" pred="{E1AFBFF0-C6BD-42EC-8112-1D124DDDF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ECA78C6D-9668-490C-91EB-CDC5D5D4D1A9}"/>
            </a:ext>
            <a:ext uri="{147F2762-F138-4A5C-976F-8EAC2B608ADB}">
              <a16:predDERef xmlns:a16="http://schemas.microsoft.com/office/drawing/2014/main" pred="{3B669A1C-8566-4F17-ACD3-322CEE016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D2D424D9-7E11-45D8-B270-B598DFE4C56D}"/>
            </a:ext>
            <a:ext uri="{147F2762-F138-4A5C-976F-8EAC2B608ADB}">
              <a16:predDERef xmlns:a16="http://schemas.microsoft.com/office/drawing/2014/main" pred="{ECA78C6D-9668-490C-91EB-CDC5D5D4D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9EA71FCC-6D76-414E-B614-D591AD7D2942}"/>
            </a:ext>
            <a:ext uri="{147F2762-F138-4A5C-976F-8EAC2B608ADB}">
              <a16:predDERef xmlns:a16="http://schemas.microsoft.com/office/drawing/2014/main" pred="{D2D424D9-7E11-45D8-B270-B598DFE4C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E5A56F6A-06F8-4D28-9B40-3DED8C75F374}"/>
            </a:ext>
            <a:ext uri="{147F2762-F138-4A5C-976F-8EAC2B608ADB}">
              <a16:predDERef xmlns:a16="http://schemas.microsoft.com/office/drawing/2014/main" pred="{9EA71FCC-6D76-414E-B614-D591AD7D2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3105DFEF-5954-4AB3-A6A8-AD9E1DBA1F97}"/>
            </a:ext>
            <a:ext uri="{147F2762-F138-4A5C-976F-8EAC2B608ADB}">
              <a16:predDERef xmlns:a16="http://schemas.microsoft.com/office/drawing/2014/main" pred="{E5A56F6A-06F8-4D28-9B40-3DED8C75F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495762A6-D4D7-4F8C-99EF-378A05DE5B2A}"/>
            </a:ext>
            <a:ext uri="{147F2762-F138-4A5C-976F-8EAC2B608ADB}">
              <a16:predDERef xmlns:a16="http://schemas.microsoft.com/office/drawing/2014/main" pred="{3105DFEF-5954-4AB3-A6A8-AD9E1DBA1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2F1BFBFF-5DA0-4558-8432-E592487F7D06}"/>
            </a:ext>
            <a:ext uri="{147F2762-F138-4A5C-976F-8EAC2B608ADB}">
              <a16:predDERef xmlns:a16="http://schemas.microsoft.com/office/drawing/2014/main" pred="{495762A6-D4D7-4F8C-99EF-378A05DE5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4E10B6F7-77EF-40A7-A034-82B588D85EBD}"/>
            </a:ext>
            <a:ext uri="{147F2762-F138-4A5C-976F-8EAC2B608ADB}">
              <a16:predDERef xmlns:a16="http://schemas.microsoft.com/office/drawing/2014/main" pred="{2F1BFBFF-5DA0-4558-8432-E592487F7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B164CF2F-6632-4F42-8D1C-34F9ED558A19}"/>
            </a:ext>
            <a:ext uri="{147F2762-F138-4A5C-976F-8EAC2B608ADB}">
              <a16:predDERef xmlns:a16="http://schemas.microsoft.com/office/drawing/2014/main" pred="{4E10B6F7-77EF-40A7-A034-82B588D85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6445ED51-6F59-4688-A314-2103A2EB32B8}"/>
            </a:ext>
            <a:ext uri="{147F2762-F138-4A5C-976F-8EAC2B608ADB}">
              <a16:predDERef xmlns:a16="http://schemas.microsoft.com/office/drawing/2014/main" pred="{B164CF2F-6632-4F42-8D1C-34F9ED558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3E2CFB09-3106-4F3F-BC3A-7D457DDA60DB}"/>
            </a:ext>
            <a:ext uri="{147F2762-F138-4A5C-976F-8EAC2B608ADB}">
              <a16:predDERef xmlns:a16="http://schemas.microsoft.com/office/drawing/2014/main" pred="{6445ED51-6F59-4688-A314-2103A2EB3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6FDFD6FC-956F-4343-9CF8-22DF945CF296}"/>
            </a:ext>
            <a:ext uri="{147F2762-F138-4A5C-976F-8EAC2B608ADB}">
              <a16:predDERef xmlns:a16="http://schemas.microsoft.com/office/drawing/2014/main" pred="{3E2CFB09-3106-4F3F-BC3A-7D457DDA6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536B4119-9380-4F50-8B4A-AC94E8A1465F}"/>
            </a:ext>
            <a:ext uri="{147F2762-F138-4A5C-976F-8EAC2B608ADB}">
              <a16:predDERef xmlns:a16="http://schemas.microsoft.com/office/drawing/2014/main" pred="{6FDFD6FC-956F-4343-9CF8-22DF945CF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9E1A0449-DD65-487B-81FD-0DB50D0EBC39}"/>
            </a:ext>
            <a:ext uri="{147F2762-F138-4A5C-976F-8EAC2B608ADB}">
              <a16:predDERef xmlns:a16="http://schemas.microsoft.com/office/drawing/2014/main" pred="{536B4119-9380-4F50-8B4A-AC94E8A14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A7172DE0-4038-4A1B-8E36-F92DAAABB913}"/>
            </a:ext>
            <a:ext uri="{147F2762-F138-4A5C-976F-8EAC2B608ADB}">
              <a16:predDERef xmlns:a16="http://schemas.microsoft.com/office/drawing/2014/main" pred="{9E1A0449-DD65-487B-81FD-0DB50D0EB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B0B16680-4F36-4169-BD1D-AF9DA5CFB85E}"/>
            </a:ext>
            <a:ext uri="{147F2762-F138-4A5C-976F-8EAC2B608ADB}">
              <a16:predDERef xmlns:a16="http://schemas.microsoft.com/office/drawing/2014/main" pred="{A7172DE0-4038-4A1B-8E36-F92DAAABB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6C739AEB-A068-46BF-A9C9-D87C104931BA}"/>
            </a:ext>
            <a:ext uri="{147F2762-F138-4A5C-976F-8EAC2B608ADB}">
              <a16:predDERef xmlns:a16="http://schemas.microsoft.com/office/drawing/2014/main" pred="{B0B16680-4F36-4169-BD1D-AF9DA5CFB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D11DAC79-7179-42BE-AABE-9B065522ABFE}"/>
            </a:ext>
            <a:ext uri="{147F2762-F138-4A5C-976F-8EAC2B608ADB}">
              <a16:predDERef xmlns:a16="http://schemas.microsoft.com/office/drawing/2014/main" pred="{6C739AEB-A068-46BF-A9C9-D87C10493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0C958240-44CE-4E2A-97A6-0122A3DC6DF6}"/>
            </a:ext>
            <a:ext uri="{147F2762-F138-4A5C-976F-8EAC2B608ADB}">
              <a16:predDERef xmlns:a16="http://schemas.microsoft.com/office/drawing/2014/main" pred="{D11DAC79-7179-42BE-AABE-9B065522A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A68D0E89-7F2F-4871-BFD0-DF74140028A1}"/>
            </a:ext>
            <a:ext uri="{147F2762-F138-4A5C-976F-8EAC2B608ADB}">
              <a16:predDERef xmlns:a16="http://schemas.microsoft.com/office/drawing/2014/main" pred="{0C958240-44CE-4E2A-97A6-0122A3DC6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5505785C-998B-45FA-B1F3-685C2D13153D}"/>
            </a:ext>
            <a:ext uri="{147F2762-F138-4A5C-976F-8EAC2B608ADB}">
              <a16:predDERef xmlns:a16="http://schemas.microsoft.com/office/drawing/2014/main" pred="{A68D0E89-7F2F-4871-BFD0-DF7414002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FF24BB8D-F71A-4752-8F18-F2B139DB1AF6}"/>
            </a:ext>
            <a:ext uri="{147F2762-F138-4A5C-976F-8EAC2B608ADB}">
              <a16:predDERef xmlns:a16="http://schemas.microsoft.com/office/drawing/2014/main" pred="{5505785C-998B-45FA-B1F3-685C2D131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3A986B4E-DE2A-4F8C-B93D-9F0E7F8DA0A0}"/>
            </a:ext>
            <a:ext uri="{147F2762-F138-4A5C-976F-8EAC2B608ADB}">
              <a16:predDERef xmlns:a16="http://schemas.microsoft.com/office/drawing/2014/main" pred="{FF24BB8D-F71A-4752-8F18-F2B139DB1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BCB37E87-4318-46AA-B68F-83DFF91F17B9}"/>
            </a:ext>
            <a:ext uri="{147F2762-F138-4A5C-976F-8EAC2B608ADB}">
              <a16:predDERef xmlns:a16="http://schemas.microsoft.com/office/drawing/2014/main" pred="{3A986B4E-DE2A-4F8C-B93D-9F0E7F8DA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1992F922-1F13-4F48-9173-4244B299CF02}"/>
            </a:ext>
            <a:ext uri="{147F2762-F138-4A5C-976F-8EAC2B608ADB}">
              <a16:predDERef xmlns:a16="http://schemas.microsoft.com/office/drawing/2014/main" pred="{BCB37E87-4318-46AA-B68F-83DFF91F1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E6DB97E7-DE9D-457F-A8A6-A5B65112FA25}"/>
            </a:ext>
            <a:ext uri="{147F2762-F138-4A5C-976F-8EAC2B608ADB}">
              <a16:predDERef xmlns:a16="http://schemas.microsoft.com/office/drawing/2014/main" pred="{1992F922-1F13-4F48-9173-4244B299C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97B54EA1-E11D-4033-92C0-2ACA6E5C6F94}"/>
            </a:ext>
            <a:ext uri="{147F2762-F138-4A5C-976F-8EAC2B608ADB}">
              <a16:predDERef xmlns:a16="http://schemas.microsoft.com/office/drawing/2014/main" pred="{E6DB97E7-DE9D-457F-A8A6-A5B65112F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87940E61-08A6-47DA-B14B-D9335E8E980F}"/>
            </a:ext>
            <a:ext uri="{147F2762-F138-4A5C-976F-8EAC2B608ADB}">
              <a16:predDERef xmlns:a16="http://schemas.microsoft.com/office/drawing/2014/main" pred="{97B54EA1-E11D-4033-92C0-2ACA6E5C6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8A20C9D1-BC9B-42FE-8439-6F69A53407BE}"/>
            </a:ext>
            <a:ext uri="{147F2762-F138-4A5C-976F-8EAC2B608ADB}">
              <a16:predDERef xmlns:a16="http://schemas.microsoft.com/office/drawing/2014/main" pred="{87940E61-08A6-47DA-B14B-D9335E8E9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038F2105-06B8-43DD-88E5-48471DF6971E}"/>
            </a:ext>
            <a:ext uri="{147F2762-F138-4A5C-976F-8EAC2B608ADB}">
              <a16:predDERef xmlns:a16="http://schemas.microsoft.com/office/drawing/2014/main" pred="{8A20C9D1-BC9B-42FE-8439-6F69A5340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DA8B9DEC-82F9-4429-943E-8C6D14F8F834}"/>
            </a:ext>
            <a:ext uri="{147F2762-F138-4A5C-976F-8EAC2B608ADB}">
              <a16:predDERef xmlns:a16="http://schemas.microsoft.com/office/drawing/2014/main" pred="{038F2105-06B8-43DD-88E5-48471DF69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EB811331-7ABA-4D54-88A0-85CE0AEFE042}"/>
            </a:ext>
            <a:ext uri="{147F2762-F138-4A5C-976F-8EAC2B608ADB}">
              <a16:predDERef xmlns:a16="http://schemas.microsoft.com/office/drawing/2014/main" pred="{DA8B9DEC-82F9-4429-943E-8C6D14F8F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25192B46-C77E-43E1-B95F-EF5F32982920}"/>
            </a:ext>
            <a:ext uri="{147F2762-F138-4A5C-976F-8EAC2B608ADB}">
              <a16:predDERef xmlns:a16="http://schemas.microsoft.com/office/drawing/2014/main" pred="{EB811331-7ABA-4D54-88A0-85CE0AEFE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8A68AA79-3C85-4CC2-83DD-AF25D921BF02}"/>
            </a:ext>
            <a:ext uri="{147F2762-F138-4A5C-976F-8EAC2B608ADB}">
              <a16:predDERef xmlns:a16="http://schemas.microsoft.com/office/drawing/2014/main" pred="{25192B46-C77E-43E1-B95F-EF5F32982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B7A9FE2B-E24F-41B2-ADC5-1E05110B1547}"/>
            </a:ext>
            <a:ext uri="{147F2762-F138-4A5C-976F-8EAC2B608ADB}">
              <a16:predDERef xmlns:a16="http://schemas.microsoft.com/office/drawing/2014/main" pred="{8A68AA79-3C85-4CC2-83DD-AF25D921B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E6467C0B-B8C0-4331-9B11-FD74C91F152C}"/>
            </a:ext>
            <a:ext uri="{147F2762-F138-4A5C-976F-8EAC2B608ADB}">
              <a16:predDERef xmlns:a16="http://schemas.microsoft.com/office/drawing/2014/main" pred="{B7A9FE2B-E24F-41B2-ADC5-1E05110B1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3536FBB3-4354-4275-9D94-F32E04D86855}"/>
            </a:ext>
            <a:ext uri="{147F2762-F138-4A5C-976F-8EAC2B608ADB}">
              <a16:predDERef xmlns:a16="http://schemas.microsoft.com/office/drawing/2014/main" pred="{E6467C0B-B8C0-4331-9B11-FD74C91F1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143B9FA0-16C7-4E7D-BDDA-2BC971382E9F}"/>
            </a:ext>
            <a:ext uri="{147F2762-F138-4A5C-976F-8EAC2B608ADB}">
              <a16:predDERef xmlns:a16="http://schemas.microsoft.com/office/drawing/2014/main" pred="{3536FBB3-4354-4275-9D94-F32E04D868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73D10848-C83E-45B6-870D-C7682F125BCD}"/>
            </a:ext>
            <a:ext uri="{147F2762-F138-4A5C-976F-8EAC2B608ADB}">
              <a16:predDERef xmlns:a16="http://schemas.microsoft.com/office/drawing/2014/main" pred="{143B9FA0-16C7-4E7D-BDDA-2BC971382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DFE7CE3B-DDA4-414A-9BC5-A68F6D019497}"/>
            </a:ext>
            <a:ext uri="{147F2762-F138-4A5C-976F-8EAC2B608ADB}">
              <a16:predDERef xmlns:a16="http://schemas.microsoft.com/office/drawing/2014/main" pred="{73D10848-C83E-45B6-870D-C7682F125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899AA4CE-7ECD-42D9-8B96-000A0BCD6D04}"/>
            </a:ext>
            <a:ext uri="{147F2762-F138-4A5C-976F-8EAC2B608ADB}">
              <a16:predDERef xmlns:a16="http://schemas.microsoft.com/office/drawing/2014/main" pred="{DFE7CE3B-DDA4-414A-9BC5-A68F6D019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F4CC8A81-F0F5-409E-A70A-A3CA1C22802B}"/>
            </a:ext>
            <a:ext uri="{147F2762-F138-4A5C-976F-8EAC2B608ADB}">
              <a16:predDERef xmlns:a16="http://schemas.microsoft.com/office/drawing/2014/main" pred="{899AA4CE-7ECD-42D9-8B96-000A0BCD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A42BA760-920C-4CB9-AFCF-F57029DE3DDE}"/>
            </a:ext>
            <a:ext uri="{147F2762-F138-4A5C-976F-8EAC2B608ADB}">
              <a16:predDERef xmlns:a16="http://schemas.microsoft.com/office/drawing/2014/main" pred="{F4CC8A81-F0F5-409E-A70A-A3CA1C228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CD51B251-D3E2-43AF-B39A-B54BB597DB1D}"/>
            </a:ext>
            <a:ext uri="{147F2762-F138-4A5C-976F-8EAC2B608ADB}">
              <a16:predDERef xmlns:a16="http://schemas.microsoft.com/office/drawing/2014/main" pred="{A42BA760-920C-4CB9-AFCF-F57029DE3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5ECEE208-B35C-406F-8E25-480AE33CFFD7}"/>
            </a:ext>
            <a:ext uri="{147F2762-F138-4A5C-976F-8EAC2B608ADB}">
              <a16:predDERef xmlns:a16="http://schemas.microsoft.com/office/drawing/2014/main" pred="{CD51B251-D3E2-43AF-B39A-B54BB597DB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A5AE1C07-BE34-445E-B00C-6AA1C1528C8A}"/>
            </a:ext>
            <a:ext uri="{147F2762-F138-4A5C-976F-8EAC2B608ADB}">
              <a16:predDERef xmlns:a16="http://schemas.microsoft.com/office/drawing/2014/main" pred="{5ECEE208-B35C-406F-8E25-480AE33CF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C5074131-5CF5-4A92-9C97-253CC6410D06}"/>
            </a:ext>
            <a:ext uri="{147F2762-F138-4A5C-976F-8EAC2B608ADB}">
              <a16:predDERef xmlns:a16="http://schemas.microsoft.com/office/drawing/2014/main" pred="{A5AE1C07-BE34-445E-B00C-6AA1C1528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AFCBEB5C-3980-457A-B935-47126E0416E3}"/>
            </a:ext>
            <a:ext uri="{147F2762-F138-4A5C-976F-8EAC2B608ADB}">
              <a16:predDERef xmlns:a16="http://schemas.microsoft.com/office/drawing/2014/main" pred="{C5074131-5CF5-4A92-9C97-253CC6410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C079496A-C4D4-4C37-ACF9-CB9937E0E731}"/>
            </a:ext>
            <a:ext uri="{147F2762-F138-4A5C-976F-8EAC2B608ADB}">
              <a16:predDERef xmlns:a16="http://schemas.microsoft.com/office/drawing/2014/main" pred="{AFCBEB5C-3980-457A-B935-47126E041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15795DA2-B5A9-4CAA-AE66-F60426432A1A}"/>
            </a:ext>
            <a:ext uri="{147F2762-F138-4A5C-976F-8EAC2B608ADB}">
              <a16:predDERef xmlns:a16="http://schemas.microsoft.com/office/drawing/2014/main" pred="{C079496A-C4D4-4C37-ACF9-CB9937E0E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6693859D-08C2-4D8C-A5FC-9F51A9004200}"/>
            </a:ext>
            <a:ext uri="{147F2762-F138-4A5C-976F-8EAC2B608ADB}">
              <a16:predDERef xmlns:a16="http://schemas.microsoft.com/office/drawing/2014/main" pred="{15795DA2-B5A9-4CAA-AE66-F60426432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10E36382-1D2B-431E-A2A5-A6F9E291396F}"/>
            </a:ext>
            <a:ext uri="{147F2762-F138-4A5C-976F-8EAC2B608ADB}">
              <a16:predDERef xmlns:a16="http://schemas.microsoft.com/office/drawing/2014/main" pred="{6693859D-08C2-4D8C-A5FC-9F51A9004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A4884863-A115-4F2D-9C49-5FA6230348C4}"/>
            </a:ext>
            <a:ext uri="{147F2762-F138-4A5C-976F-8EAC2B608ADB}">
              <a16:predDERef xmlns:a16="http://schemas.microsoft.com/office/drawing/2014/main" pred="{10E36382-1D2B-431E-A2A5-A6F9E2913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8489E597-3D2B-4402-B298-258C011E784D}"/>
            </a:ext>
            <a:ext uri="{147F2762-F138-4A5C-976F-8EAC2B608ADB}">
              <a16:predDERef xmlns:a16="http://schemas.microsoft.com/office/drawing/2014/main" pred="{A4884863-A115-4F2D-9C49-5FA623034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56F4C46A-BC37-4527-A136-BB4AA33C84D5}"/>
            </a:ext>
            <a:ext uri="{147F2762-F138-4A5C-976F-8EAC2B608ADB}">
              <a16:predDERef xmlns:a16="http://schemas.microsoft.com/office/drawing/2014/main" pred="{8489E597-3D2B-4402-B298-258C011E7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A300ABAE-685E-4C75-B12A-AB43C8305482}"/>
            </a:ext>
            <a:ext uri="{147F2762-F138-4A5C-976F-8EAC2B608ADB}">
              <a16:predDERef xmlns:a16="http://schemas.microsoft.com/office/drawing/2014/main" pred="{56F4C46A-BC37-4527-A136-BB4AA33C8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10FE4A17-5649-4C24-8717-DA29BD5AE218}"/>
            </a:ext>
            <a:ext uri="{147F2762-F138-4A5C-976F-8EAC2B608ADB}">
              <a16:predDERef xmlns:a16="http://schemas.microsoft.com/office/drawing/2014/main" pred="{A300ABAE-685E-4C75-B12A-AB43C8305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9FD69B98-FF4D-44DE-853C-3EF279494943}"/>
            </a:ext>
            <a:ext uri="{147F2762-F138-4A5C-976F-8EAC2B608ADB}">
              <a16:predDERef xmlns:a16="http://schemas.microsoft.com/office/drawing/2014/main" pred="{10FE4A17-5649-4C24-8717-DA29BD5AE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C3E7246B-3A2A-4581-9D72-21BA6FFBDD53}"/>
            </a:ext>
            <a:ext uri="{147F2762-F138-4A5C-976F-8EAC2B608ADB}">
              <a16:predDERef xmlns:a16="http://schemas.microsoft.com/office/drawing/2014/main" pred="{9FD69B98-FF4D-44DE-853C-3EF279494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2DECA14D-04E9-4118-8FEB-B1C684ACC9DF}"/>
            </a:ext>
            <a:ext uri="{147F2762-F138-4A5C-976F-8EAC2B608ADB}">
              <a16:predDERef xmlns:a16="http://schemas.microsoft.com/office/drawing/2014/main" pred="{C3E7246B-3A2A-4581-9D72-21BA6FFBD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33CE57AD-E7DA-4058-9557-75C15201963B}"/>
            </a:ext>
            <a:ext uri="{147F2762-F138-4A5C-976F-8EAC2B608ADB}">
              <a16:predDERef xmlns:a16="http://schemas.microsoft.com/office/drawing/2014/main" pred="{2DECA14D-04E9-4118-8FEB-B1C684ACC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3451DC93-2741-4816-9C9F-6301287AB9A8}"/>
            </a:ext>
            <a:ext uri="{147F2762-F138-4A5C-976F-8EAC2B608ADB}">
              <a16:predDERef xmlns:a16="http://schemas.microsoft.com/office/drawing/2014/main" pred="{33CE57AD-E7DA-4058-9557-75C152019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4F1E7BDD-1233-48EA-9957-176C7F7E5CFB}"/>
            </a:ext>
            <a:ext uri="{147F2762-F138-4A5C-976F-8EAC2B608ADB}">
              <a16:predDERef xmlns:a16="http://schemas.microsoft.com/office/drawing/2014/main" pred="{3451DC93-2741-4816-9C9F-6301287AB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FC0E15E2-1F02-4F7B-ACFB-AAE24802AC28}"/>
            </a:ext>
            <a:ext uri="{147F2762-F138-4A5C-976F-8EAC2B608ADB}">
              <a16:predDERef xmlns:a16="http://schemas.microsoft.com/office/drawing/2014/main" pred="{4F1E7BDD-1233-48EA-9957-176C7F7E5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CD7B78EC-7CB8-4FC7-BC4C-EDCA050F9FE7}"/>
            </a:ext>
            <a:ext uri="{147F2762-F138-4A5C-976F-8EAC2B608ADB}">
              <a16:predDERef xmlns:a16="http://schemas.microsoft.com/office/drawing/2014/main" pred="{FC0E15E2-1F02-4F7B-ACFB-AAE24802A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3768DAF1-5FF3-4220-94DC-EF2167011077}"/>
            </a:ext>
            <a:ext uri="{147F2762-F138-4A5C-976F-8EAC2B608ADB}">
              <a16:predDERef xmlns:a16="http://schemas.microsoft.com/office/drawing/2014/main" pred="{CD7B78EC-7CB8-4FC7-BC4C-EDCA050F9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13B478FB-0379-4FCF-A9FD-03AD39383527}"/>
            </a:ext>
            <a:ext uri="{147F2762-F138-4A5C-976F-8EAC2B608ADB}">
              <a16:predDERef xmlns:a16="http://schemas.microsoft.com/office/drawing/2014/main" pred="{3768DAF1-5FF3-4220-94DC-EF2167011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E65D54EB-656A-4DCD-8E56-D3D97CBBCE29}"/>
            </a:ext>
            <a:ext uri="{147F2762-F138-4A5C-976F-8EAC2B608ADB}">
              <a16:predDERef xmlns:a16="http://schemas.microsoft.com/office/drawing/2014/main" pred="{13B478FB-0379-4FCF-A9FD-03AD39383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9195C30B-0F50-48EE-91F3-DAAFC80E834E}"/>
            </a:ext>
            <a:ext uri="{147F2762-F138-4A5C-976F-8EAC2B608ADB}">
              <a16:predDERef xmlns:a16="http://schemas.microsoft.com/office/drawing/2014/main" pred="{E65D54EB-656A-4DCD-8E56-D3D97CBBC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03E644AE-3D10-44C2-8B6B-7EAE82FB5424}"/>
            </a:ext>
            <a:ext uri="{147F2762-F138-4A5C-976F-8EAC2B608ADB}">
              <a16:predDERef xmlns:a16="http://schemas.microsoft.com/office/drawing/2014/main" pred="{9195C30B-0F50-48EE-91F3-DAAFC80E8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44C731B9-5F0D-4591-A109-14B907AA1C67}"/>
            </a:ext>
            <a:ext uri="{147F2762-F138-4A5C-976F-8EAC2B608ADB}">
              <a16:predDERef xmlns:a16="http://schemas.microsoft.com/office/drawing/2014/main" pred="{03E644AE-3D10-44C2-8B6B-7EAE82FB5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6A657876-6CD0-41B8-A2DE-84546DB1928D}"/>
            </a:ext>
            <a:ext uri="{147F2762-F138-4A5C-976F-8EAC2B608ADB}">
              <a16:predDERef xmlns:a16="http://schemas.microsoft.com/office/drawing/2014/main" pred="{44C731B9-5F0D-4591-A109-14B907AA1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D02F69A4-C788-420E-871C-E07FCA071BC1}"/>
            </a:ext>
            <a:ext uri="{147F2762-F138-4A5C-976F-8EAC2B608ADB}">
              <a16:predDERef xmlns:a16="http://schemas.microsoft.com/office/drawing/2014/main" pred="{6A657876-6CD0-41B8-A2DE-84546DB19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F885D7ED-48FB-4A26-AD0B-B9A34D0657E7}"/>
            </a:ext>
            <a:ext uri="{147F2762-F138-4A5C-976F-8EAC2B608ADB}">
              <a16:predDERef xmlns:a16="http://schemas.microsoft.com/office/drawing/2014/main" pred="{D02F69A4-C788-420E-871C-E07FCA071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43710359-993E-41B3-8A3A-F03F0ED58ABF}"/>
            </a:ext>
            <a:ext uri="{147F2762-F138-4A5C-976F-8EAC2B608ADB}">
              <a16:predDERef xmlns:a16="http://schemas.microsoft.com/office/drawing/2014/main" pred="{F885D7ED-48FB-4A26-AD0B-B9A34D065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397C9B1A-8D0F-42F9-B420-FF2F0216BAAD}"/>
            </a:ext>
            <a:ext uri="{147F2762-F138-4A5C-976F-8EAC2B608ADB}">
              <a16:predDERef xmlns:a16="http://schemas.microsoft.com/office/drawing/2014/main" pred="{43710359-993E-41B3-8A3A-F03F0ED58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BF2AC141-85E9-4934-9F97-D5E73D9AB066}"/>
            </a:ext>
            <a:ext uri="{147F2762-F138-4A5C-976F-8EAC2B608ADB}">
              <a16:predDERef xmlns:a16="http://schemas.microsoft.com/office/drawing/2014/main" pred="{397C9B1A-8D0F-42F9-B420-FF2F0216B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5C78008A-F30D-4EC7-8406-54891B0935D3}"/>
            </a:ext>
            <a:ext uri="{147F2762-F138-4A5C-976F-8EAC2B608ADB}">
              <a16:predDERef xmlns:a16="http://schemas.microsoft.com/office/drawing/2014/main" pred="{BF2AC141-85E9-4934-9F97-D5E73D9AB0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91F38527-CAA6-4DD7-8BB1-7E607210FBF8}"/>
            </a:ext>
            <a:ext uri="{147F2762-F138-4A5C-976F-8EAC2B608ADB}">
              <a16:predDERef xmlns:a16="http://schemas.microsoft.com/office/drawing/2014/main" pred="{5C78008A-F30D-4EC7-8406-54891B093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593BFBF6-1616-4454-A695-4D556D149C3C}"/>
            </a:ext>
            <a:ext uri="{147F2762-F138-4A5C-976F-8EAC2B608ADB}">
              <a16:predDERef xmlns:a16="http://schemas.microsoft.com/office/drawing/2014/main" pred="{91F38527-CAA6-4DD7-8BB1-7E607210F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73FEF79B-AD77-4C27-8CA6-B34BF5523F4A}"/>
            </a:ext>
            <a:ext uri="{147F2762-F138-4A5C-976F-8EAC2B608ADB}">
              <a16:predDERef xmlns:a16="http://schemas.microsoft.com/office/drawing/2014/main" pred="{593BFBF6-1616-4454-A695-4D556D149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800841D7-3031-45AF-BE7C-CB921D3577DA}"/>
            </a:ext>
            <a:ext uri="{147F2762-F138-4A5C-976F-8EAC2B608ADB}">
              <a16:predDERef xmlns:a16="http://schemas.microsoft.com/office/drawing/2014/main" pred="{73FEF79B-AD77-4C27-8CA6-B34BF5523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B50BF2E5-1988-4BC9-925B-82A4FFB50E82}"/>
            </a:ext>
            <a:ext uri="{147F2762-F138-4A5C-976F-8EAC2B608ADB}">
              <a16:predDERef xmlns:a16="http://schemas.microsoft.com/office/drawing/2014/main" pred="{800841D7-3031-45AF-BE7C-CB921D357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21946A79-4E07-42E3-BD3A-A6A0AFF317C8}"/>
            </a:ext>
            <a:ext uri="{147F2762-F138-4A5C-976F-8EAC2B608ADB}">
              <a16:predDERef xmlns:a16="http://schemas.microsoft.com/office/drawing/2014/main" pred="{B50BF2E5-1988-4BC9-925B-82A4FFB50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0EF984EA-45BA-43BC-A335-5B52272EA488}"/>
            </a:ext>
            <a:ext uri="{147F2762-F138-4A5C-976F-8EAC2B608ADB}">
              <a16:predDERef xmlns:a16="http://schemas.microsoft.com/office/drawing/2014/main" pred="{21946A79-4E07-42E3-BD3A-A6A0AFF31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68114504-DB0A-4BC8-A13A-8FED262B6D68}"/>
            </a:ext>
            <a:ext uri="{147F2762-F138-4A5C-976F-8EAC2B608ADB}">
              <a16:predDERef xmlns:a16="http://schemas.microsoft.com/office/drawing/2014/main" pred="{0EF984EA-45BA-43BC-A335-5B52272EA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7FC609E9-3BF3-4D30-AC35-3BFF34D0BA25}"/>
            </a:ext>
            <a:ext uri="{147F2762-F138-4A5C-976F-8EAC2B608ADB}">
              <a16:predDERef xmlns:a16="http://schemas.microsoft.com/office/drawing/2014/main" pred="{68114504-DB0A-4BC8-A13A-8FED262B6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DF2C2838-800E-492B-B07E-000743EA7749}"/>
            </a:ext>
            <a:ext uri="{147F2762-F138-4A5C-976F-8EAC2B608ADB}">
              <a16:predDERef xmlns:a16="http://schemas.microsoft.com/office/drawing/2014/main" pred="{7FC609E9-3BF3-4D30-AC35-3BFF34D0B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E8BC640D-0BF7-4F11-B9D3-57D72F493DAB}"/>
            </a:ext>
            <a:ext uri="{147F2762-F138-4A5C-976F-8EAC2B608ADB}">
              <a16:predDERef xmlns:a16="http://schemas.microsoft.com/office/drawing/2014/main" pred="{DF2C2838-800E-492B-B07E-000743EA7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C44DD8CB-F153-4866-8CD5-39447967DB61}"/>
            </a:ext>
            <a:ext uri="{147F2762-F138-4A5C-976F-8EAC2B608ADB}">
              <a16:predDERef xmlns:a16="http://schemas.microsoft.com/office/drawing/2014/main" pred="{E8BC640D-0BF7-4F11-B9D3-57D72F493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93691F2B-5689-47E8-B30C-018BF075820D}"/>
            </a:ext>
            <a:ext uri="{147F2762-F138-4A5C-976F-8EAC2B608ADB}">
              <a16:predDERef xmlns:a16="http://schemas.microsoft.com/office/drawing/2014/main" pred="{C44DD8CB-F153-4866-8CD5-39447967D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10906D0B-0561-45BF-9661-134511F37B37}"/>
            </a:ext>
            <a:ext uri="{147F2762-F138-4A5C-976F-8EAC2B608ADB}">
              <a16:predDERef xmlns:a16="http://schemas.microsoft.com/office/drawing/2014/main" pred="{93691F2B-5689-47E8-B30C-018BF0758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681A0474-544C-4AA0-8A44-22EEC85B6310}"/>
            </a:ext>
            <a:ext uri="{147F2762-F138-4A5C-976F-8EAC2B608ADB}">
              <a16:predDERef xmlns:a16="http://schemas.microsoft.com/office/drawing/2014/main" pred="{10906D0B-0561-45BF-9661-134511F37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9164FF88-991D-47B7-B218-1E59663F9BC4}"/>
            </a:ext>
            <a:ext uri="{147F2762-F138-4A5C-976F-8EAC2B608ADB}">
              <a16:predDERef xmlns:a16="http://schemas.microsoft.com/office/drawing/2014/main" pred="{681A0474-544C-4AA0-8A44-22EEC85B6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3BADFAEC-4392-4ED5-B941-2C75591349A8}"/>
            </a:ext>
            <a:ext uri="{147F2762-F138-4A5C-976F-8EAC2B608ADB}">
              <a16:predDERef xmlns:a16="http://schemas.microsoft.com/office/drawing/2014/main" pred="{9164FF88-991D-47B7-B218-1E59663F9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D92F3F4B-C66C-4ACA-95A6-5DAB1AE284A7}"/>
            </a:ext>
            <a:ext uri="{147F2762-F138-4A5C-976F-8EAC2B608ADB}">
              <a16:predDERef xmlns:a16="http://schemas.microsoft.com/office/drawing/2014/main" pred="{3BADFAEC-4392-4ED5-B941-2C7559134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4214F837-9F7B-4394-BB78-2093A860CC9E}"/>
            </a:ext>
            <a:ext uri="{147F2762-F138-4A5C-976F-8EAC2B608ADB}">
              <a16:predDERef xmlns:a16="http://schemas.microsoft.com/office/drawing/2014/main" pred="{D92F3F4B-C66C-4ACA-95A6-5DAB1AE28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27432948-EECF-4A12-A129-65D30407FFBF}"/>
            </a:ext>
            <a:ext uri="{147F2762-F138-4A5C-976F-8EAC2B608ADB}">
              <a16:predDERef xmlns:a16="http://schemas.microsoft.com/office/drawing/2014/main" pred="{4214F837-9F7B-4394-BB78-2093A860C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8D79558D-5B8F-41DB-B99D-4695EAC36012}"/>
            </a:ext>
            <a:ext uri="{147F2762-F138-4A5C-976F-8EAC2B608ADB}">
              <a16:predDERef xmlns:a16="http://schemas.microsoft.com/office/drawing/2014/main" pred="{27432948-EECF-4A12-A129-65D30407F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9A68B044-93D5-48EA-A0B3-525A75BDB7AB}"/>
            </a:ext>
            <a:ext uri="{147F2762-F138-4A5C-976F-8EAC2B608ADB}">
              <a16:predDERef xmlns:a16="http://schemas.microsoft.com/office/drawing/2014/main" pred="{8D79558D-5B8F-41DB-B99D-4695EAC360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EBBB1072-2068-4BBE-8E11-C332093FCAC3}"/>
            </a:ext>
            <a:ext uri="{147F2762-F138-4A5C-976F-8EAC2B608ADB}">
              <a16:predDERef xmlns:a16="http://schemas.microsoft.com/office/drawing/2014/main" pred="{9A68B044-93D5-48EA-A0B3-525A75BDB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41C7B76C-D6E2-466C-B71E-37F9E8EE06BB}"/>
            </a:ext>
            <a:ext uri="{147F2762-F138-4A5C-976F-8EAC2B608ADB}">
              <a16:predDERef xmlns:a16="http://schemas.microsoft.com/office/drawing/2014/main" pred="{EBBB1072-2068-4BBE-8E11-C332093FC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83C9FE62-BE8F-497F-84CB-E0FD2BC755FE}"/>
            </a:ext>
            <a:ext uri="{147F2762-F138-4A5C-976F-8EAC2B608ADB}">
              <a16:predDERef xmlns:a16="http://schemas.microsoft.com/office/drawing/2014/main" pred="{41C7B76C-D6E2-466C-B71E-37F9E8EE0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5E6768A8-A519-4550-97E2-778AF0164214}"/>
            </a:ext>
            <a:ext uri="{147F2762-F138-4A5C-976F-8EAC2B608ADB}">
              <a16:predDERef xmlns:a16="http://schemas.microsoft.com/office/drawing/2014/main" pred="{83C9FE62-BE8F-497F-84CB-E0FD2BC75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CB232C47-7933-4904-8F2B-D228B93950C0}"/>
            </a:ext>
            <a:ext uri="{147F2762-F138-4A5C-976F-8EAC2B608ADB}">
              <a16:predDERef xmlns:a16="http://schemas.microsoft.com/office/drawing/2014/main" pred="{5E6768A8-A519-4550-97E2-778AF0164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04C04BA5-A1A4-445D-9594-1F457B6B2BD0}"/>
            </a:ext>
            <a:ext uri="{147F2762-F138-4A5C-976F-8EAC2B608ADB}">
              <a16:predDERef xmlns:a16="http://schemas.microsoft.com/office/drawing/2014/main" pred="{CB232C47-7933-4904-8F2B-D228B9395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EF48081D-277F-4E5E-A53C-9129F7293A18}"/>
            </a:ext>
            <a:ext uri="{147F2762-F138-4A5C-976F-8EAC2B608ADB}">
              <a16:predDERef xmlns:a16="http://schemas.microsoft.com/office/drawing/2014/main" pred="{04C04BA5-A1A4-445D-9594-1F457B6B2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A72782D6-561E-4436-8492-FF96696ACA57}"/>
            </a:ext>
            <a:ext uri="{147F2762-F138-4A5C-976F-8EAC2B608ADB}">
              <a16:predDERef xmlns:a16="http://schemas.microsoft.com/office/drawing/2014/main" pred="{EF48081D-277F-4E5E-A53C-9129F7293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0FC0A731-C01B-4D25-914D-0B79704C907B}"/>
            </a:ext>
            <a:ext uri="{147F2762-F138-4A5C-976F-8EAC2B608ADB}">
              <a16:predDERef xmlns:a16="http://schemas.microsoft.com/office/drawing/2014/main" pred="{A72782D6-561E-4436-8492-FF96696AC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086A0C32-CF02-41A9-98F5-38C92F32A9DE}"/>
            </a:ext>
            <a:ext uri="{147F2762-F138-4A5C-976F-8EAC2B608ADB}">
              <a16:predDERef xmlns:a16="http://schemas.microsoft.com/office/drawing/2014/main" pred="{0FC0A731-C01B-4D25-914D-0B79704C9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58C49962-DADE-4576-9C4F-6CA963E2306A}"/>
            </a:ext>
            <a:ext uri="{147F2762-F138-4A5C-976F-8EAC2B608ADB}">
              <a16:predDERef xmlns:a16="http://schemas.microsoft.com/office/drawing/2014/main" pred="{086A0C32-CF02-41A9-98F5-38C92F32A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7325BE72-EEEE-4AF9-88A2-3CD425EEF944}"/>
            </a:ext>
            <a:ext uri="{147F2762-F138-4A5C-976F-8EAC2B608ADB}">
              <a16:predDERef xmlns:a16="http://schemas.microsoft.com/office/drawing/2014/main" pred="{58C49962-DADE-4576-9C4F-6CA963E23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6583C2D4-88A6-43C3-BD11-AA49475882EC}"/>
            </a:ext>
            <a:ext uri="{147F2762-F138-4A5C-976F-8EAC2B608ADB}">
              <a16:predDERef xmlns:a16="http://schemas.microsoft.com/office/drawing/2014/main" pred="{7325BE72-EEEE-4AF9-88A2-3CD425EEF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22B7B831-FB27-4132-AE2D-102BBAE446F6}"/>
            </a:ext>
            <a:ext uri="{147F2762-F138-4A5C-976F-8EAC2B608ADB}">
              <a16:predDERef xmlns:a16="http://schemas.microsoft.com/office/drawing/2014/main" pred="{6583C2D4-88A6-43C3-BD11-AA4947588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BCD0E875-25AB-4B4B-A6C3-9ADEC5ACBACF}"/>
            </a:ext>
            <a:ext uri="{147F2762-F138-4A5C-976F-8EAC2B608ADB}">
              <a16:predDERef xmlns:a16="http://schemas.microsoft.com/office/drawing/2014/main" pred="{22B7B831-FB27-4132-AE2D-102BBAE44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7A424B9E-17B4-4620-A1F7-69032E07EFE3}"/>
            </a:ext>
            <a:ext uri="{147F2762-F138-4A5C-976F-8EAC2B608ADB}">
              <a16:predDERef xmlns:a16="http://schemas.microsoft.com/office/drawing/2014/main" pred="{BCD0E875-25AB-4B4B-A6C3-9ADEC5ACB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D069593E-4AC2-497B-8D7C-BF1E3186594D}"/>
            </a:ext>
            <a:ext uri="{147F2762-F138-4A5C-976F-8EAC2B608ADB}">
              <a16:predDERef xmlns:a16="http://schemas.microsoft.com/office/drawing/2014/main" pred="{7A424B9E-17B4-4620-A1F7-69032E07E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8F2B053B-FF57-42AF-9938-0A95CC379C6D}"/>
            </a:ext>
            <a:ext uri="{147F2762-F138-4A5C-976F-8EAC2B608ADB}">
              <a16:predDERef xmlns:a16="http://schemas.microsoft.com/office/drawing/2014/main" pred="{D069593E-4AC2-497B-8D7C-BF1E31865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44A618EE-9880-4ABE-991A-F1FF3C0F96BE}"/>
            </a:ext>
            <a:ext uri="{147F2762-F138-4A5C-976F-8EAC2B608ADB}">
              <a16:predDERef xmlns:a16="http://schemas.microsoft.com/office/drawing/2014/main" pred="{8F2B053B-FF57-42AF-9938-0A95CC379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A2A4FE1C-F667-4998-942C-3413E4C6D3A0}"/>
            </a:ext>
            <a:ext uri="{147F2762-F138-4A5C-976F-8EAC2B608ADB}">
              <a16:predDERef xmlns:a16="http://schemas.microsoft.com/office/drawing/2014/main" pred="{44A618EE-9880-4ABE-991A-F1FF3C0F96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61929CF6-66AA-4AD6-B28F-13DEF58F7F89}"/>
            </a:ext>
            <a:ext uri="{147F2762-F138-4A5C-976F-8EAC2B608ADB}">
              <a16:predDERef xmlns:a16="http://schemas.microsoft.com/office/drawing/2014/main" pred="{A2A4FE1C-F667-4998-942C-3413E4C6D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6DD5C85C-42E2-4513-AD4D-0A3D3BCE28C3}"/>
            </a:ext>
            <a:ext uri="{147F2762-F138-4A5C-976F-8EAC2B608ADB}">
              <a16:predDERef xmlns:a16="http://schemas.microsoft.com/office/drawing/2014/main" pred="{61929CF6-66AA-4AD6-B28F-13DEF58F7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F235C3BB-00DD-4A95-88A7-E2AB5C48EB00}"/>
            </a:ext>
            <a:ext uri="{147F2762-F138-4A5C-976F-8EAC2B608ADB}">
              <a16:predDERef xmlns:a16="http://schemas.microsoft.com/office/drawing/2014/main" pred="{6DD5C85C-42E2-4513-AD4D-0A3D3BCE2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E56E7FB1-2301-4B26-8FCF-642D6A296D63}"/>
            </a:ext>
            <a:ext uri="{147F2762-F138-4A5C-976F-8EAC2B608ADB}">
              <a16:predDERef xmlns:a16="http://schemas.microsoft.com/office/drawing/2014/main" pred="{F235C3BB-00DD-4A95-88A7-E2AB5C48E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2755B0A2-2E05-4902-B77B-9B013C93BD5B}"/>
            </a:ext>
            <a:ext uri="{147F2762-F138-4A5C-976F-8EAC2B608ADB}">
              <a16:predDERef xmlns:a16="http://schemas.microsoft.com/office/drawing/2014/main" pred="{E56E7FB1-2301-4B26-8FCF-642D6A296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05D3E8F8-C1AA-47F3-92B2-310BFA34599A}"/>
            </a:ext>
            <a:ext uri="{147F2762-F138-4A5C-976F-8EAC2B608ADB}">
              <a16:predDERef xmlns:a16="http://schemas.microsoft.com/office/drawing/2014/main" pred="{2755B0A2-2E05-4902-B77B-9B013C93B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E6194EA4-B683-46F0-A1B7-325681D5A5E1}"/>
            </a:ext>
            <a:ext uri="{147F2762-F138-4A5C-976F-8EAC2B608ADB}">
              <a16:predDERef xmlns:a16="http://schemas.microsoft.com/office/drawing/2014/main" pred="{05D3E8F8-C1AA-47F3-92B2-310BFA345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C7C40AD5-0B78-485E-88B1-CD4C35ED6F7E}"/>
            </a:ext>
            <a:ext uri="{147F2762-F138-4A5C-976F-8EAC2B608ADB}">
              <a16:predDERef xmlns:a16="http://schemas.microsoft.com/office/drawing/2014/main" pred="{E6194EA4-B683-46F0-A1B7-325681D5A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62ECB10E-F252-4E0A-B9F5-F6A20AADA9EA}"/>
            </a:ext>
            <a:ext uri="{147F2762-F138-4A5C-976F-8EAC2B608ADB}">
              <a16:predDERef xmlns:a16="http://schemas.microsoft.com/office/drawing/2014/main" pred="{C7C40AD5-0B78-485E-88B1-CD4C35ED6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C0B19AC0-A2BD-4A69-9780-B4622D394378}"/>
            </a:ext>
            <a:ext uri="{147F2762-F138-4A5C-976F-8EAC2B608ADB}">
              <a16:predDERef xmlns:a16="http://schemas.microsoft.com/office/drawing/2014/main" pred="{62ECB10E-F252-4E0A-B9F5-F6A20AADA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F43AC58A-A122-4D11-9B08-FD2F27226A84}"/>
            </a:ext>
            <a:ext uri="{147F2762-F138-4A5C-976F-8EAC2B608ADB}">
              <a16:predDERef xmlns:a16="http://schemas.microsoft.com/office/drawing/2014/main" pred="{C0B19AC0-A2BD-4A69-9780-B4622D39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4034C8DC-5C81-4451-97EC-D94C55327BD8}"/>
            </a:ext>
            <a:ext uri="{147F2762-F138-4A5C-976F-8EAC2B608ADB}">
              <a16:predDERef xmlns:a16="http://schemas.microsoft.com/office/drawing/2014/main" pred="{F43AC58A-A122-4D11-9B08-FD2F27226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25A5F4F3-2D0F-4BEC-BF57-2AAC963D2F7C}"/>
            </a:ext>
            <a:ext uri="{147F2762-F138-4A5C-976F-8EAC2B608ADB}">
              <a16:predDERef xmlns:a16="http://schemas.microsoft.com/office/drawing/2014/main" pred="{4034C8DC-5C81-4451-97EC-D94C55327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05F8A168-7F43-4B1D-BDF0-8070E50E697C}"/>
            </a:ext>
            <a:ext uri="{147F2762-F138-4A5C-976F-8EAC2B608ADB}">
              <a16:predDERef xmlns:a16="http://schemas.microsoft.com/office/drawing/2014/main" pred="{25A5F4F3-2D0F-4BEC-BF57-2AAC963D2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D78C6788-B8E8-4B3D-8B76-FF72EE325D0C}"/>
            </a:ext>
            <a:ext uri="{147F2762-F138-4A5C-976F-8EAC2B608ADB}">
              <a16:predDERef xmlns:a16="http://schemas.microsoft.com/office/drawing/2014/main" pred="{05F8A168-7F43-4B1D-BDF0-8070E50E6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E3EF0931-C894-4022-9514-E8AE8AB2556E}"/>
            </a:ext>
            <a:ext uri="{147F2762-F138-4A5C-976F-8EAC2B608ADB}">
              <a16:predDERef xmlns:a16="http://schemas.microsoft.com/office/drawing/2014/main" pred="{D78C6788-B8E8-4B3D-8B76-FF72EE325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DB917372-C9A8-4B54-A51A-ED81A009EEF4}"/>
            </a:ext>
            <a:ext uri="{147F2762-F138-4A5C-976F-8EAC2B608ADB}">
              <a16:predDERef xmlns:a16="http://schemas.microsoft.com/office/drawing/2014/main" pred="{E3EF0931-C894-4022-9514-E8AE8AB255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0758F461-02EA-49E9-A7ED-8C852E5CCF99}"/>
            </a:ext>
            <a:ext uri="{147F2762-F138-4A5C-976F-8EAC2B608ADB}">
              <a16:predDERef xmlns:a16="http://schemas.microsoft.com/office/drawing/2014/main" pred="{DB917372-C9A8-4B54-A51A-ED81A009E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A85CEF39-8295-4648-BB84-6171B8521147}"/>
            </a:ext>
            <a:ext uri="{147F2762-F138-4A5C-976F-8EAC2B608ADB}">
              <a16:predDERef xmlns:a16="http://schemas.microsoft.com/office/drawing/2014/main" pred="{0758F461-02EA-49E9-A7ED-8C852E5CC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4A51CA1E-CAFF-4EBD-A2C1-76E60A08172F}"/>
            </a:ext>
            <a:ext uri="{147F2762-F138-4A5C-976F-8EAC2B608ADB}">
              <a16:predDERef xmlns:a16="http://schemas.microsoft.com/office/drawing/2014/main" pred="{A85CEF39-8295-4648-BB84-6171B8521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575DC1C2-0BD8-47BE-A558-6F662338459C}"/>
            </a:ext>
            <a:ext uri="{147F2762-F138-4A5C-976F-8EAC2B608ADB}">
              <a16:predDERef xmlns:a16="http://schemas.microsoft.com/office/drawing/2014/main" pred="{4A51CA1E-CAFF-4EBD-A2C1-76E60A081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486359DE-7C8A-464A-98B6-434969B8A7CF}"/>
            </a:ext>
            <a:ext uri="{147F2762-F138-4A5C-976F-8EAC2B608ADB}">
              <a16:predDERef xmlns:a16="http://schemas.microsoft.com/office/drawing/2014/main" pred="{575DC1C2-0BD8-47BE-A558-6F6623384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4EAA93E0-C09D-493C-93E7-287F0A8B9F7F}"/>
            </a:ext>
            <a:ext uri="{147F2762-F138-4A5C-976F-8EAC2B608ADB}">
              <a16:predDERef xmlns:a16="http://schemas.microsoft.com/office/drawing/2014/main" pred="{486359DE-7C8A-464A-98B6-434969B8A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E99412FD-E699-4B86-A526-8AE254E271DC}"/>
            </a:ext>
            <a:ext uri="{147F2762-F138-4A5C-976F-8EAC2B608ADB}">
              <a16:predDERef xmlns:a16="http://schemas.microsoft.com/office/drawing/2014/main" pred="{4EAA93E0-C09D-493C-93E7-287F0A8B9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F609ACA2-DEFD-45B9-B0A2-E891A334ADE3}"/>
            </a:ext>
            <a:ext uri="{147F2762-F138-4A5C-976F-8EAC2B608ADB}">
              <a16:predDERef xmlns:a16="http://schemas.microsoft.com/office/drawing/2014/main" pred="{E99412FD-E699-4B86-A526-8AE254E27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DEE785FE-5A48-4246-B120-6A4E73E9278C}"/>
            </a:ext>
            <a:ext uri="{147F2762-F138-4A5C-976F-8EAC2B608ADB}">
              <a16:predDERef xmlns:a16="http://schemas.microsoft.com/office/drawing/2014/main" pred="{F609ACA2-DEFD-45B9-B0A2-E891A334A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27231395-36DE-4353-8C11-9EDE5EC40A3C}"/>
            </a:ext>
            <a:ext uri="{147F2762-F138-4A5C-976F-8EAC2B608ADB}">
              <a16:predDERef xmlns:a16="http://schemas.microsoft.com/office/drawing/2014/main" pred="{DEE785FE-5A48-4246-B120-6A4E73E92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A733303E-59FC-4390-A536-8FAF48CAEC57}"/>
            </a:ext>
            <a:ext uri="{147F2762-F138-4A5C-976F-8EAC2B608ADB}">
              <a16:predDERef xmlns:a16="http://schemas.microsoft.com/office/drawing/2014/main" pred="{27231395-36DE-4353-8C11-9EDE5EC40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3437010C-0915-4679-B7FB-8AAB78D98A60}"/>
            </a:ext>
            <a:ext uri="{147F2762-F138-4A5C-976F-8EAC2B608ADB}">
              <a16:predDERef xmlns:a16="http://schemas.microsoft.com/office/drawing/2014/main" pred="{A733303E-59FC-4390-A536-8FAF48CAE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ECB9B2C8-F97C-48FF-8545-255F02A0846B}"/>
            </a:ext>
            <a:ext uri="{147F2762-F138-4A5C-976F-8EAC2B608ADB}">
              <a16:predDERef xmlns:a16="http://schemas.microsoft.com/office/drawing/2014/main" pred="{3437010C-0915-4679-B7FB-8AAB78D98A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FBA99DE2-9A6D-48DF-BFD8-2808522CF1D2}"/>
            </a:ext>
            <a:ext uri="{147F2762-F138-4A5C-976F-8EAC2B608ADB}">
              <a16:predDERef xmlns:a16="http://schemas.microsoft.com/office/drawing/2014/main" pred="{ECB9B2C8-F97C-48FF-8545-255F02A08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9F7990B7-AE3F-41D6-A85D-7F5FB93E112C}"/>
            </a:ext>
            <a:ext uri="{147F2762-F138-4A5C-976F-8EAC2B608ADB}">
              <a16:predDERef xmlns:a16="http://schemas.microsoft.com/office/drawing/2014/main" pred="{FBA99DE2-9A6D-48DF-BFD8-2808522CF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B046032A-9653-4EBD-A9BD-D12F3509CFA0}"/>
            </a:ext>
            <a:ext uri="{147F2762-F138-4A5C-976F-8EAC2B608ADB}">
              <a16:predDERef xmlns:a16="http://schemas.microsoft.com/office/drawing/2014/main" pred="{9F7990B7-AE3F-41D6-A85D-7F5FB93E1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51CFFC5F-E744-4117-B12E-325B6F882A6B}"/>
            </a:ext>
            <a:ext uri="{147F2762-F138-4A5C-976F-8EAC2B608ADB}">
              <a16:predDERef xmlns:a16="http://schemas.microsoft.com/office/drawing/2014/main" pred="{B046032A-9653-4EBD-A9BD-D12F3509C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5CACBB1C-7BDB-49D8-B514-50690051246B}"/>
            </a:ext>
            <a:ext uri="{147F2762-F138-4A5C-976F-8EAC2B608ADB}">
              <a16:predDERef xmlns:a16="http://schemas.microsoft.com/office/drawing/2014/main" pred="{51CFFC5F-E744-4117-B12E-325B6F882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7D8438B7-0321-45E4-A882-725745AD919B}"/>
            </a:ext>
            <a:ext uri="{147F2762-F138-4A5C-976F-8EAC2B608ADB}">
              <a16:predDERef xmlns:a16="http://schemas.microsoft.com/office/drawing/2014/main" pred="{5CACBB1C-7BDB-49D8-B514-506900512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90EF6BFA-531D-498C-BDEA-06C50D7D6D1E}"/>
            </a:ext>
            <a:ext uri="{147F2762-F138-4A5C-976F-8EAC2B608ADB}">
              <a16:predDERef xmlns:a16="http://schemas.microsoft.com/office/drawing/2014/main" pred="{7D8438B7-0321-45E4-A882-725745AD9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2755D37D-13CB-4B4A-A0EE-D4E9B46B3A86}"/>
            </a:ext>
            <a:ext uri="{147F2762-F138-4A5C-976F-8EAC2B608ADB}">
              <a16:predDERef xmlns:a16="http://schemas.microsoft.com/office/drawing/2014/main" pred="{90EF6BFA-531D-498C-BDEA-06C50D7D6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D2764E6D-9E7A-4ABF-B108-793A0177883C}"/>
            </a:ext>
            <a:ext uri="{147F2762-F138-4A5C-976F-8EAC2B608ADB}">
              <a16:predDERef xmlns:a16="http://schemas.microsoft.com/office/drawing/2014/main" pred="{2755D37D-13CB-4B4A-A0EE-D4E9B46B3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149B3E6C-89CB-4F29-A702-DC95DA7A7D2B}"/>
            </a:ext>
            <a:ext uri="{147F2762-F138-4A5C-976F-8EAC2B608ADB}">
              <a16:predDERef xmlns:a16="http://schemas.microsoft.com/office/drawing/2014/main" pred="{D2764E6D-9E7A-4ABF-B108-793A01778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2DEBD766-9327-475B-9722-1D3BFE70DFAF}"/>
            </a:ext>
            <a:ext uri="{147F2762-F138-4A5C-976F-8EAC2B608ADB}">
              <a16:predDERef xmlns:a16="http://schemas.microsoft.com/office/drawing/2014/main" pred="{149B3E6C-89CB-4F29-A702-DC95DA7A7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ECC087D6-F7CD-47E7-8574-8861AEFF4D21}"/>
            </a:ext>
            <a:ext uri="{147F2762-F138-4A5C-976F-8EAC2B608ADB}">
              <a16:predDERef xmlns:a16="http://schemas.microsoft.com/office/drawing/2014/main" pred="{2DEBD766-9327-475B-9722-1D3BFE70D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F7429F07-0C62-4ECF-B89F-DE7DA247E021}"/>
            </a:ext>
            <a:ext uri="{147F2762-F138-4A5C-976F-8EAC2B608ADB}">
              <a16:predDERef xmlns:a16="http://schemas.microsoft.com/office/drawing/2014/main" pred="{ECC087D6-F7CD-47E7-8574-8861AEFF4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E9B9AAC7-69BB-4666-BED0-98F2314F4468}"/>
            </a:ext>
            <a:ext uri="{147F2762-F138-4A5C-976F-8EAC2B608ADB}">
              <a16:predDERef xmlns:a16="http://schemas.microsoft.com/office/drawing/2014/main" pred="{F7429F07-0C62-4ECF-B89F-DE7DA247E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67B1BD68-9AC4-4C41-A9CA-B5F7294CCC53}"/>
            </a:ext>
            <a:ext uri="{147F2762-F138-4A5C-976F-8EAC2B608ADB}">
              <a16:predDERef xmlns:a16="http://schemas.microsoft.com/office/drawing/2014/main" pred="{E9B9AAC7-69BB-4666-BED0-98F2314F4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4ADE98D4-CA3B-43A2-8E55-5037B26B712C}"/>
            </a:ext>
            <a:ext uri="{147F2762-F138-4A5C-976F-8EAC2B608ADB}">
              <a16:predDERef xmlns:a16="http://schemas.microsoft.com/office/drawing/2014/main" pred="{67B1BD68-9AC4-4C41-A9CA-B5F7294CC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F981E3B4-74A8-463C-B607-E6887BF09DC7}"/>
            </a:ext>
            <a:ext uri="{147F2762-F138-4A5C-976F-8EAC2B608ADB}">
              <a16:predDERef xmlns:a16="http://schemas.microsoft.com/office/drawing/2014/main" pred="{4ADE98D4-CA3B-43A2-8E55-5037B26B7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6B905859-0BC4-44D5-A715-5AA4C22EE15E}"/>
            </a:ext>
            <a:ext uri="{147F2762-F138-4A5C-976F-8EAC2B608ADB}">
              <a16:predDERef xmlns:a16="http://schemas.microsoft.com/office/drawing/2014/main" pred="{F981E3B4-74A8-463C-B607-E6887BF09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5C5DCC42-5317-4A8D-B78D-CEDFB5D10427}"/>
            </a:ext>
            <a:ext uri="{147F2762-F138-4A5C-976F-8EAC2B608ADB}">
              <a16:predDERef xmlns:a16="http://schemas.microsoft.com/office/drawing/2014/main" pred="{6B905859-0BC4-44D5-A715-5AA4C22EE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B2AD1BCB-E142-452F-9E8C-7B8C58FF0D85}"/>
            </a:ext>
            <a:ext uri="{147F2762-F138-4A5C-976F-8EAC2B608ADB}">
              <a16:predDERef xmlns:a16="http://schemas.microsoft.com/office/drawing/2014/main" pred="{5C5DCC42-5317-4A8D-B78D-CEDFB5D10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31A1C1B1-43C0-4B24-A368-B4609CC38D7C}"/>
            </a:ext>
            <a:ext uri="{147F2762-F138-4A5C-976F-8EAC2B608ADB}">
              <a16:predDERef xmlns:a16="http://schemas.microsoft.com/office/drawing/2014/main" pred="{B2AD1BCB-E142-452F-9E8C-7B8C58FF0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6D4E1ABF-64D2-43AE-8276-5570FA793CCA}"/>
            </a:ext>
            <a:ext uri="{147F2762-F138-4A5C-976F-8EAC2B608ADB}">
              <a16:predDERef xmlns:a16="http://schemas.microsoft.com/office/drawing/2014/main" pred="{31A1C1B1-43C0-4B24-A368-B4609CC38D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6135A414-BF27-46D3-9D10-57BE755183CA}"/>
            </a:ext>
            <a:ext uri="{147F2762-F138-4A5C-976F-8EAC2B608ADB}">
              <a16:predDERef xmlns:a16="http://schemas.microsoft.com/office/drawing/2014/main" pred="{6D4E1ABF-64D2-43AE-8276-5570FA793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1D06234E-4B7A-49DE-81AC-F137495F5BF5}"/>
            </a:ext>
            <a:ext uri="{147F2762-F138-4A5C-976F-8EAC2B608ADB}">
              <a16:predDERef xmlns:a16="http://schemas.microsoft.com/office/drawing/2014/main" pred="{6135A414-BF27-46D3-9D10-57BE75518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EC1985AA-073C-402F-B426-B9B8FA95EF69}"/>
            </a:ext>
            <a:ext uri="{147F2762-F138-4A5C-976F-8EAC2B608ADB}">
              <a16:predDERef xmlns:a16="http://schemas.microsoft.com/office/drawing/2014/main" pred="{1D06234E-4B7A-49DE-81AC-F137495F5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095F90BE-BE83-46BC-A8A1-18C24DE21801}"/>
            </a:ext>
            <a:ext uri="{147F2762-F138-4A5C-976F-8EAC2B608ADB}">
              <a16:predDERef xmlns:a16="http://schemas.microsoft.com/office/drawing/2014/main" pred="{EC1985AA-073C-402F-B426-B9B8FA95E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E13E026A-0063-4430-9498-CACD6A5741C1}"/>
            </a:ext>
            <a:ext uri="{147F2762-F138-4A5C-976F-8EAC2B608ADB}">
              <a16:predDERef xmlns:a16="http://schemas.microsoft.com/office/drawing/2014/main" pred="{095F90BE-BE83-46BC-A8A1-18C24DE21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E00FE366-4176-43D2-808A-F2395BBA4976}"/>
            </a:ext>
            <a:ext uri="{147F2762-F138-4A5C-976F-8EAC2B608ADB}">
              <a16:predDERef xmlns:a16="http://schemas.microsoft.com/office/drawing/2014/main" pred="{E13E026A-0063-4430-9498-CACD6A574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F78CEF55-B7A1-4FF3-B477-3277717D3FA8}"/>
            </a:ext>
            <a:ext uri="{147F2762-F138-4A5C-976F-8EAC2B608ADB}">
              <a16:predDERef xmlns:a16="http://schemas.microsoft.com/office/drawing/2014/main" pred="{E00FE366-4176-43D2-808A-F2395BBA4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D459045C-9E1E-4AC3-88D6-4D78054C4B30}"/>
            </a:ext>
            <a:ext uri="{147F2762-F138-4A5C-976F-8EAC2B608ADB}">
              <a16:predDERef xmlns:a16="http://schemas.microsoft.com/office/drawing/2014/main" pred="{F78CEF55-B7A1-4FF3-B477-3277717D3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ECD22C78-45EF-4023-955B-98427FCC4FC4}"/>
            </a:ext>
            <a:ext uri="{147F2762-F138-4A5C-976F-8EAC2B608ADB}">
              <a16:predDERef xmlns:a16="http://schemas.microsoft.com/office/drawing/2014/main" pred="{D459045C-9E1E-4AC3-88D6-4D78054C4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44CC56E1-2AF1-4148-A014-412D68FA35A4}"/>
            </a:ext>
            <a:ext uri="{147F2762-F138-4A5C-976F-8EAC2B608ADB}">
              <a16:predDERef xmlns:a16="http://schemas.microsoft.com/office/drawing/2014/main" pred="{ECD22C78-45EF-4023-955B-98427FCC4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A9788858-6CD0-464D-B4DB-9C1A2E54B6FD}"/>
            </a:ext>
            <a:ext uri="{147F2762-F138-4A5C-976F-8EAC2B608ADB}">
              <a16:predDERef xmlns:a16="http://schemas.microsoft.com/office/drawing/2014/main" pred="{44CC56E1-2AF1-4148-A014-412D68FA3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A8E8037A-5DC7-49C8-88ED-6B8DFE184D3C}"/>
            </a:ext>
            <a:ext uri="{147F2762-F138-4A5C-976F-8EAC2B608ADB}">
              <a16:predDERef xmlns:a16="http://schemas.microsoft.com/office/drawing/2014/main" pred="{A9788858-6CD0-464D-B4DB-9C1A2E54B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4D67C200-4659-4054-8491-290226AB640D}"/>
            </a:ext>
            <a:ext uri="{147F2762-F138-4A5C-976F-8EAC2B608ADB}">
              <a16:predDERef xmlns:a16="http://schemas.microsoft.com/office/drawing/2014/main" pred="{A8E8037A-5DC7-49C8-88ED-6B8DFE184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44B51D64-E7EA-422E-B15E-543B95D3DD68}"/>
            </a:ext>
            <a:ext uri="{147F2762-F138-4A5C-976F-8EAC2B608ADB}">
              <a16:predDERef xmlns:a16="http://schemas.microsoft.com/office/drawing/2014/main" pred="{4D67C200-4659-4054-8491-290226AB6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64E90A05-FE30-4E2E-94C9-BEF6ED1193A8}"/>
            </a:ext>
            <a:ext uri="{147F2762-F138-4A5C-976F-8EAC2B608ADB}">
              <a16:predDERef xmlns:a16="http://schemas.microsoft.com/office/drawing/2014/main" pred="{44B51D64-E7EA-422E-B15E-543B95D3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15231E6F-432E-49F3-914C-E2FC574DEB2D}"/>
            </a:ext>
            <a:ext uri="{147F2762-F138-4A5C-976F-8EAC2B608ADB}">
              <a16:predDERef xmlns:a16="http://schemas.microsoft.com/office/drawing/2014/main" pred="{64E90A05-FE30-4E2E-94C9-BEF6ED119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7A14425A-4357-4D18-912D-8D0FE1CE6879}"/>
            </a:ext>
            <a:ext uri="{147F2762-F138-4A5C-976F-8EAC2B608ADB}">
              <a16:predDERef xmlns:a16="http://schemas.microsoft.com/office/drawing/2014/main" pred="{15231E6F-432E-49F3-914C-E2FC574DE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A916B473-B34F-4520-A5D8-A30EB32DC902}"/>
            </a:ext>
            <a:ext uri="{147F2762-F138-4A5C-976F-8EAC2B608ADB}">
              <a16:predDERef xmlns:a16="http://schemas.microsoft.com/office/drawing/2014/main" pred="{7A14425A-4357-4D18-912D-8D0FE1CE6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AF75D3B4-9A46-425B-8282-89A8A7F75530}"/>
            </a:ext>
            <a:ext uri="{147F2762-F138-4A5C-976F-8EAC2B608ADB}">
              <a16:predDERef xmlns:a16="http://schemas.microsoft.com/office/drawing/2014/main" pred="{A916B473-B34F-4520-A5D8-A30EB32DC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6F179937-94DB-4D11-A183-7B64CC51B762}"/>
            </a:ext>
            <a:ext uri="{147F2762-F138-4A5C-976F-8EAC2B608ADB}">
              <a16:predDERef xmlns:a16="http://schemas.microsoft.com/office/drawing/2014/main" pred="{AF75D3B4-9A46-425B-8282-89A8A7F75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E6CB90F2-D949-4C6B-8E12-C686EF7A2A6C}"/>
            </a:ext>
            <a:ext uri="{147F2762-F138-4A5C-976F-8EAC2B608ADB}">
              <a16:predDERef xmlns:a16="http://schemas.microsoft.com/office/drawing/2014/main" pred="{6F179937-94DB-4D11-A183-7B64CC51B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D1D71465-DC20-4ADF-9244-05510DC215C3}"/>
            </a:ext>
            <a:ext uri="{147F2762-F138-4A5C-976F-8EAC2B608ADB}">
              <a16:predDERef xmlns:a16="http://schemas.microsoft.com/office/drawing/2014/main" pred="{E6CB90F2-D949-4C6B-8E12-C686EF7A2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BC1F1711-A8A7-403C-8DBF-8DBBFFCEE898}"/>
            </a:ext>
            <a:ext uri="{147F2762-F138-4A5C-976F-8EAC2B608ADB}">
              <a16:predDERef xmlns:a16="http://schemas.microsoft.com/office/drawing/2014/main" pred="{D1D71465-DC20-4ADF-9244-05510DC21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83430F09-7D73-4464-AD4E-E5B35A5CA310}"/>
            </a:ext>
            <a:ext uri="{147F2762-F138-4A5C-976F-8EAC2B608ADB}">
              <a16:predDERef xmlns:a16="http://schemas.microsoft.com/office/drawing/2014/main" pred="{BC1F1711-A8A7-403C-8DBF-8DBBFFCEE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81EEC32F-C51D-4AEA-A33D-0C9B80A45BA3}"/>
            </a:ext>
            <a:ext uri="{147F2762-F138-4A5C-976F-8EAC2B608ADB}">
              <a16:predDERef xmlns:a16="http://schemas.microsoft.com/office/drawing/2014/main" pred="{83430F09-7D73-4464-AD4E-E5B35A5CA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B394ED6C-0075-4CF5-B578-64B243A3D5CD}"/>
            </a:ext>
            <a:ext uri="{147F2762-F138-4A5C-976F-8EAC2B608ADB}">
              <a16:predDERef xmlns:a16="http://schemas.microsoft.com/office/drawing/2014/main" pred="{81EEC32F-C51D-4AEA-A33D-0C9B80A45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8D8595D7-A6B8-4744-8B2F-623313D0ED87}"/>
            </a:ext>
            <a:ext uri="{147F2762-F138-4A5C-976F-8EAC2B608ADB}">
              <a16:predDERef xmlns:a16="http://schemas.microsoft.com/office/drawing/2014/main" pred="{B394ED6C-0075-4CF5-B578-64B243A3D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CF360D49-7A58-40F2-A661-670334CAB8F4}"/>
            </a:ext>
            <a:ext uri="{147F2762-F138-4A5C-976F-8EAC2B608ADB}">
              <a16:predDERef xmlns:a16="http://schemas.microsoft.com/office/drawing/2014/main" pred="{8D8595D7-A6B8-4744-8B2F-623313D0E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726FE530-5D2C-46E6-A4CE-8B9188BDFC17}"/>
            </a:ext>
            <a:ext uri="{147F2762-F138-4A5C-976F-8EAC2B608ADB}">
              <a16:predDERef xmlns:a16="http://schemas.microsoft.com/office/drawing/2014/main" pred="{CF360D49-7A58-40F2-A661-670334CAB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E2C52002-2A21-442B-9183-ADC865014C46}"/>
            </a:ext>
            <a:ext uri="{147F2762-F138-4A5C-976F-8EAC2B608ADB}">
              <a16:predDERef xmlns:a16="http://schemas.microsoft.com/office/drawing/2014/main" pred="{726FE530-5D2C-46E6-A4CE-8B9188BDF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5E1C4948-2C64-4CAC-9007-420DC0FC0914}"/>
            </a:ext>
            <a:ext uri="{147F2762-F138-4A5C-976F-8EAC2B608ADB}">
              <a16:predDERef xmlns:a16="http://schemas.microsoft.com/office/drawing/2014/main" pred="{E2C52002-2A21-442B-9183-ADC865014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BD2F2BF0-94A3-44FC-80CF-A0A947D36D69}"/>
            </a:ext>
            <a:ext uri="{147F2762-F138-4A5C-976F-8EAC2B608ADB}">
              <a16:predDERef xmlns:a16="http://schemas.microsoft.com/office/drawing/2014/main" pred="{5E1C4948-2C64-4CAC-9007-420DC0FC0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E4B97902-F71D-48F0-8EF0-E1F7E7975318}"/>
            </a:ext>
            <a:ext uri="{147F2762-F138-4A5C-976F-8EAC2B608ADB}">
              <a16:predDERef xmlns:a16="http://schemas.microsoft.com/office/drawing/2014/main" pred="{BD2F2BF0-94A3-44FC-80CF-A0A947D36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0B956B99-AACC-4636-88B1-FC9AC8CD646E}"/>
            </a:ext>
            <a:ext uri="{147F2762-F138-4A5C-976F-8EAC2B608ADB}">
              <a16:predDERef xmlns:a16="http://schemas.microsoft.com/office/drawing/2014/main" pred="{E4B97902-F71D-48F0-8EF0-E1F7E7975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F362A3C1-FAD9-439A-912F-8790B61A6361}"/>
            </a:ext>
            <a:ext uri="{147F2762-F138-4A5C-976F-8EAC2B608ADB}">
              <a16:predDERef xmlns:a16="http://schemas.microsoft.com/office/drawing/2014/main" pred="{0B956B99-AACC-4636-88B1-FC9AC8CD6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3D022B34-6818-44AF-9552-1B223A5C3590}"/>
            </a:ext>
            <a:ext uri="{147F2762-F138-4A5C-976F-8EAC2B608ADB}">
              <a16:predDERef xmlns:a16="http://schemas.microsoft.com/office/drawing/2014/main" pred="{F362A3C1-FAD9-439A-912F-8790B61A6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E624CBC0-0E03-44A2-9DF8-2ED750A2222C}"/>
            </a:ext>
            <a:ext uri="{147F2762-F138-4A5C-976F-8EAC2B608ADB}">
              <a16:predDERef xmlns:a16="http://schemas.microsoft.com/office/drawing/2014/main" pred="{3D022B34-6818-44AF-9552-1B223A5C3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6D562318-8E53-4EEF-9321-1D8C5F080F2C}"/>
            </a:ext>
            <a:ext uri="{147F2762-F138-4A5C-976F-8EAC2B608ADB}">
              <a16:predDERef xmlns:a16="http://schemas.microsoft.com/office/drawing/2014/main" pred="{E624CBC0-0E03-44A2-9DF8-2ED750A22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76237479-A2CA-4669-8E55-9C8835EB57AE}"/>
            </a:ext>
            <a:ext uri="{147F2762-F138-4A5C-976F-8EAC2B608ADB}">
              <a16:predDERef xmlns:a16="http://schemas.microsoft.com/office/drawing/2014/main" pred="{6D562318-8E53-4EEF-9321-1D8C5F080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AA64B210-A934-457B-AB2E-AD2A3559333E}"/>
            </a:ext>
            <a:ext uri="{147F2762-F138-4A5C-976F-8EAC2B608ADB}">
              <a16:predDERef xmlns:a16="http://schemas.microsoft.com/office/drawing/2014/main" pred="{76237479-A2CA-4669-8E55-9C8835EB5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6FF106AE-7950-4B8E-BCE7-5B3EFE9B1604}"/>
            </a:ext>
            <a:ext uri="{147F2762-F138-4A5C-976F-8EAC2B608ADB}">
              <a16:predDERef xmlns:a16="http://schemas.microsoft.com/office/drawing/2014/main" pred="{AA64B210-A934-457B-AB2E-AD2A35593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96551F2E-E756-41A3-971F-ABBE2F956A5F}"/>
            </a:ext>
            <a:ext uri="{147F2762-F138-4A5C-976F-8EAC2B608ADB}">
              <a16:predDERef xmlns:a16="http://schemas.microsoft.com/office/drawing/2014/main" pred="{6FF106AE-7950-4B8E-BCE7-5B3EFE9B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25DFCBD9-75FC-48C3-A5B3-AFBDBA3CF565}"/>
            </a:ext>
            <a:ext uri="{147F2762-F138-4A5C-976F-8EAC2B608ADB}">
              <a16:predDERef xmlns:a16="http://schemas.microsoft.com/office/drawing/2014/main" pred="{96551F2E-E756-41A3-971F-ABBE2F956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671CC59B-EBD1-4A4D-AE23-39D36B00C852}"/>
            </a:ext>
            <a:ext uri="{147F2762-F138-4A5C-976F-8EAC2B608ADB}">
              <a16:predDERef xmlns:a16="http://schemas.microsoft.com/office/drawing/2014/main" pred="{25DFCBD9-75FC-48C3-A5B3-AFBDBA3CF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BDF6630B-3C63-4B04-A376-EC03A696E826}"/>
            </a:ext>
            <a:ext uri="{147F2762-F138-4A5C-976F-8EAC2B608ADB}">
              <a16:predDERef xmlns:a16="http://schemas.microsoft.com/office/drawing/2014/main" pred="{671CC59B-EBD1-4A4D-AE23-39D36B00C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72133A6D-633F-4EB4-AA13-11B6CAF44431}"/>
            </a:ext>
            <a:ext uri="{147F2762-F138-4A5C-976F-8EAC2B608ADB}">
              <a16:predDERef xmlns:a16="http://schemas.microsoft.com/office/drawing/2014/main" pred="{BDF6630B-3C63-4B04-A376-EC03A696E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C193C4A6-AC43-4D61-AFDA-5A7747AE9964}"/>
            </a:ext>
            <a:ext uri="{147F2762-F138-4A5C-976F-8EAC2B608ADB}">
              <a16:predDERef xmlns:a16="http://schemas.microsoft.com/office/drawing/2014/main" pred="{72133A6D-633F-4EB4-AA13-11B6CAF44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E145535A-B0A3-4371-A165-72114FF6ADDF}"/>
            </a:ext>
            <a:ext uri="{147F2762-F138-4A5C-976F-8EAC2B608ADB}">
              <a16:predDERef xmlns:a16="http://schemas.microsoft.com/office/drawing/2014/main" pred="{C193C4A6-AC43-4D61-AFDA-5A7747AE9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FC49A2E5-9A21-494D-9D90-49825449BC01}"/>
            </a:ext>
            <a:ext uri="{147F2762-F138-4A5C-976F-8EAC2B608ADB}">
              <a16:predDERef xmlns:a16="http://schemas.microsoft.com/office/drawing/2014/main" pred="{E145535A-B0A3-4371-A165-72114FF6A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D9238FAB-B3B9-4E98-B57B-33B20AA29BDC}"/>
            </a:ext>
            <a:ext uri="{147F2762-F138-4A5C-976F-8EAC2B608ADB}">
              <a16:predDERef xmlns:a16="http://schemas.microsoft.com/office/drawing/2014/main" pred="{FC49A2E5-9A21-494D-9D90-49825449B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94838C72-9D29-4186-AC6B-7BEE1A0A657E}"/>
            </a:ext>
            <a:ext uri="{147F2762-F138-4A5C-976F-8EAC2B608ADB}">
              <a16:predDERef xmlns:a16="http://schemas.microsoft.com/office/drawing/2014/main" pred="{D9238FAB-B3B9-4E98-B57B-33B20AA29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203548EF-4974-4B05-8FC9-CC90BC5F4013}"/>
            </a:ext>
            <a:ext uri="{147F2762-F138-4A5C-976F-8EAC2B608ADB}">
              <a16:predDERef xmlns:a16="http://schemas.microsoft.com/office/drawing/2014/main" pred="{94838C72-9D29-4186-AC6B-7BEE1A0A6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B0FE2F68-2612-4DDB-B08E-B227E114970C}"/>
            </a:ext>
            <a:ext uri="{147F2762-F138-4A5C-976F-8EAC2B608ADB}">
              <a16:predDERef xmlns:a16="http://schemas.microsoft.com/office/drawing/2014/main" pred="{203548EF-4974-4B05-8FC9-CC90BC5F4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F09BAD4B-93C2-4BE3-B412-00116962097A}"/>
            </a:ext>
            <a:ext uri="{147F2762-F138-4A5C-976F-8EAC2B608ADB}">
              <a16:predDERef xmlns:a16="http://schemas.microsoft.com/office/drawing/2014/main" pred="{B0FE2F68-2612-4DDB-B08E-B227E1149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36F20170-C606-432F-A203-AB6DDD7F589B}"/>
            </a:ext>
            <a:ext uri="{147F2762-F138-4A5C-976F-8EAC2B608ADB}">
              <a16:predDERef xmlns:a16="http://schemas.microsoft.com/office/drawing/2014/main" pred="{F09BAD4B-93C2-4BE3-B412-001169620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0C8CCA33-3072-4A78-82B1-6F9149D50070}"/>
            </a:ext>
            <a:ext uri="{147F2762-F138-4A5C-976F-8EAC2B608ADB}">
              <a16:predDERef xmlns:a16="http://schemas.microsoft.com/office/drawing/2014/main" pred="{36F20170-C606-432F-A203-AB6DDD7F5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BBB1BF03-ED1B-4845-A86A-17A8E0E76A18}"/>
            </a:ext>
            <a:ext uri="{147F2762-F138-4A5C-976F-8EAC2B608ADB}">
              <a16:predDERef xmlns:a16="http://schemas.microsoft.com/office/drawing/2014/main" pred="{0C8CCA33-3072-4A78-82B1-6F9149D50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14297826-68F7-4F57-B159-E6C6C2F5873D}"/>
            </a:ext>
            <a:ext uri="{147F2762-F138-4A5C-976F-8EAC2B608ADB}">
              <a16:predDERef xmlns:a16="http://schemas.microsoft.com/office/drawing/2014/main" pred="{BBB1BF03-ED1B-4845-A86A-17A8E0E76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71C7F286-8FB5-4AD7-B659-775139BD80C0}"/>
            </a:ext>
            <a:ext uri="{147F2762-F138-4A5C-976F-8EAC2B608ADB}">
              <a16:predDERef xmlns:a16="http://schemas.microsoft.com/office/drawing/2014/main" pred="{14297826-68F7-4F57-B159-E6C6C2F58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7441D309-BDC1-43AE-AC1B-6518FBD3B77F}"/>
            </a:ext>
            <a:ext uri="{147F2762-F138-4A5C-976F-8EAC2B608ADB}">
              <a16:predDERef xmlns:a16="http://schemas.microsoft.com/office/drawing/2014/main" pred="{71C7F286-8FB5-4AD7-B659-775139BD8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936DFCD8-7A7D-40EF-AA92-59DAE44BD735}"/>
            </a:ext>
            <a:ext uri="{147F2762-F138-4A5C-976F-8EAC2B608ADB}">
              <a16:predDERef xmlns:a16="http://schemas.microsoft.com/office/drawing/2014/main" pred="{7441D309-BDC1-43AE-AC1B-6518FBD3B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BEE35B37-3061-470C-B4F9-95369D54ACD9}"/>
            </a:ext>
            <a:ext uri="{147F2762-F138-4A5C-976F-8EAC2B608ADB}">
              <a16:predDERef xmlns:a16="http://schemas.microsoft.com/office/drawing/2014/main" pred="{936DFCD8-7A7D-40EF-AA92-59DAE44BD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7FF9624F-3AEC-4694-B17C-D02F414B3E0C}"/>
            </a:ext>
            <a:ext uri="{147F2762-F138-4A5C-976F-8EAC2B608ADB}">
              <a16:predDERef xmlns:a16="http://schemas.microsoft.com/office/drawing/2014/main" pred="{BEE35B37-3061-470C-B4F9-95369D54A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8233092D-1AE7-4D3B-97C7-E815A112C06F}"/>
            </a:ext>
            <a:ext uri="{147F2762-F138-4A5C-976F-8EAC2B608ADB}">
              <a16:predDERef xmlns:a16="http://schemas.microsoft.com/office/drawing/2014/main" pred="{7FF9624F-3AEC-4694-B17C-D02F414B3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D8E8278C-D35A-4D2A-A7F9-DA9582674B5D}"/>
            </a:ext>
            <a:ext uri="{147F2762-F138-4A5C-976F-8EAC2B608ADB}">
              <a16:predDERef xmlns:a16="http://schemas.microsoft.com/office/drawing/2014/main" pred="{8233092D-1AE7-4D3B-97C7-E815A112C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96367053-3D8E-47AA-8FE1-F49A7DE1BF15}"/>
            </a:ext>
            <a:ext uri="{147F2762-F138-4A5C-976F-8EAC2B608ADB}">
              <a16:predDERef xmlns:a16="http://schemas.microsoft.com/office/drawing/2014/main" pred="{D8E8278C-D35A-4D2A-A7F9-DA9582674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0AD22029-3D15-4E7B-8589-87B83B6D3FF4}"/>
            </a:ext>
            <a:ext uri="{147F2762-F138-4A5C-976F-8EAC2B608ADB}">
              <a16:predDERef xmlns:a16="http://schemas.microsoft.com/office/drawing/2014/main" pred="{96367053-3D8E-47AA-8FE1-F49A7DE1B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A454090D-EFF1-4A9A-8630-40D9582F4769}"/>
            </a:ext>
            <a:ext uri="{147F2762-F138-4A5C-976F-8EAC2B608ADB}">
              <a16:predDERef xmlns:a16="http://schemas.microsoft.com/office/drawing/2014/main" pred="{0AD22029-3D15-4E7B-8589-87B83B6D3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D5D64798-C726-4EE3-BCB9-634F2E0A07E1}"/>
            </a:ext>
            <a:ext uri="{147F2762-F138-4A5C-976F-8EAC2B608ADB}">
              <a16:predDERef xmlns:a16="http://schemas.microsoft.com/office/drawing/2014/main" pred="{A454090D-EFF1-4A9A-8630-40D9582F4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C6381BAF-676B-44C0-B446-E1E577EE42AF}"/>
            </a:ext>
            <a:ext uri="{147F2762-F138-4A5C-976F-8EAC2B608ADB}">
              <a16:predDERef xmlns:a16="http://schemas.microsoft.com/office/drawing/2014/main" pred="{D5D64798-C726-4EE3-BCB9-634F2E0A0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CA339F4C-7277-43EF-AC6A-6ACB48AB9444}"/>
            </a:ext>
            <a:ext uri="{147F2762-F138-4A5C-976F-8EAC2B608ADB}">
              <a16:predDERef xmlns:a16="http://schemas.microsoft.com/office/drawing/2014/main" pred="{C6381BAF-676B-44C0-B446-E1E577EE4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EA3CF11D-E262-4232-A1BB-9D10E81F729C}"/>
            </a:ext>
            <a:ext uri="{147F2762-F138-4A5C-976F-8EAC2B608ADB}">
              <a16:predDERef xmlns:a16="http://schemas.microsoft.com/office/drawing/2014/main" pred="{CA339F4C-7277-43EF-AC6A-6ACB48AB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FF8CD7D8-E9EE-427A-860A-A06A4977464C}"/>
            </a:ext>
            <a:ext uri="{147F2762-F138-4A5C-976F-8EAC2B608ADB}">
              <a16:predDERef xmlns:a16="http://schemas.microsoft.com/office/drawing/2014/main" pred="{EA3CF11D-E262-4232-A1BB-9D10E81F7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721CD86B-49CE-433D-B915-EB1D510D3BB3}"/>
            </a:ext>
            <a:ext uri="{147F2762-F138-4A5C-976F-8EAC2B608ADB}">
              <a16:predDERef xmlns:a16="http://schemas.microsoft.com/office/drawing/2014/main" pred="{FF8CD7D8-E9EE-427A-860A-A06A49774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6D20F571-6B8E-4FFD-8AF4-30886C2B9A5F}"/>
            </a:ext>
            <a:ext uri="{147F2762-F138-4A5C-976F-8EAC2B608ADB}">
              <a16:predDERef xmlns:a16="http://schemas.microsoft.com/office/drawing/2014/main" pred="{721CD86B-49CE-433D-B915-EB1D510D3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E63E0C38-26B0-4A8B-847F-EAA77E958E05}"/>
            </a:ext>
            <a:ext uri="{147F2762-F138-4A5C-976F-8EAC2B608ADB}">
              <a16:predDERef xmlns:a16="http://schemas.microsoft.com/office/drawing/2014/main" pred="{6D20F571-6B8E-4FFD-8AF4-30886C2B9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F51AFD38-BDAF-4364-9EAA-5255287781DE}"/>
            </a:ext>
            <a:ext uri="{147F2762-F138-4A5C-976F-8EAC2B608ADB}">
              <a16:predDERef xmlns:a16="http://schemas.microsoft.com/office/drawing/2014/main" pred="{E63E0C38-26B0-4A8B-847F-EAA77E958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57CF54C2-35FE-4467-8012-7939D528E5F5}"/>
            </a:ext>
            <a:ext uri="{147F2762-F138-4A5C-976F-8EAC2B608ADB}">
              <a16:predDERef xmlns:a16="http://schemas.microsoft.com/office/drawing/2014/main" pred="{F51AFD38-BDAF-4364-9EAA-525528778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278E4F2D-9F0C-421D-ACCE-98A86A44F91F}"/>
            </a:ext>
            <a:ext uri="{147F2762-F138-4A5C-976F-8EAC2B608ADB}">
              <a16:predDERef xmlns:a16="http://schemas.microsoft.com/office/drawing/2014/main" pred="{57CF54C2-35FE-4467-8012-7939D528E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304637AE-6B22-4EC9-89D7-961836D3C401}"/>
            </a:ext>
            <a:ext uri="{147F2762-F138-4A5C-976F-8EAC2B608ADB}">
              <a16:predDERef xmlns:a16="http://schemas.microsoft.com/office/drawing/2014/main" pred="{278E4F2D-9F0C-421D-ACCE-98A86A44F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8E2FF06E-AC82-4717-80F0-3F5D5DA2FDDE}"/>
            </a:ext>
            <a:ext uri="{147F2762-F138-4A5C-976F-8EAC2B608ADB}">
              <a16:predDERef xmlns:a16="http://schemas.microsoft.com/office/drawing/2014/main" pred="{304637AE-6B22-4EC9-89D7-961836D3C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2DDE9AF0-887B-42BC-98A0-ADC94AC95343}"/>
            </a:ext>
            <a:ext uri="{147F2762-F138-4A5C-976F-8EAC2B608ADB}">
              <a16:predDERef xmlns:a16="http://schemas.microsoft.com/office/drawing/2014/main" pred="{8E2FF06E-AC82-4717-80F0-3F5D5DA2F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6D32FDEF-BBB7-45C6-9B86-5282249C6ECB}"/>
            </a:ext>
            <a:ext uri="{147F2762-F138-4A5C-976F-8EAC2B608ADB}">
              <a16:predDERef xmlns:a16="http://schemas.microsoft.com/office/drawing/2014/main" pred="{2DDE9AF0-887B-42BC-98A0-ADC94AC95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C3408C37-519B-404F-A582-5894F90DF64E}"/>
            </a:ext>
            <a:ext uri="{147F2762-F138-4A5C-976F-8EAC2B608ADB}">
              <a16:predDERef xmlns:a16="http://schemas.microsoft.com/office/drawing/2014/main" pred="{6D32FDEF-BBB7-45C6-9B86-5282249C6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CBC910A4-96F2-4138-B6CF-5C0CC6022C32}"/>
            </a:ext>
            <a:ext uri="{147F2762-F138-4A5C-976F-8EAC2B608ADB}">
              <a16:predDERef xmlns:a16="http://schemas.microsoft.com/office/drawing/2014/main" pred="{C3408C37-519B-404F-A582-5894F90DF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BDB195B7-0B3D-46AF-AA9F-D3AB6E4127E3}"/>
            </a:ext>
            <a:ext uri="{147F2762-F138-4A5C-976F-8EAC2B608ADB}">
              <a16:predDERef xmlns:a16="http://schemas.microsoft.com/office/drawing/2014/main" pred="{CBC910A4-96F2-4138-B6CF-5C0CC6022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41AC9B37-AB01-4DFF-A551-5CAF08F3B649}"/>
            </a:ext>
            <a:ext uri="{147F2762-F138-4A5C-976F-8EAC2B608ADB}">
              <a16:predDERef xmlns:a16="http://schemas.microsoft.com/office/drawing/2014/main" pred="{BDB195B7-0B3D-46AF-AA9F-D3AB6E412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4278B16D-B596-4BF9-95D4-2EBBEB119200}"/>
            </a:ext>
            <a:ext uri="{147F2762-F138-4A5C-976F-8EAC2B608ADB}">
              <a16:predDERef xmlns:a16="http://schemas.microsoft.com/office/drawing/2014/main" pred="{41AC9B37-AB01-4DFF-A551-5CAF08F3B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22FB0878-7510-4FC7-A11F-7DFA84A3C69D}"/>
            </a:ext>
            <a:ext uri="{147F2762-F138-4A5C-976F-8EAC2B608ADB}">
              <a16:predDERef xmlns:a16="http://schemas.microsoft.com/office/drawing/2014/main" pred="{4278B16D-B596-4BF9-95D4-2EBBEB119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C4A5EB16-B64F-4CAE-B7E8-305A25FA8C25}"/>
            </a:ext>
            <a:ext uri="{147F2762-F138-4A5C-976F-8EAC2B608ADB}">
              <a16:predDERef xmlns:a16="http://schemas.microsoft.com/office/drawing/2014/main" pred="{22FB0878-7510-4FC7-A11F-7DFA84A3C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860D1CF8-5059-4305-B7C5-43ACBEF1C3BF}"/>
            </a:ext>
            <a:ext uri="{147F2762-F138-4A5C-976F-8EAC2B608ADB}">
              <a16:predDERef xmlns:a16="http://schemas.microsoft.com/office/drawing/2014/main" pred="{C4A5EB16-B64F-4CAE-B7E8-305A25FA8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0F39DA3A-B666-4C64-908A-98299C7A5256}"/>
            </a:ext>
            <a:ext uri="{147F2762-F138-4A5C-976F-8EAC2B608ADB}">
              <a16:predDERef xmlns:a16="http://schemas.microsoft.com/office/drawing/2014/main" pred="{860D1CF8-5059-4305-B7C5-43ACBEF1C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E8394254-77A2-4E27-93DC-40450DF4073E}"/>
            </a:ext>
            <a:ext uri="{147F2762-F138-4A5C-976F-8EAC2B608ADB}">
              <a16:predDERef xmlns:a16="http://schemas.microsoft.com/office/drawing/2014/main" pred="{0F39DA3A-B666-4C64-908A-98299C7A5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A99D5DD5-5459-466A-865E-0471FD89A0A0}"/>
            </a:ext>
            <a:ext uri="{147F2762-F138-4A5C-976F-8EAC2B608ADB}">
              <a16:predDERef xmlns:a16="http://schemas.microsoft.com/office/drawing/2014/main" pred="{E8394254-77A2-4E27-93DC-40450DF40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C8A66669-D1E9-4B0E-A13D-BACF490B3E7D}"/>
            </a:ext>
            <a:ext uri="{147F2762-F138-4A5C-976F-8EAC2B608ADB}">
              <a16:predDERef xmlns:a16="http://schemas.microsoft.com/office/drawing/2014/main" pred="{A99D5DD5-5459-466A-865E-0471FD89A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1BEFE95F-AC47-43BE-9A21-07386309070B}"/>
            </a:ext>
            <a:ext uri="{147F2762-F138-4A5C-976F-8EAC2B608ADB}">
              <a16:predDERef xmlns:a16="http://schemas.microsoft.com/office/drawing/2014/main" pred="{C8A66669-D1E9-4B0E-A13D-BACF490B3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1BBD0D25-CE5E-4481-AF5C-99A6C526F3CD}"/>
            </a:ext>
            <a:ext uri="{147F2762-F138-4A5C-976F-8EAC2B608ADB}">
              <a16:predDERef xmlns:a16="http://schemas.microsoft.com/office/drawing/2014/main" pred="{1BEFE95F-AC47-43BE-9A21-073863090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EABC51CF-FB24-4F41-B0D8-1D5E8194C0DC}"/>
            </a:ext>
            <a:ext uri="{147F2762-F138-4A5C-976F-8EAC2B608ADB}">
              <a16:predDERef xmlns:a16="http://schemas.microsoft.com/office/drawing/2014/main" pred="{1BBD0D25-CE5E-4481-AF5C-99A6C526F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14E67724-25E4-4552-88F5-35251E0E61F5}"/>
            </a:ext>
            <a:ext uri="{147F2762-F138-4A5C-976F-8EAC2B608ADB}">
              <a16:predDERef xmlns:a16="http://schemas.microsoft.com/office/drawing/2014/main" pred="{EABC51CF-FB24-4F41-B0D8-1D5E8194C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6574E1DC-74DF-46E8-AFF3-2AF09C2F939D}"/>
            </a:ext>
            <a:ext uri="{147F2762-F138-4A5C-976F-8EAC2B608ADB}">
              <a16:predDERef xmlns:a16="http://schemas.microsoft.com/office/drawing/2014/main" pred="{14E67724-25E4-4552-88F5-35251E0E6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44511891-42FB-401C-BB2E-BB49C5E69657}"/>
            </a:ext>
            <a:ext uri="{147F2762-F138-4A5C-976F-8EAC2B608ADB}">
              <a16:predDERef xmlns:a16="http://schemas.microsoft.com/office/drawing/2014/main" pred="{6574E1DC-74DF-46E8-AFF3-2AF09C2F9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02570A39-09E7-4D17-9627-55B171141601}"/>
            </a:ext>
            <a:ext uri="{147F2762-F138-4A5C-976F-8EAC2B608ADB}">
              <a16:predDERef xmlns:a16="http://schemas.microsoft.com/office/drawing/2014/main" pred="{44511891-42FB-401C-BB2E-BB49C5E69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4172E3FC-CD8E-4884-ABE8-AFEA240417EA}"/>
            </a:ext>
            <a:ext uri="{147F2762-F138-4A5C-976F-8EAC2B608ADB}">
              <a16:predDERef xmlns:a16="http://schemas.microsoft.com/office/drawing/2014/main" pred="{02570A39-09E7-4D17-9627-55B1711416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67EC3F71-2705-4CB3-8D47-0A5F15420F3C}"/>
            </a:ext>
            <a:ext uri="{147F2762-F138-4A5C-976F-8EAC2B608ADB}">
              <a16:predDERef xmlns:a16="http://schemas.microsoft.com/office/drawing/2014/main" pred="{4172E3FC-CD8E-4884-ABE8-AFEA24041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069AEC96-C087-49BA-AE6E-168007F9F77A}"/>
            </a:ext>
            <a:ext uri="{147F2762-F138-4A5C-976F-8EAC2B608ADB}">
              <a16:predDERef xmlns:a16="http://schemas.microsoft.com/office/drawing/2014/main" pred="{67EC3F71-2705-4CB3-8D47-0A5F15420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204B8ECF-C322-4CDE-A967-A27AD91CE602}"/>
            </a:ext>
            <a:ext uri="{147F2762-F138-4A5C-976F-8EAC2B608ADB}">
              <a16:predDERef xmlns:a16="http://schemas.microsoft.com/office/drawing/2014/main" pred="{069AEC96-C087-49BA-AE6E-168007F9F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7DA27B33-A05F-40C4-BD03-D96A6EAB6814}"/>
            </a:ext>
            <a:ext uri="{147F2762-F138-4A5C-976F-8EAC2B608ADB}">
              <a16:predDERef xmlns:a16="http://schemas.microsoft.com/office/drawing/2014/main" pred="{204B8ECF-C322-4CDE-A967-A27AD91CE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3F707DAE-0474-4951-8704-62A5FF5B49E7}"/>
            </a:ext>
            <a:ext uri="{147F2762-F138-4A5C-976F-8EAC2B608ADB}">
              <a16:predDERef xmlns:a16="http://schemas.microsoft.com/office/drawing/2014/main" pred="{7DA27B33-A05F-40C4-BD03-D96A6EAB6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918CE2E8-8F3B-412F-B7FF-1E928A63C631}"/>
            </a:ext>
            <a:ext uri="{147F2762-F138-4A5C-976F-8EAC2B608ADB}">
              <a16:predDERef xmlns:a16="http://schemas.microsoft.com/office/drawing/2014/main" pred="{3F707DAE-0474-4951-8704-62A5FF5B4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51C54225-B513-4931-8601-2368639844B3}"/>
            </a:ext>
            <a:ext uri="{147F2762-F138-4A5C-976F-8EAC2B608ADB}">
              <a16:predDERef xmlns:a16="http://schemas.microsoft.com/office/drawing/2014/main" pred="{918CE2E8-8F3B-412F-B7FF-1E928A63C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F2C4013F-4D0B-4B83-8A62-FF3751D12F12}"/>
            </a:ext>
            <a:ext uri="{147F2762-F138-4A5C-976F-8EAC2B608ADB}">
              <a16:predDERef xmlns:a16="http://schemas.microsoft.com/office/drawing/2014/main" pred="{51C54225-B513-4931-8601-236863984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8D3A7661-5595-49C0-BFAD-91034D42193D}"/>
            </a:ext>
            <a:ext uri="{147F2762-F138-4A5C-976F-8EAC2B608ADB}">
              <a16:predDERef xmlns:a16="http://schemas.microsoft.com/office/drawing/2014/main" pred="{F2C4013F-4D0B-4B83-8A62-FF3751D12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9BE25448-49F1-4E52-8B36-7E1A3E63B3A5}"/>
            </a:ext>
            <a:ext uri="{147F2762-F138-4A5C-976F-8EAC2B608ADB}">
              <a16:predDERef xmlns:a16="http://schemas.microsoft.com/office/drawing/2014/main" pred="{8D3A7661-5595-49C0-BFAD-91034D421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68649B89-22DE-4A96-AC05-5DC9B731BA61}"/>
            </a:ext>
            <a:ext uri="{147F2762-F138-4A5C-976F-8EAC2B608ADB}">
              <a16:predDERef xmlns:a16="http://schemas.microsoft.com/office/drawing/2014/main" pred="{9BE25448-49F1-4E52-8B36-7E1A3E63B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B400B0FB-989C-4426-9D3F-609FAAB7A7A4}"/>
            </a:ext>
            <a:ext uri="{147F2762-F138-4A5C-976F-8EAC2B608ADB}">
              <a16:predDERef xmlns:a16="http://schemas.microsoft.com/office/drawing/2014/main" pred="{68649B89-22DE-4A96-AC05-5DC9B731B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85B56FDF-F9C9-41BA-A883-D69DCB44E424}"/>
            </a:ext>
            <a:ext uri="{147F2762-F138-4A5C-976F-8EAC2B608ADB}">
              <a16:predDERef xmlns:a16="http://schemas.microsoft.com/office/drawing/2014/main" pred="{B400B0FB-989C-4426-9D3F-609FAAB7A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FD389A7C-83E9-4246-8167-B9FF4979D402}"/>
            </a:ext>
            <a:ext uri="{147F2762-F138-4A5C-976F-8EAC2B608ADB}">
              <a16:predDERef xmlns:a16="http://schemas.microsoft.com/office/drawing/2014/main" pred="{85B56FDF-F9C9-41BA-A883-D69DCB44E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D41A138B-8B39-4CC4-911D-C7642DCEC394}"/>
            </a:ext>
            <a:ext uri="{147F2762-F138-4A5C-976F-8EAC2B608ADB}">
              <a16:predDERef xmlns:a16="http://schemas.microsoft.com/office/drawing/2014/main" pred="{FD389A7C-83E9-4246-8167-B9FF4979D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B8EEF6FF-00DE-44E3-859B-FFD4BE85E187}"/>
            </a:ext>
            <a:ext uri="{147F2762-F138-4A5C-976F-8EAC2B608ADB}">
              <a16:predDERef xmlns:a16="http://schemas.microsoft.com/office/drawing/2014/main" pred="{D41A138B-8B39-4CC4-911D-C7642DCEC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50B797BA-4D8A-4CF1-8974-791642973D52}"/>
            </a:ext>
            <a:ext uri="{147F2762-F138-4A5C-976F-8EAC2B608ADB}">
              <a16:predDERef xmlns:a16="http://schemas.microsoft.com/office/drawing/2014/main" pred="{B8EEF6FF-00DE-44E3-859B-FFD4BE85E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76366F76-BC51-41D1-AEE0-F4B44CDD5E5F}"/>
            </a:ext>
            <a:ext uri="{147F2762-F138-4A5C-976F-8EAC2B608ADB}">
              <a16:predDERef xmlns:a16="http://schemas.microsoft.com/office/drawing/2014/main" pred="{50B797BA-4D8A-4CF1-8974-791642973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B2505730-71A0-4718-BE27-208383C2E195}"/>
            </a:ext>
            <a:ext uri="{147F2762-F138-4A5C-976F-8EAC2B608ADB}">
              <a16:predDERef xmlns:a16="http://schemas.microsoft.com/office/drawing/2014/main" pred="{76366F76-BC51-41D1-AEE0-F4B44CDD5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CCA99CDB-0588-443D-B529-4D7B85A5E65F}"/>
            </a:ext>
            <a:ext uri="{147F2762-F138-4A5C-976F-8EAC2B608ADB}">
              <a16:predDERef xmlns:a16="http://schemas.microsoft.com/office/drawing/2014/main" pred="{B2505730-71A0-4718-BE27-208383C2E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35547A81-0258-4C8B-AAF5-5BEF3CE547D8}"/>
            </a:ext>
            <a:ext uri="{147F2762-F138-4A5C-976F-8EAC2B608ADB}">
              <a16:predDERef xmlns:a16="http://schemas.microsoft.com/office/drawing/2014/main" pred="{CCA99CDB-0588-443D-B529-4D7B85A5E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9D19D6DC-B986-4151-B143-9C050DE933D6}"/>
            </a:ext>
            <a:ext uri="{147F2762-F138-4A5C-976F-8EAC2B608ADB}">
              <a16:predDERef xmlns:a16="http://schemas.microsoft.com/office/drawing/2014/main" pred="{35547A81-0258-4C8B-AAF5-5BEF3CE54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F07D610C-B972-46BA-9BE8-981C46A9A2DF}"/>
            </a:ext>
            <a:ext uri="{147F2762-F138-4A5C-976F-8EAC2B608ADB}">
              <a16:predDERef xmlns:a16="http://schemas.microsoft.com/office/drawing/2014/main" pred="{9D19D6DC-B986-4151-B143-9C050DE93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DEDD687D-55C5-45E6-9BD7-F834757276A1}"/>
            </a:ext>
            <a:ext uri="{147F2762-F138-4A5C-976F-8EAC2B608ADB}">
              <a16:predDERef xmlns:a16="http://schemas.microsoft.com/office/drawing/2014/main" pred="{F07D610C-B972-46BA-9BE8-981C46A9A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94F761E3-610C-47F0-BD65-32885A8FD386}"/>
            </a:ext>
            <a:ext uri="{147F2762-F138-4A5C-976F-8EAC2B608ADB}">
              <a16:predDERef xmlns:a16="http://schemas.microsoft.com/office/drawing/2014/main" pred="{DEDD687D-55C5-45E6-9BD7-F83475727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062EA20B-021D-49DE-82DE-ED222DF2C58B}"/>
            </a:ext>
            <a:ext uri="{147F2762-F138-4A5C-976F-8EAC2B608ADB}">
              <a16:predDERef xmlns:a16="http://schemas.microsoft.com/office/drawing/2014/main" pred="{94F761E3-610C-47F0-BD65-32885A8FD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869A98ED-E1D4-4440-B791-9904CC3ECF9F}"/>
            </a:ext>
            <a:ext uri="{147F2762-F138-4A5C-976F-8EAC2B608ADB}">
              <a16:predDERef xmlns:a16="http://schemas.microsoft.com/office/drawing/2014/main" pred="{062EA20B-021D-49DE-82DE-ED222DF2C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911BDA9D-B3C6-4C45-AACF-6045FF137853}"/>
            </a:ext>
            <a:ext uri="{147F2762-F138-4A5C-976F-8EAC2B608ADB}">
              <a16:predDERef xmlns:a16="http://schemas.microsoft.com/office/drawing/2014/main" pred="{869A98ED-E1D4-4440-B791-9904CC3EC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DF814EBD-58F0-4458-8665-DD65636E7D85}"/>
            </a:ext>
            <a:ext uri="{147F2762-F138-4A5C-976F-8EAC2B608ADB}">
              <a16:predDERef xmlns:a16="http://schemas.microsoft.com/office/drawing/2014/main" pred="{911BDA9D-B3C6-4C45-AACF-6045FF137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AB431A2D-90A4-4D66-A8C4-2F866456169F}"/>
            </a:ext>
            <a:ext uri="{147F2762-F138-4A5C-976F-8EAC2B608ADB}">
              <a16:predDERef xmlns:a16="http://schemas.microsoft.com/office/drawing/2014/main" pred="{DF814EBD-58F0-4458-8665-DD65636E7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7BB4AB28-8ED8-4E8F-B4AA-897EC8C5A87E}"/>
            </a:ext>
            <a:ext uri="{147F2762-F138-4A5C-976F-8EAC2B608ADB}">
              <a16:predDERef xmlns:a16="http://schemas.microsoft.com/office/drawing/2014/main" pred="{AB431A2D-90A4-4D66-A8C4-2F8664561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99C4BCEF-22BC-4A55-B455-0370790DB684}"/>
            </a:ext>
            <a:ext uri="{147F2762-F138-4A5C-976F-8EAC2B608ADB}">
              <a16:predDERef xmlns:a16="http://schemas.microsoft.com/office/drawing/2014/main" pred="{7BB4AB28-8ED8-4E8F-B4AA-897EC8C5A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ACF7D6F0-073D-48C0-BFFB-4B063130CD47}"/>
            </a:ext>
            <a:ext uri="{147F2762-F138-4A5C-976F-8EAC2B608ADB}">
              <a16:predDERef xmlns:a16="http://schemas.microsoft.com/office/drawing/2014/main" pred="{99C4BCEF-22BC-4A55-B455-0370790DB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931CC3FB-7DCF-4AE8-ABAC-54B1D66DD70A}"/>
            </a:ext>
            <a:ext uri="{147F2762-F138-4A5C-976F-8EAC2B608ADB}">
              <a16:predDERef xmlns:a16="http://schemas.microsoft.com/office/drawing/2014/main" pred="{ACF7D6F0-073D-48C0-BFFB-4B063130C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A1F33D1D-1FC1-4015-932A-35FB3B85DF46}"/>
            </a:ext>
            <a:ext uri="{147F2762-F138-4A5C-976F-8EAC2B608ADB}">
              <a16:predDERef xmlns:a16="http://schemas.microsoft.com/office/drawing/2014/main" pred="{931CC3FB-7DCF-4AE8-ABAC-54B1D66DD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2B24A09F-D62E-46CC-B2B1-14ADAF950371}"/>
            </a:ext>
            <a:ext uri="{147F2762-F138-4A5C-976F-8EAC2B608ADB}">
              <a16:predDERef xmlns:a16="http://schemas.microsoft.com/office/drawing/2014/main" pred="{A1F33D1D-1FC1-4015-932A-35FB3B85D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E12BE128-AEEB-4095-9B05-772BD192C8FE}"/>
            </a:ext>
            <a:ext uri="{147F2762-F138-4A5C-976F-8EAC2B608ADB}">
              <a16:predDERef xmlns:a16="http://schemas.microsoft.com/office/drawing/2014/main" pred="{2B24A09F-D62E-46CC-B2B1-14ADAF950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480836D3-2B36-42BB-8312-9AA9CC5CD388}"/>
            </a:ext>
            <a:ext uri="{147F2762-F138-4A5C-976F-8EAC2B608ADB}">
              <a16:predDERef xmlns:a16="http://schemas.microsoft.com/office/drawing/2014/main" pred="{E12BE128-AEEB-4095-9B05-772BD192C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BD5371E6-C4F8-49EF-9237-638ECE048FA5}"/>
            </a:ext>
            <a:ext uri="{147F2762-F138-4A5C-976F-8EAC2B608ADB}">
              <a16:predDERef xmlns:a16="http://schemas.microsoft.com/office/drawing/2014/main" pred="{480836D3-2B36-42BB-8312-9AA9CC5CD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1E91A14D-61B9-4ADD-92F0-6459185C8C16}"/>
            </a:ext>
            <a:ext uri="{147F2762-F138-4A5C-976F-8EAC2B608ADB}">
              <a16:predDERef xmlns:a16="http://schemas.microsoft.com/office/drawing/2014/main" pred="{BD5371E6-C4F8-49EF-9237-638ECE048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EB304FA5-D2CD-4F40-8456-E7F5F6DC2823}"/>
            </a:ext>
            <a:ext uri="{147F2762-F138-4A5C-976F-8EAC2B608ADB}">
              <a16:predDERef xmlns:a16="http://schemas.microsoft.com/office/drawing/2014/main" pred="{1E91A14D-61B9-4ADD-92F0-6459185C8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59310D0A-A28C-465B-8DF3-6B8379D0EF77}"/>
            </a:ext>
            <a:ext uri="{147F2762-F138-4A5C-976F-8EAC2B608ADB}">
              <a16:predDERef xmlns:a16="http://schemas.microsoft.com/office/drawing/2014/main" pred="{EB304FA5-D2CD-4F40-8456-E7F5F6DC2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A29227C3-227B-44AF-8BAF-E0507B89BB4C}"/>
            </a:ext>
            <a:ext uri="{147F2762-F138-4A5C-976F-8EAC2B608ADB}">
              <a16:predDERef xmlns:a16="http://schemas.microsoft.com/office/drawing/2014/main" pred="{59310D0A-A28C-465B-8DF3-6B8379D0E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65F4E289-7E7B-4753-87CF-C76ABB60B6A3}"/>
            </a:ext>
            <a:ext uri="{147F2762-F138-4A5C-976F-8EAC2B608ADB}">
              <a16:predDERef xmlns:a16="http://schemas.microsoft.com/office/drawing/2014/main" pred="{A29227C3-227B-44AF-8BAF-E0507B89B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2004D754-1D91-493D-8981-2614BA69A99A}"/>
            </a:ext>
            <a:ext uri="{147F2762-F138-4A5C-976F-8EAC2B608ADB}">
              <a16:predDERef xmlns:a16="http://schemas.microsoft.com/office/drawing/2014/main" pred="{65F4E289-7E7B-4753-87CF-C76ABB60B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8755D296-C81B-4701-AFD7-726BCF64CC8E}"/>
            </a:ext>
            <a:ext uri="{147F2762-F138-4A5C-976F-8EAC2B608ADB}">
              <a16:predDERef xmlns:a16="http://schemas.microsoft.com/office/drawing/2014/main" pred="{2004D754-1D91-493D-8981-2614BA69A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52466CDE-13A0-4767-8C77-1348C7463B25}"/>
            </a:ext>
            <a:ext uri="{147F2762-F138-4A5C-976F-8EAC2B608ADB}">
              <a16:predDERef xmlns:a16="http://schemas.microsoft.com/office/drawing/2014/main" pred="{8755D296-C81B-4701-AFD7-726BCF64C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BD6BA011-707A-4127-A473-96DDF6F95BF3}"/>
            </a:ext>
            <a:ext uri="{147F2762-F138-4A5C-976F-8EAC2B608ADB}">
              <a16:predDERef xmlns:a16="http://schemas.microsoft.com/office/drawing/2014/main" pred="{52466CDE-13A0-4767-8C77-1348C7463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539893B5-2149-412D-A231-FB1351A5ADC0}"/>
            </a:ext>
            <a:ext uri="{147F2762-F138-4A5C-976F-8EAC2B608ADB}">
              <a16:predDERef xmlns:a16="http://schemas.microsoft.com/office/drawing/2014/main" pred="{BD6BA011-707A-4127-A473-96DDF6F95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8DF71ACA-A169-4792-9B10-AAD1E5D8455E}"/>
            </a:ext>
            <a:ext uri="{147F2762-F138-4A5C-976F-8EAC2B608ADB}">
              <a16:predDERef xmlns:a16="http://schemas.microsoft.com/office/drawing/2014/main" pred="{539893B5-2149-412D-A231-FB1351A5A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686F0744-89A4-459F-8465-EFEE3B77396D}"/>
            </a:ext>
            <a:ext uri="{147F2762-F138-4A5C-976F-8EAC2B608ADB}">
              <a16:predDERef xmlns:a16="http://schemas.microsoft.com/office/drawing/2014/main" pred="{8DF71ACA-A169-4792-9B10-AAD1E5D84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57CB2A25-1BD3-4E39-B145-E33AC02707C6}"/>
            </a:ext>
            <a:ext uri="{147F2762-F138-4A5C-976F-8EAC2B608ADB}">
              <a16:predDERef xmlns:a16="http://schemas.microsoft.com/office/drawing/2014/main" pred="{686F0744-89A4-459F-8465-EFEE3B773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B0B9AC8B-D5AB-4E7D-A8A8-71CA190AEE7C}"/>
            </a:ext>
            <a:ext uri="{147F2762-F138-4A5C-976F-8EAC2B608ADB}">
              <a16:predDERef xmlns:a16="http://schemas.microsoft.com/office/drawing/2014/main" pred="{57CB2A25-1BD3-4E39-B145-E33AC0270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559151C2-B328-4F12-A073-DE72A3407FBB}"/>
            </a:ext>
            <a:ext uri="{147F2762-F138-4A5C-976F-8EAC2B608ADB}">
              <a16:predDERef xmlns:a16="http://schemas.microsoft.com/office/drawing/2014/main" pred="{B0B9AC8B-D5AB-4E7D-A8A8-71CA190AE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6201592A-AACB-43F5-8D74-FC2C9E722422}"/>
            </a:ext>
            <a:ext uri="{147F2762-F138-4A5C-976F-8EAC2B608ADB}">
              <a16:predDERef xmlns:a16="http://schemas.microsoft.com/office/drawing/2014/main" pred="{559151C2-B328-4F12-A073-DE72A3407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24533DBA-6599-458D-A0A0-786CB05486F6}"/>
            </a:ext>
            <a:ext uri="{147F2762-F138-4A5C-976F-8EAC2B608ADB}">
              <a16:predDERef xmlns:a16="http://schemas.microsoft.com/office/drawing/2014/main" pred="{6201592A-AACB-43F5-8D74-FC2C9E722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A59BE8FA-FC62-4159-BEBD-C4B3F4486830}"/>
            </a:ext>
            <a:ext uri="{147F2762-F138-4A5C-976F-8EAC2B608ADB}">
              <a16:predDERef xmlns:a16="http://schemas.microsoft.com/office/drawing/2014/main" pred="{24533DBA-6599-458D-A0A0-786CB0548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FA9A6F43-3C93-446A-AE82-16CC7D8DF644}"/>
            </a:ext>
            <a:ext uri="{147F2762-F138-4A5C-976F-8EAC2B608ADB}">
              <a16:predDERef xmlns:a16="http://schemas.microsoft.com/office/drawing/2014/main" pred="{A59BE8FA-FC62-4159-BEBD-C4B3F4486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A3BC7AA1-9F60-4501-A30F-D6C83F5C8301}"/>
            </a:ext>
            <a:ext uri="{147F2762-F138-4A5C-976F-8EAC2B608ADB}">
              <a16:predDERef xmlns:a16="http://schemas.microsoft.com/office/drawing/2014/main" pred="{FA9A6F43-3C93-446A-AE82-16CC7D8DF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717CD181-5A6C-4EFC-A8F1-02E3D55EEA66}"/>
            </a:ext>
            <a:ext uri="{147F2762-F138-4A5C-976F-8EAC2B608ADB}">
              <a16:predDERef xmlns:a16="http://schemas.microsoft.com/office/drawing/2014/main" pred="{A3BC7AA1-9F60-4501-A30F-D6C83F5C8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BE48ABD5-B0D9-4A4C-BE42-B1E4A94124A9}"/>
            </a:ext>
            <a:ext uri="{147F2762-F138-4A5C-976F-8EAC2B608ADB}">
              <a16:predDERef xmlns:a16="http://schemas.microsoft.com/office/drawing/2014/main" pred="{717CD181-5A6C-4EFC-A8F1-02E3D55EE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653117C5-2047-4FC0-B603-8B4738855B74}"/>
            </a:ext>
            <a:ext uri="{147F2762-F138-4A5C-976F-8EAC2B608ADB}">
              <a16:predDERef xmlns:a16="http://schemas.microsoft.com/office/drawing/2014/main" pred="{BE48ABD5-B0D9-4A4C-BE42-B1E4A9412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14A6A9D7-18D4-41AD-B458-201A696F4584}"/>
            </a:ext>
            <a:ext uri="{147F2762-F138-4A5C-976F-8EAC2B608ADB}">
              <a16:predDERef xmlns:a16="http://schemas.microsoft.com/office/drawing/2014/main" pred="{653117C5-2047-4FC0-B603-8B4738855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D45F2DA2-0CFC-4306-9A86-E0457C44C5AA}"/>
            </a:ext>
            <a:ext uri="{147F2762-F138-4A5C-976F-8EAC2B608ADB}">
              <a16:predDERef xmlns:a16="http://schemas.microsoft.com/office/drawing/2014/main" pred="{14A6A9D7-18D4-41AD-B458-201A696F4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70345807-7D40-4A24-B92A-0392AF77E686}"/>
            </a:ext>
            <a:ext uri="{147F2762-F138-4A5C-976F-8EAC2B608ADB}">
              <a16:predDERef xmlns:a16="http://schemas.microsoft.com/office/drawing/2014/main" pred="{D45F2DA2-0CFC-4306-9A86-E0457C44C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E63F3269-56C1-45EF-B0D1-456ED85DB679}"/>
            </a:ext>
            <a:ext uri="{147F2762-F138-4A5C-976F-8EAC2B608ADB}">
              <a16:predDERef xmlns:a16="http://schemas.microsoft.com/office/drawing/2014/main" pred="{70345807-7D40-4A24-B92A-0392AF77E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E9DC6F98-53D4-4E72-96E0-B81CD6021374}"/>
            </a:ext>
            <a:ext uri="{147F2762-F138-4A5C-976F-8EAC2B608ADB}">
              <a16:predDERef xmlns:a16="http://schemas.microsoft.com/office/drawing/2014/main" pred="{E63F3269-56C1-45EF-B0D1-456ED85DB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5237FF8E-7F7B-4D97-8F3E-FFBF4D08A43F}"/>
            </a:ext>
            <a:ext uri="{147F2762-F138-4A5C-976F-8EAC2B608ADB}">
              <a16:predDERef xmlns:a16="http://schemas.microsoft.com/office/drawing/2014/main" pred="{E9DC6F98-53D4-4E72-96E0-B81CD6021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8F239E32-E312-48F3-93AA-1B6C2D1BD5BF}"/>
            </a:ext>
            <a:ext uri="{147F2762-F138-4A5C-976F-8EAC2B608ADB}">
              <a16:predDERef xmlns:a16="http://schemas.microsoft.com/office/drawing/2014/main" pred="{5237FF8E-7F7B-4D97-8F3E-FFBF4D08A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1790EB61-5ECF-4329-AFF0-BC4189D42B2C}"/>
            </a:ext>
            <a:ext uri="{147F2762-F138-4A5C-976F-8EAC2B608ADB}">
              <a16:predDERef xmlns:a16="http://schemas.microsoft.com/office/drawing/2014/main" pred="{8F239E32-E312-48F3-93AA-1B6C2D1BD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5448D7DB-573E-45BB-B4B6-10D7F4FAFB3D}"/>
            </a:ext>
            <a:ext uri="{147F2762-F138-4A5C-976F-8EAC2B608ADB}">
              <a16:predDERef xmlns:a16="http://schemas.microsoft.com/office/drawing/2014/main" pred="{1790EB61-5ECF-4329-AFF0-BC4189D42B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B28FDAE2-D9D6-4B21-8BF0-223CE93F6116}"/>
            </a:ext>
            <a:ext uri="{147F2762-F138-4A5C-976F-8EAC2B608ADB}">
              <a16:predDERef xmlns:a16="http://schemas.microsoft.com/office/drawing/2014/main" pred="{5448D7DB-573E-45BB-B4B6-10D7F4FAF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A45E3A68-E0A8-4901-BDF3-7BEBD9D6FFCE}"/>
            </a:ext>
            <a:ext uri="{147F2762-F138-4A5C-976F-8EAC2B608ADB}">
              <a16:predDERef xmlns:a16="http://schemas.microsoft.com/office/drawing/2014/main" pred="{B28FDAE2-D9D6-4B21-8BF0-223CE93F6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129E5CEE-5C79-4CC8-A73C-C4AC8DC00C67}"/>
            </a:ext>
            <a:ext uri="{147F2762-F138-4A5C-976F-8EAC2B608ADB}">
              <a16:predDERef xmlns:a16="http://schemas.microsoft.com/office/drawing/2014/main" pred="{A45E3A68-E0A8-4901-BDF3-7BEBD9D6F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04DD2E67-D128-44CC-943A-CF6AF406A756}"/>
            </a:ext>
            <a:ext uri="{147F2762-F138-4A5C-976F-8EAC2B608ADB}">
              <a16:predDERef xmlns:a16="http://schemas.microsoft.com/office/drawing/2014/main" pred="{129E5CEE-5C79-4CC8-A73C-C4AC8DC00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133CA6B3-274B-4FF9-9EFC-A1A5C7F289F7}"/>
            </a:ext>
            <a:ext uri="{147F2762-F138-4A5C-976F-8EAC2B608ADB}">
              <a16:predDERef xmlns:a16="http://schemas.microsoft.com/office/drawing/2014/main" pred="{04DD2E67-D128-44CC-943A-CF6AF406A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26117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92628F8D-00E3-4286-B673-06AB304FFECA}"/>
            </a:ext>
            <a:ext uri="{147F2762-F138-4A5C-976F-8EAC2B608ADB}">
              <a16:predDERef xmlns:a16="http://schemas.microsoft.com/office/drawing/2014/main" pred="{133CA6B3-274B-4FF9-9EFC-A1A5C7F28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26117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7F24433C-18C3-455A-ABD7-B4F62F3C4AC7}"/>
            </a:ext>
            <a:ext uri="{147F2762-F138-4A5C-976F-8EAC2B608ADB}">
              <a16:predDERef xmlns:a16="http://schemas.microsoft.com/office/drawing/2014/main" pred="{92628F8D-00E3-4286-B673-06AB304FF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26117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DA8BCE35-C8AC-4DBC-B499-C59F64F2C118}"/>
            </a:ext>
            <a:ext uri="{147F2762-F138-4A5C-976F-8EAC2B608ADB}">
              <a16:predDERef xmlns:a16="http://schemas.microsoft.com/office/drawing/2014/main" pred="{7F24433C-18C3-455A-ABD7-B4F62F3C4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4BB3AF97-C050-4363-AAB8-F751FE142394}"/>
            </a:ext>
            <a:ext uri="{147F2762-F138-4A5C-976F-8EAC2B608ADB}">
              <a16:predDERef xmlns:a16="http://schemas.microsoft.com/office/drawing/2014/main" pred="{DA8BCE35-C8AC-4DBC-B499-C59F64F2C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2571273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397" name="Image 396">
          <a:extLst>
            <a:ext uri="{FF2B5EF4-FFF2-40B4-BE49-F238E27FC236}">
              <a16:creationId xmlns:a16="http://schemas.microsoft.com/office/drawing/2014/main" id="{E13DAE43-83D1-47DA-87D3-3FBB823A7782}"/>
            </a:ext>
            <a:ext uri="{147F2762-F138-4A5C-976F-8EAC2B608ADB}">
              <a16:predDERef xmlns:a16="http://schemas.microsoft.com/office/drawing/2014/main" pred="{4BB3AF97-C050-4363-AAB8-F751FE142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251412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D05835F1-E859-4425-A7B9-8D64E2C66497}"/>
            </a:ext>
            <a:ext uri="{147F2762-F138-4A5C-976F-8EAC2B608ADB}">
              <a16:predDERef xmlns:a16="http://schemas.microsoft.com/office/drawing/2014/main" pred="{E13DAE43-83D1-47DA-87D3-3FBB823A7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18167B71-8B37-4B03-A94E-8E9B9335859E}"/>
            </a:ext>
            <a:ext uri="{147F2762-F138-4A5C-976F-8EAC2B608ADB}">
              <a16:predDERef xmlns:a16="http://schemas.microsoft.com/office/drawing/2014/main" pred="{D05835F1-E859-4425-A7B9-8D64E2C66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E4791093-E91B-4CAA-BE77-500983E1AC8E}"/>
            </a:ext>
            <a:ext uri="{147F2762-F138-4A5C-976F-8EAC2B608ADB}">
              <a16:predDERef xmlns:a16="http://schemas.microsoft.com/office/drawing/2014/main" pred="{18167B71-8B37-4B03-A94E-8E9B93358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26117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21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AA2F7E7C-5F01-44E4-9B5E-2236CB69B091}"/>
            </a:ext>
            <a:ext uri="{147F2762-F138-4A5C-976F-8EAC2B608ADB}">
              <a16:predDERef xmlns:a16="http://schemas.microsoft.com/office/drawing/2014/main" pred="{E4791093-E91B-4CAA-BE77-500983E1A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15068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EE881C69-2476-44D6-AD5F-341D1B8D37C7}"/>
            </a:ext>
            <a:ext uri="{147F2762-F138-4A5C-976F-8EAC2B608ADB}">
              <a16:predDERef xmlns:a16="http://schemas.microsoft.com/office/drawing/2014/main" pred="{AA2F7E7C-5F01-44E4-9B5E-2236CB69B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219741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20</xdr:row>
      <xdr:rowOff>254000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E7794927-41A5-4306-9904-3570EEC7791D}"/>
            </a:ext>
            <a:ext uri="{147F2762-F138-4A5C-976F-8EAC2B608ADB}">
              <a16:predDERef xmlns:a16="http://schemas.microsoft.com/office/drawing/2014/main" pred="{EE881C69-2476-44D6-AD5F-341D1B8D37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13941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4B4507B8-3CF1-485D-9BCD-53447F7FE746}"/>
            </a:ext>
            <a:ext uri="{147F2762-F138-4A5C-976F-8EAC2B608ADB}">
              <a16:predDERef xmlns:a16="http://schemas.microsoft.com/office/drawing/2014/main" pred="{E7794927-41A5-4306-9904-3570EEC77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8B6F030E-AF38-4323-8AEF-A2D354DDC53D}"/>
            </a:ext>
            <a:ext uri="{147F2762-F138-4A5C-976F-8EAC2B608ADB}">
              <a16:predDERef xmlns:a16="http://schemas.microsoft.com/office/drawing/2014/main" pred="{4B4507B8-3CF1-485D-9BCD-53447F7FE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A1D0B459-B970-440B-8CB1-138A2A91D2E7}"/>
            </a:ext>
            <a:ext uri="{147F2762-F138-4A5C-976F-8EAC2B608ADB}">
              <a16:predDERef xmlns:a16="http://schemas.microsoft.com/office/drawing/2014/main" pred="{8B6F030E-AF38-4323-8AEF-A2D354DDC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EC6C5015-CFBC-4AFB-B139-55854B244316}"/>
            </a:ext>
            <a:ext uri="{147F2762-F138-4A5C-976F-8EAC2B608ADB}">
              <a16:predDERef xmlns:a16="http://schemas.microsoft.com/office/drawing/2014/main" pred="{A1D0B459-B970-440B-8CB1-138A2A91D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B6F5FF16-B063-4DEE-A1A2-7AAE9F1B7D08}"/>
            </a:ext>
            <a:ext uri="{147F2762-F138-4A5C-976F-8EAC2B608ADB}">
              <a16:predDERef xmlns:a16="http://schemas.microsoft.com/office/drawing/2014/main" pred="{EC6C5015-CFBC-4AFB-B139-55854B244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77F06840-A8F1-4E83-BD20-A45DB8365D41}"/>
            </a:ext>
            <a:ext uri="{147F2762-F138-4A5C-976F-8EAC2B608ADB}">
              <a16:predDERef xmlns:a16="http://schemas.microsoft.com/office/drawing/2014/main" pred="{B6F5FF16-B063-4DEE-A1A2-7AAE9F1B7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4088D039-5A73-4F1C-8F30-482C9314A1C1}"/>
            </a:ext>
            <a:ext uri="{147F2762-F138-4A5C-976F-8EAC2B608ADB}">
              <a16:predDERef xmlns:a16="http://schemas.microsoft.com/office/drawing/2014/main" pred="{77F06840-A8F1-4E83-BD20-A45DB8365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89D62174-8244-420E-87AC-DC3B0A343D32}"/>
            </a:ext>
            <a:ext uri="{147F2762-F138-4A5C-976F-8EAC2B608ADB}">
              <a16:predDERef xmlns:a16="http://schemas.microsoft.com/office/drawing/2014/main" pred="{4088D039-5A73-4F1C-8F30-482C9314A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A22F46A5-C91A-4BF3-A5A9-21CE7D4766D6}"/>
            </a:ext>
            <a:ext uri="{147F2762-F138-4A5C-976F-8EAC2B608ADB}">
              <a16:predDERef xmlns:a16="http://schemas.microsoft.com/office/drawing/2014/main" pred="{89D62174-8244-420E-87AC-DC3B0A343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9CBC2A5D-618A-4A03-B74B-4D67EFD502E6}"/>
            </a:ext>
            <a:ext uri="{147F2762-F138-4A5C-976F-8EAC2B608ADB}">
              <a16:predDERef xmlns:a16="http://schemas.microsoft.com/office/drawing/2014/main" pred="{A22F46A5-C91A-4BF3-A5A9-21CE7D476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4779A121-C48B-4129-9148-88BB26E04586}"/>
            </a:ext>
            <a:ext uri="{147F2762-F138-4A5C-976F-8EAC2B608ADB}">
              <a16:predDERef xmlns:a16="http://schemas.microsoft.com/office/drawing/2014/main" pred="{9CBC2A5D-618A-4A03-B74B-4D67EFD50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02F84730-B7F0-49BC-83B6-80B55B44728C}"/>
            </a:ext>
            <a:ext uri="{147F2762-F138-4A5C-976F-8EAC2B608ADB}">
              <a16:predDERef xmlns:a16="http://schemas.microsoft.com/office/drawing/2014/main" pred="{4779A121-C48B-4129-9148-88BB26E04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DDF00F00-24D0-4E92-939C-F8D8F830E4EB}"/>
            </a:ext>
            <a:ext uri="{147F2762-F138-4A5C-976F-8EAC2B608ADB}">
              <a16:predDERef xmlns:a16="http://schemas.microsoft.com/office/drawing/2014/main" pred="{02F84730-B7F0-49BC-83B6-80B55B447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7191F1A3-0B9B-494C-9D1C-AF0D58F52555}"/>
            </a:ext>
            <a:ext uri="{147F2762-F138-4A5C-976F-8EAC2B608ADB}">
              <a16:predDERef xmlns:a16="http://schemas.microsoft.com/office/drawing/2014/main" pred="{DDF00F00-24D0-4E92-939C-F8D8F830E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E087FF7D-352C-42D9-B002-FA1577BBAC11}"/>
            </a:ext>
            <a:ext uri="{147F2762-F138-4A5C-976F-8EAC2B608ADB}">
              <a16:predDERef xmlns:a16="http://schemas.microsoft.com/office/drawing/2014/main" pred="{7191F1A3-0B9B-494C-9D1C-AF0D58F52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B137B032-017F-4B91-970F-CEA7909D963C}"/>
            </a:ext>
            <a:ext uri="{147F2762-F138-4A5C-976F-8EAC2B608ADB}">
              <a16:predDERef xmlns:a16="http://schemas.microsoft.com/office/drawing/2014/main" pred="{E087FF7D-352C-42D9-B002-FA1577BBA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884C7EE1-14CC-4D31-84C5-3AA05E3FFA89}"/>
            </a:ext>
            <a:ext uri="{147F2762-F138-4A5C-976F-8EAC2B608ADB}">
              <a16:predDERef xmlns:a16="http://schemas.microsoft.com/office/drawing/2014/main" pred="{B137B032-017F-4B91-970F-CEA7909D96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FD2D7E0A-137A-4ADB-AC85-C3044A1D6A19}"/>
            </a:ext>
            <a:ext uri="{147F2762-F138-4A5C-976F-8EAC2B608ADB}">
              <a16:predDERef xmlns:a16="http://schemas.microsoft.com/office/drawing/2014/main" pred="{884C7EE1-14CC-4D31-84C5-3AA05E3FFA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A4BBA397-440C-4283-8047-45D1137D5AF8}"/>
            </a:ext>
            <a:ext uri="{147F2762-F138-4A5C-976F-8EAC2B608ADB}">
              <a16:predDERef xmlns:a16="http://schemas.microsoft.com/office/drawing/2014/main" pred="{FD2D7E0A-137A-4ADB-AC85-C3044A1D6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28AE7F3E-87C1-49A9-A8B7-A0A8B0322899}"/>
            </a:ext>
            <a:ext uri="{147F2762-F138-4A5C-976F-8EAC2B608ADB}">
              <a16:predDERef xmlns:a16="http://schemas.microsoft.com/office/drawing/2014/main" pred="{A4BBA397-440C-4283-8047-45D1137D5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AE898501-C90B-4417-A6F8-FBE3C2861A2B}"/>
            </a:ext>
            <a:ext uri="{147F2762-F138-4A5C-976F-8EAC2B608ADB}">
              <a16:predDERef xmlns:a16="http://schemas.microsoft.com/office/drawing/2014/main" pred="{28AE7F3E-87C1-49A9-A8B7-A0A8B0322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776167C7-20A9-4ED6-BEC5-585769772FBC}"/>
            </a:ext>
            <a:ext uri="{147F2762-F138-4A5C-976F-8EAC2B608ADB}">
              <a16:predDERef xmlns:a16="http://schemas.microsoft.com/office/drawing/2014/main" pred="{AE898501-C90B-4417-A6F8-FBE3C2861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8BF17BB6-DB66-4FFF-B27C-5D98CCD26D3F}"/>
            </a:ext>
            <a:ext uri="{147F2762-F138-4A5C-976F-8EAC2B608ADB}">
              <a16:predDERef xmlns:a16="http://schemas.microsoft.com/office/drawing/2014/main" pred="{776167C7-20A9-4ED6-BEC5-585769772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B88BE78E-09AD-4AD3-B441-16F9A495E253}"/>
            </a:ext>
            <a:ext uri="{147F2762-F138-4A5C-976F-8EAC2B608ADB}">
              <a16:predDERef xmlns:a16="http://schemas.microsoft.com/office/drawing/2014/main" pred="{8BF17BB6-DB66-4FFF-B27C-5D98CCD26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4A8CA3D7-D918-43F0-9F0A-F88698F9C373}"/>
            </a:ext>
            <a:ext uri="{147F2762-F138-4A5C-976F-8EAC2B608ADB}">
              <a16:predDERef xmlns:a16="http://schemas.microsoft.com/office/drawing/2014/main" pred="{B88BE78E-09AD-4AD3-B441-16F9A495E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D854887D-C564-490A-A1E5-A67D87D020D9}"/>
            </a:ext>
            <a:ext uri="{147F2762-F138-4A5C-976F-8EAC2B608ADB}">
              <a16:predDERef xmlns:a16="http://schemas.microsoft.com/office/drawing/2014/main" pred="{4A8CA3D7-D918-43F0-9F0A-F88698F9C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36A4235B-3726-4E4C-9565-027123BDD5A2}"/>
            </a:ext>
            <a:ext uri="{147F2762-F138-4A5C-976F-8EAC2B608ADB}">
              <a16:predDERef xmlns:a16="http://schemas.microsoft.com/office/drawing/2014/main" pred="{D854887D-C564-490A-A1E5-A67D87D02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1E30AD07-8437-4D72-81AD-1EF67E08F2F3}"/>
            </a:ext>
            <a:ext uri="{147F2762-F138-4A5C-976F-8EAC2B608ADB}">
              <a16:predDERef xmlns:a16="http://schemas.microsoft.com/office/drawing/2014/main" pred="{36A4235B-3726-4E4C-9565-027123BDD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17D4C687-ECEF-410A-83CF-164AF1CDAAF9}"/>
            </a:ext>
            <a:ext uri="{147F2762-F138-4A5C-976F-8EAC2B608ADB}">
              <a16:predDERef xmlns:a16="http://schemas.microsoft.com/office/drawing/2014/main" pred="{1E30AD07-8437-4D72-81AD-1EF67E08F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F3366DFA-49E3-4879-B8B8-AA8238554180}"/>
            </a:ext>
            <a:ext uri="{147F2762-F138-4A5C-976F-8EAC2B608ADB}">
              <a16:predDERef xmlns:a16="http://schemas.microsoft.com/office/drawing/2014/main" pred="{17D4C687-ECEF-410A-83CF-164AF1CDA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F9576861-4B3B-4399-B519-4AB9BA2A2380}"/>
            </a:ext>
            <a:ext uri="{147F2762-F138-4A5C-976F-8EAC2B608ADB}">
              <a16:predDERef xmlns:a16="http://schemas.microsoft.com/office/drawing/2014/main" pred="{F3366DFA-49E3-4879-B8B8-AA8238554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E3587B06-3737-45D7-BC36-514032FFD7C1}"/>
            </a:ext>
            <a:ext uri="{147F2762-F138-4A5C-976F-8EAC2B608ADB}">
              <a16:predDERef xmlns:a16="http://schemas.microsoft.com/office/drawing/2014/main" pred="{F9576861-4B3B-4399-B519-4AB9BA2A2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BF233110-EA2E-4426-83D3-CB72009EC802}"/>
            </a:ext>
            <a:ext uri="{147F2762-F138-4A5C-976F-8EAC2B608ADB}">
              <a16:predDERef xmlns:a16="http://schemas.microsoft.com/office/drawing/2014/main" pred="{E3587B06-3737-45D7-BC36-514032FFD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79F331AF-73EC-4F4B-872C-9A146B4CAE43}"/>
            </a:ext>
            <a:ext uri="{147F2762-F138-4A5C-976F-8EAC2B608ADB}">
              <a16:predDERef xmlns:a16="http://schemas.microsoft.com/office/drawing/2014/main" pred="{BF233110-EA2E-4426-83D3-CB72009EC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EB11BC3C-8A19-44A8-86A1-DE1B0CB4EEF3}"/>
            </a:ext>
            <a:ext uri="{147F2762-F138-4A5C-976F-8EAC2B608ADB}">
              <a16:predDERef xmlns:a16="http://schemas.microsoft.com/office/drawing/2014/main" pred="{79F331AF-73EC-4F4B-872C-9A146B4CA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5A274434-8447-406D-B0BC-ADC82B3807D3}"/>
            </a:ext>
            <a:ext uri="{147F2762-F138-4A5C-976F-8EAC2B608ADB}">
              <a16:predDERef xmlns:a16="http://schemas.microsoft.com/office/drawing/2014/main" pred="{EB11BC3C-8A19-44A8-86A1-DE1B0CB4E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19822D63-5CEC-4BC5-8B82-6DD0F3F180D7}"/>
            </a:ext>
            <a:ext uri="{147F2762-F138-4A5C-976F-8EAC2B608ADB}">
              <a16:predDERef xmlns:a16="http://schemas.microsoft.com/office/drawing/2014/main" pred="{5A274434-8447-406D-B0BC-ADC82B380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C837A4C5-8D05-433F-BF5B-A81C21B501DC}"/>
            </a:ext>
            <a:ext uri="{147F2762-F138-4A5C-976F-8EAC2B608ADB}">
              <a16:predDERef xmlns:a16="http://schemas.microsoft.com/office/drawing/2014/main" pred="{19822D63-5CEC-4BC5-8B82-6DD0F3F18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B9C673C5-AB63-4D72-8BC5-6D9231BD226A}"/>
            </a:ext>
            <a:ext uri="{147F2762-F138-4A5C-976F-8EAC2B608ADB}">
              <a16:predDERef xmlns:a16="http://schemas.microsoft.com/office/drawing/2014/main" pred="{C837A4C5-8D05-433F-BF5B-A81C21B50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0DA4B262-3482-4C5B-B326-5C532BA801EE}"/>
            </a:ext>
            <a:ext uri="{147F2762-F138-4A5C-976F-8EAC2B608ADB}">
              <a16:predDERef xmlns:a16="http://schemas.microsoft.com/office/drawing/2014/main" pred="{B9C673C5-AB63-4D72-8BC5-6D9231BD2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E36DDA7B-2DF7-4C79-8D9D-D80F28DFEB84}"/>
            </a:ext>
            <a:ext uri="{147F2762-F138-4A5C-976F-8EAC2B608ADB}">
              <a16:predDERef xmlns:a16="http://schemas.microsoft.com/office/drawing/2014/main" pred="{0DA4B262-3482-4C5B-B326-5C532BA80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445" name="Image 444">
          <a:extLst>
            <a:ext uri="{FF2B5EF4-FFF2-40B4-BE49-F238E27FC236}">
              <a16:creationId xmlns:a16="http://schemas.microsoft.com/office/drawing/2014/main" id="{0F2DD78B-AFE3-4164-8998-9436CD89BD88}"/>
            </a:ext>
            <a:ext uri="{147F2762-F138-4A5C-976F-8EAC2B608ADB}">
              <a16:predDERef xmlns:a16="http://schemas.microsoft.com/office/drawing/2014/main" pred="{E36DDA7B-2DF7-4C79-8D9D-D80F28DFE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1A4F038A-1400-4A9C-99CF-E5F2B104F4B1}"/>
            </a:ext>
            <a:ext uri="{147F2762-F138-4A5C-976F-8EAC2B608ADB}">
              <a16:predDERef xmlns:a16="http://schemas.microsoft.com/office/drawing/2014/main" pred="{0F2DD78B-AFE3-4164-8998-9436CD89B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217F8BCB-2ABE-4B9C-8630-F84DFEB1384A}"/>
            </a:ext>
            <a:ext uri="{147F2762-F138-4A5C-976F-8EAC2B608ADB}">
              <a16:predDERef xmlns:a16="http://schemas.microsoft.com/office/drawing/2014/main" pred="{1A4F038A-1400-4A9C-99CF-E5F2B104F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448" name="Image 447">
          <a:extLst>
            <a:ext uri="{FF2B5EF4-FFF2-40B4-BE49-F238E27FC236}">
              <a16:creationId xmlns:a16="http://schemas.microsoft.com/office/drawing/2014/main" id="{BFB5F4F1-C936-40E9-BB14-66C14167485C}"/>
            </a:ext>
            <a:ext uri="{147F2762-F138-4A5C-976F-8EAC2B608ADB}">
              <a16:predDERef xmlns:a16="http://schemas.microsoft.com/office/drawing/2014/main" pred="{217F8BCB-2ABE-4B9C-8630-F84DFEB13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49" name="Image 448">
          <a:extLst>
            <a:ext uri="{FF2B5EF4-FFF2-40B4-BE49-F238E27FC236}">
              <a16:creationId xmlns:a16="http://schemas.microsoft.com/office/drawing/2014/main" id="{37B34190-F9E1-47B4-8E9F-DF8EF1480BAA}"/>
            </a:ext>
            <a:ext uri="{147F2762-F138-4A5C-976F-8EAC2B608ADB}">
              <a16:predDERef xmlns:a16="http://schemas.microsoft.com/office/drawing/2014/main" pred="{BFB5F4F1-C936-40E9-BB14-66C141674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15EE8851-1A0B-4E4F-8856-F2C62FB07399}"/>
            </a:ext>
            <a:ext uri="{147F2762-F138-4A5C-976F-8EAC2B608ADB}">
              <a16:predDERef xmlns:a16="http://schemas.microsoft.com/office/drawing/2014/main" pred="{37B34190-F9E1-47B4-8E9F-DF8EF1480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451" name="Image 450">
          <a:extLst>
            <a:ext uri="{FF2B5EF4-FFF2-40B4-BE49-F238E27FC236}">
              <a16:creationId xmlns:a16="http://schemas.microsoft.com/office/drawing/2014/main" id="{F4433AB3-E41A-468B-A290-06E30E9D3DC0}"/>
            </a:ext>
            <a:ext uri="{147F2762-F138-4A5C-976F-8EAC2B608ADB}">
              <a16:predDERef xmlns:a16="http://schemas.microsoft.com/office/drawing/2014/main" pred="{15EE8851-1A0B-4E4F-8856-F2C62FB07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52E11C0E-5BF7-4C99-A76D-B0822BFCE3FB}"/>
            </a:ext>
            <a:ext uri="{147F2762-F138-4A5C-976F-8EAC2B608ADB}">
              <a16:predDERef xmlns:a16="http://schemas.microsoft.com/office/drawing/2014/main" pred="{F4433AB3-E41A-468B-A290-06E30E9D3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8EAEAAEB-A0E3-4784-95C5-93829CB9F857}"/>
            </a:ext>
            <a:ext uri="{147F2762-F138-4A5C-976F-8EAC2B608ADB}">
              <a16:predDERef xmlns:a16="http://schemas.microsoft.com/office/drawing/2014/main" pred="{52E11C0E-5BF7-4C99-A76D-B0822BFCE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04D56A80-FC70-4FE3-B552-BF8970F2EDF9}"/>
            </a:ext>
            <a:ext uri="{147F2762-F138-4A5C-976F-8EAC2B608ADB}">
              <a16:predDERef xmlns:a16="http://schemas.microsoft.com/office/drawing/2014/main" pred="{8EAEAAEB-A0E3-4784-95C5-93829CB9F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FAA4E223-F091-4DCE-A6FB-6024124BCD52}"/>
            </a:ext>
            <a:ext uri="{147F2762-F138-4A5C-976F-8EAC2B608ADB}">
              <a16:predDERef xmlns:a16="http://schemas.microsoft.com/office/drawing/2014/main" pred="{04D56A80-FC70-4FE3-B552-BF8970F2E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41DCEE25-DDF8-4B13-87AF-9AA432EDDE7F}"/>
            </a:ext>
            <a:ext uri="{147F2762-F138-4A5C-976F-8EAC2B608ADB}">
              <a16:predDERef xmlns:a16="http://schemas.microsoft.com/office/drawing/2014/main" pred="{FAA4E223-F091-4DCE-A6FB-6024124BC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95A958AF-75F8-422D-94F7-2DD016D03031}"/>
            </a:ext>
            <a:ext uri="{147F2762-F138-4A5C-976F-8EAC2B608ADB}">
              <a16:predDERef xmlns:a16="http://schemas.microsoft.com/office/drawing/2014/main" pred="{41DCEE25-DDF8-4B13-87AF-9AA432EDD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A590D7B0-0CDC-4625-944C-3289A77EEE25}"/>
            </a:ext>
            <a:ext uri="{147F2762-F138-4A5C-976F-8EAC2B608ADB}">
              <a16:predDERef xmlns:a16="http://schemas.microsoft.com/office/drawing/2014/main" pred="{95A958AF-75F8-422D-94F7-2DD016D03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DEBAD97F-5926-497C-B936-F6FC314659CC}"/>
            </a:ext>
            <a:ext uri="{147F2762-F138-4A5C-976F-8EAC2B608ADB}">
              <a16:predDERef xmlns:a16="http://schemas.microsoft.com/office/drawing/2014/main" pred="{A590D7B0-0CDC-4625-944C-3289A77EE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52C1E19C-9B1D-4BBE-BE00-5DAC5E428E33}"/>
            </a:ext>
            <a:ext uri="{147F2762-F138-4A5C-976F-8EAC2B608ADB}">
              <a16:predDERef xmlns:a16="http://schemas.microsoft.com/office/drawing/2014/main" pred="{DEBAD97F-5926-497C-B936-F6FC31465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DA3DE051-9354-4CC3-9749-92AC29230E31}"/>
            </a:ext>
            <a:ext uri="{147F2762-F138-4A5C-976F-8EAC2B608ADB}">
              <a16:predDERef xmlns:a16="http://schemas.microsoft.com/office/drawing/2014/main" pred="{52C1E19C-9B1D-4BBE-BE00-5DAC5E428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F0C40DF0-7839-41AC-AB0C-B5A65E3B6327}"/>
            </a:ext>
            <a:ext uri="{147F2762-F138-4A5C-976F-8EAC2B608ADB}">
              <a16:predDERef xmlns:a16="http://schemas.microsoft.com/office/drawing/2014/main" pred="{DA3DE051-9354-4CC3-9749-92AC29230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9E88B943-10AB-4457-8EB2-37BC86A76971}"/>
            </a:ext>
            <a:ext uri="{147F2762-F138-4A5C-976F-8EAC2B608ADB}">
              <a16:predDERef xmlns:a16="http://schemas.microsoft.com/office/drawing/2014/main" pred="{F0C40DF0-7839-41AC-AB0C-B5A65E3B6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5C89D7C4-955C-412D-BC30-9583E92BD915}"/>
            </a:ext>
            <a:ext uri="{147F2762-F138-4A5C-976F-8EAC2B608ADB}">
              <a16:predDERef xmlns:a16="http://schemas.microsoft.com/office/drawing/2014/main" pred="{9E88B943-10AB-4457-8EB2-37BC86A76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C9939345-F712-46B8-86A7-594039F87927}"/>
            </a:ext>
            <a:ext uri="{147F2762-F138-4A5C-976F-8EAC2B608ADB}">
              <a16:predDERef xmlns:a16="http://schemas.microsoft.com/office/drawing/2014/main" pred="{5C89D7C4-955C-412D-BC30-9583E92BD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38C27C23-AC1D-41CC-9FA8-B7525DBD50A4}"/>
            </a:ext>
            <a:ext uri="{147F2762-F138-4A5C-976F-8EAC2B608ADB}">
              <a16:predDERef xmlns:a16="http://schemas.microsoft.com/office/drawing/2014/main" pred="{C9939345-F712-46B8-86A7-594039F87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DB34F630-557B-41A6-ADF8-21EE58CC363F}"/>
            </a:ext>
            <a:ext uri="{147F2762-F138-4A5C-976F-8EAC2B608ADB}">
              <a16:predDERef xmlns:a16="http://schemas.microsoft.com/office/drawing/2014/main" pred="{38C27C23-AC1D-41CC-9FA8-B7525DBD5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2EE685E7-1767-4D11-8305-E7FA2EBE1480}"/>
            </a:ext>
            <a:ext uri="{147F2762-F138-4A5C-976F-8EAC2B608ADB}">
              <a16:predDERef xmlns:a16="http://schemas.microsoft.com/office/drawing/2014/main" pred="{DB34F630-557B-41A6-ADF8-21EE58CC3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FD94F1AC-CA87-434A-A967-DB4E3C5755C9}"/>
            </a:ext>
            <a:ext uri="{147F2762-F138-4A5C-976F-8EAC2B608ADB}">
              <a16:predDERef xmlns:a16="http://schemas.microsoft.com/office/drawing/2014/main" pred="{2EE685E7-1767-4D11-8305-E7FA2EBE1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0E4542DC-78C9-4659-8AAA-558F2AB13773}"/>
            </a:ext>
            <a:ext uri="{147F2762-F138-4A5C-976F-8EAC2B608ADB}">
              <a16:predDERef xmlns:a16="http://schemas.microsoft.com/office/drawing/2014/main" pred="{FD94F1AC-CA87-434A-A967-DB4E3C575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DC63AE5E-B914-413F-9B25-A30BEC67DB7D}"/>
            </a:ext>
            <a:ext uri="{147F2762-F138-4A5C-976F-8EAC2B608ADB}">
              <a16:predDERef xmlns:a16="http://schemas.microsoft.com/office/drawing/2014/main" pred="{0E4542DC-78C9-4659-8AAA-558F2AB13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88D75FD1-DA34-46CF-BD83-B4F30CF96B0D}"/>
            </a:ext>
            <a:ext uri="{147F2762-F138-4A5C-976F-8EAC2B608ADB}">
              <a16:predDERef xmlns:a16="http://schemas.microsoft.com/office/drawing/2014/main" pred="{DC63AE5E-B914-413F-9B25-A30BEC67D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4982386E-039B-4E7A-884E-CA7D126B8FD5}"/>
            </a:ext>
            <a:ext uri="{147F2762-F138-4A5C-976F-8EAC2B608ADB}">
              <a16:predDERef xmlns:a16="http://schemas.microsoft.com/office/drawing/2014/main" pred="{88D75FD1-DA34-46CF-BD83-B4F30CF96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69CF6AD5-3F95-4515-B592-0035F7539D32}"/>
            </a:ext>
            <a:ext uri="{147F2762-F138-4A5C-976F-8EAC2B608ADB}">
              <a16:predDERef xmlns:a16="http://schemas.microsoft.com/office/drawing/2014/main" pred="{4982386E-039B-4E7A-884E-CA7D126B8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75" name="Image 474">
          <a:extLst>
            <a:ext uri="{FF2B5EF4-FFF2-40B4-BE49-F238E27FC236}">
              <a16:creationId xmlns:a16="http://schemas.microsoft.com/office/drawing/2014/main" id="{57DA8A47-B293-4C41-9C03-1718BB4CCBBE}"/>
            </a:ext>
            <a:ext uri="{147F2762-F138-4A5C-976F-8EAC2B608ADB}">
              <a16:predDERef xmlns:a16="http://schemas.microsoft.com/office/drawing/2014/main" pred="{69CF6AD5-3F95-4515-B592-0035F7539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8D0C6503-8576-43D9-BC91-4D4ADE69255B}"/>
            </a:ext>
            <a:ext uri="{147F2762-F138-4A5C-976F-8EAC2B608ADB}">
              <a16:predDERef xmlns:a16="http://schemas.microsoft.com/office/drawing/2014/main" pred="{57DA8A47-B293-4C41-9C03-1718BB4CC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73F038CC-FA81-4E02-AA9F-861F5234877B}"/>
            </a:ext>
            <a:ext uri="{147F2762-F138-4A5C-976F-8EAC2B608ADB}">
              <a16:predDERef xmlns:a16="http://schemas.microsoft.com/office/drawing/2014/main" pred="{8D0C6503-8576-43D9-BC91-4D4ADE692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24</xdr:row>
      <xdr:rowOff>0</xdr:rowOff>
    </xdr:from>
    <xdr:ext cx="927017" cy="0"/>
    <xdr:pic>
      <xdr:nvPicPr>
        <xdr:cNvPr id="478" name="Image 477">
          <a:extLst>
            <a:ext uri="{FF2B5EF4-FFF2-40B4-BE49-F238E27FC236}">
              <a16:creationId xmlns:a16="http://schemas.microsoft.com/office/drawing/2014/main" id="{AF04C746-8237-4231-9528-52C8B5F82135}"/>
            </a:ext>
            <a:ext uri="{147F2762-F138-4A5C-976F-8EAC2B608ADB}">
              <a16:predDERef xmlns:a16="http://schemas.microsoft.com/office/drawing/2014/main" pred="{73F038CC-FA81-4E02-AA9F-861F52348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20431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79" name="Image 478">
          <a:extLst>
            <a:ext uri="{FF2B5EF4-FFF2-40B4-BE49-F238E27FC236}">
              <a16:creationId xmlns:a16="http://schemas.microsoft.com/office/drawing/2014/main" id="{E6F57F60-DF73-43B3-8F61-349DA5DE1D95}"/>
            </a:ext>
            <a:ext uri="{147F2762-F138-4A5C-976F-8EAC2B608ADB}">
              <a16:predDERef xmlns:a16="http://schemas.microsoft.com/office/drawing/2014/main" pred="{AF04C746-8237-4231-9528-52C8B5F82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A928195E-48CB-4E2C-84C3-0163C2881463}"/>
            </a:ext>
            <a:ext uri="{147F2762-F138-4A5C-976F-8EAC2B608ADB}">
              <a16:predDERef xmlns:a16="http://schemas.microsoft.com/office/drawing/2014/main" pred="{E6F57F60-DF73-43B3-8F61-349DA5DE1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481" name="Image 480">
          <a:extLst>
            <a:ext uri="{FF2B5EF4-FFF2-40B4-BE49-F238E27FC236}">
              <a16:creationId xmlns:a16="http://schemas.microsoft.com/office/drawing/2014/main" id="{96E810CD-6006-4CDC-A616-63577C00F673}"/>
            </a:ext>
            <a:ext uri="{147F2762-F138-4A5C-976F-8EAC2B608ADB}">
              <a16:predDERef xmlns:a16="http://schemas.microsoft.com/office/drawing/2014/main" pred="{A928195E-48CB-4E2C-84C3-0163C2881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B6B447DA-D7A5-41FB-A07B-218044D1CDA8}"/>
            </a:ext>
            <a:ext uri="{147F2762-F138-4A5C-976F-8EAC2B608ADB}">
              <a16:predDERef xmlns:a16="http://schemas.microsoft.com/office/drawing/2014/main" pred="{96E810CD-6006-4CDC-A616-63577C00F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73D1919C-9354-4DAA-96DE-E9E693331744}"/>
            </a:ext>
            <a:ext uri="{147F2762-F138-4A5C-976F-8EAC2B608ADB}">
              <a16:predDERef xmlns:a16="http://schemas.microsoft.com/office/drawing/2014/main" pred="{B6B447DA-D7A5-41FB-A07B-218044D1C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001BB242-C307-46F7-A16C-7C0EC92C3ECF}"/>
            </a:ext>
            <a:ext uri="{147F2762-F138-4A5C-976F-8EAC2B608ADB}">
              <a16:predDERef xmlns:a16="http://schemas.microsoft.com/office/drawing/2014/main" pred="{73D1919C-9354-4DAA-96DE-E9E693331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515F37C8-978F-4AAB-82E1-BAA518649498}"/>
            </a:ext>
            <a:ext uri="{147F2762-F138-4A5C-976F-8EAC2B608ADB}">
              <a16:predDERef xmlns:a16="http://schemas.microsoft.com/office/drawing/2014/main" pred="{001BB242-C307-46F7-A16C-7C0EC92C3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8072CBA0-7053-43CE-93E8-D367F810410E}"/>
            </a:ext>
            <a:ext uri="{147F2762-F138-4A5C-976F-8EAC2B608ADB}">
              <a16:predDERef xmlns:a16="http://schemas.microsoft.com/office/drawing/2014/main" pred="{515F37C8-978F-4AAB-82E1-BAA518649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8A199672-A679-45DC-A0B9-4FC2A04EA5F4}"/>
            </a:ext>
            <a:ext uri="{147F2762-F138-4A5C-976F-8EAC2B608ADB}">
              <a16:predDERef xmlns:a16="http://schemas.microsoft.com/office/drawing/2014/main" pred="{8072CBA0-7053-43CE-93E8-D367F8104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0F338EA1-86B2-4AC8-9623-24CFB9F25C17}"/>
            </a:ext>
            <a:ext uri="{147F2762-F138-4A5C-976F-8EAC2B608ADB}">
              <a16:predDERef xmlns:a16="http://schemas.microsoft.com/office/drawing/2014/main" pred="{8A199672-A679-45DC-A0B9-4FC2A04EA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960C3B29-E206-4100-9503-28D818B9F865}"/>
            </a:ext>
            <a:ext uri="{147F2762-F138-4A5C-976F-8EAC2B608ADB}">
              <a16:predDERef xmlns:a16="http://schemas.microsoft.com/office/drawing/2014/main" pred="{0F338EA1-86B2-4AC8-9623-24CFB9F25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9078198D-411D-4991-B48B-0B231F7F10F6}"/>
            </a:ext>
            <a:ext uri="{147F2762-F138-4A5C-976F-8EAC2B608ADB}">
              <a16:predDERef xmlns:a16="http://schemas.microsoft.com/office/drawing/2014/main" pred="{960C3B29-E206-4100-9503-28D818B9F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93805DB6-9BB4-4FF1-8021-ED047E1A6CD9}"/>
            </a:ext>
            <a:ext uri="{147F2762-F138-4A5C-976F-8EAC2B608ADB}">
              <a16:predDERef xmlns:a16="http://schemas.microsoft.com/office/drawing/2014/main" pred="{9078198D-411D-4991-B48B-0B231F7F1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7EF8D955-7A5C-4B4E-82CC-DC31EEE50A0B}"/>
            </a:ext>
            <a:ext uri="{147F2762-F138-4A5C-976F-8EAC2B608ADB}">
              <a16:predDERef xmlns:a16="http://schemas.microsoft.com/office/drawing/2014/main" pred="{93805DB6-9BB4-4FF1-8021-ED047E1A6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9FD8418B-847D-438F-AB9C-2C98F6C25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1F0B3399-85C0-41B5-B477-CAFA468FC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895A7686-7E20-41AC-8A6C-616369DD2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496" name="Image 495">
          <a:extLst>
            <a:ext uri="{FF2B5EF4-FFF2-40B4-BE49-F238E27FC236}">
              <a16:creationId xmlns:a16="http://schemas.microsoft.com/office/drawing/2014/main" id="{D43B60B3-4C2E-453D-8620-4A3BBD389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39510AE4-2D14-4415-8E42-DAC83EA2C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FF6335B9-0EEB-456C-BED5-8888CD8EE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24</xdr:row>
      <xdr:rowOff>0</xdr:rowOff>
    </xdr:from>
    <xdr:ext cx="927017" cy="0"/>
    <xdr:pic>
      <xdr:nvPicPr>
        <xdr:cNvPr id="499" name="Image 498">
          <a:extLst>
            <a:ext uri="{FF2B5EF4-FFF2-40B4-BE49-F238E27FC236}">
              <a16:creationId xmlns:a16="http://schemas.microsoft.com/office/drawing/2014/main" id="{F6388D5D-D602-455F-8690-638D326B6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00" name="Image 499">
          <a:extLst>
            <a:ext uri="{FF2B5EF4-FFF2-40B4-BE49-F238E27FC236}">
              <a16:creationId xmlns:a16="http://schemas.microsoft.com/office/drawing/2014/main" id="{5B1077F1-9FA5-462B-BCEE-92DFA6CD7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24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7B135C1C-A51D-4BAC-B32A-B320FC52A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5788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24</xdr:row>
      <xdr:rowOff>0</xdr:rowOff>
    </xdr:from>
    <xdr:ext cx="927017" cy="0"/>
    <xdr:pic>
      <xdr:nvPicPr>
        <xdr:cNvPr id="502" name="Image 501">
          <a:extLst>
            <a:ext uri="{FF2B5EF4-FFF2-40B4-BE49-F238E27FC236}">
              <a16:creationId xmlns:a16="http://schemas.microsoft.com/office/drawing/2014/main" id="{B50218BC-C18E-40DF-836E-764A556FF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578834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B31AD77F-64B6-40FC-B5CD-FE4709525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D6DBC5E9-2167-4B59-9798-CD4B3DE69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24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8A2A6CDE-FF3A-4898-B8A2-E54CF88AF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D554CA6E-DE1A-4580-8B5D-C21F725CC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A9BB894A-C7F5-4F4F-951D-BCCC86E22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24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427C46CC-F2F2-43DA-BD86-EC2A58DD6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A64736C6-3471-4C00-8F13-F9F894F39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C21F9133-267A-4230-BDD2-2BF01A35A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1BEF5380-B228-4737-BF38-E25F6AA04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34882EED-5A46-42DB-99D4-FE454F5A3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E16C0335-623E-4314-A8A0-8EE83B67F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AC8D545A-7128-4FB5-8E78-D96847F79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3095BA59-21B0-41EE-B161-EB387E3A7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7644544E-64E8-4080-8F34-57CA6BE86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EF9810C4-A3F9-4B9D-B588-BBB81333C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5D8838DD-3517-451D-8616-288F9A1AA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501E1870-78CF-49A5-A1E2-7686ED4BA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F09A0EEA-5DDE-45F9-B975-3B5688EC2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63DBE33B-F3C3-4278-B979-39C7A6077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2F396331-40BD-41CF-B06D-4275791BD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1B86CCDA-23FF-41CA-B423-405286F05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6746771C-A131-4C39-8F0F-7762FD782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F25EB9C1-7A56-4E35-99E6-A16336264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6DA04EA8-35CA-486F-89EB-7DBBAF215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DCFE6175-66E6-40CC-A130-94BB3A58A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4D3BD948-59B3-45CC-9CDD-4EF2F00163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D05BCF28-825D-426F-A0E9-EF33EC38A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DF18610F-8CE7-44A6-B22D-03AFBB7E2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64F2A09D-2509-415F-95C8-736886931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9F9BC5FB-AE9E-4A2D-A8A5-AE5BC566D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5021C35E-839F-428B-BD84-EFDE2B7A7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A36F4FF2-CF61-4FCE-846F-89B14CAFE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7D68C62E-FE06-4783-B43D-3D54140FF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F06B924F-4427-4208-A76B-5E72D2EDB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61226833-694B-4140-A7C1-27328D382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5A49FA9E-729D-4850-B0E2-E196AB1E2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0715FC27-6924-49B7-8B5A-E84A0536F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079960C9-C88F-4B71-AC0F-905652E1C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87D23926-3D82-48D2-9C77-27E2E3115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BD36DC44-B5EA-4678-92D2-F959046ED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830157CE-E6F1-4A72-A665-78C090641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C1CC5B41-F487-4AA7-A267-25B9BAF12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D9EF8A0E-CFB5-4FA3-A407-4FA86EEA4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0E456800-47D1-4789-B65F-93F349438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AC1D6064-5751-4019-80C1-6F6013EAB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BAA92AD8-00DB-438B-B015-BD919F158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E33CB3F7-32DA-48A4-B589-90804DDD3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78E0D29C-CCD0-49EA-888C-E709998321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8B399599-CCF1-4B8D-91F7-F00E91C0BCA2}"/>
            </a:ext>
            <a:ext uri="{147F2762-F138-4A5C-976F-8EAC2B608ADB}">
              <a16:predDERef xmlns:a16="http://schemas.microsoft.com/office/drawing/2014/main" pred="{78E0D29C-CCD0-49EA-888C-E709998321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B394D142-7788-43E6-B189-27C96CEE5B9C}"/>
            </a:ext>
            <a:ext uri="{147F2762-F138-4A5C-976F-8EAC2B608ADB}">
              <a16:predDERef xmlns:a16="http://schemas.microsoft.com/office/drawing/2014/main" pred="{8B399599-CCF1-4B8D-91F7-F00E91C0B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28E77FC5-0CFB-4199-B9A9-50593A7B3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8B898F06-5DB7-494B-BD14-D24D2A469523}"/>
            </a:ext>
            <a:ext uri="{147F2762-F138-4A5C-976F-8EAC2B608ADB}">
              <a16:predDERef xmlns:a16="http://schemas.microsoft.com/office/drawing/2014/main" pred="{28E77FC5-0CFB-4199-B9A9-50593A7B3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10C52FC3-B446-41C2-A96C-26CBDD92577C}"/>
            </a:ext>
            <a:ext uri="{147F2762-F138-4A5C-976F-8EAC2B608ADB}">
              <a16:predDERef xmlns:a16="http://schemas.microsoft.com/office/drawing/2014/main" pred="{8B898F06-5DB7-494B-BD14-D24D2A469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EA1A426B-16B9-4ADA-8697-D4FA0904B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8B0C52E6-C15E-477C-968C-E07165D76D85}"/>
            </a:ext>
            <a:ext uri="{147F2762-F138-4A5C-976F-8EAC2B608ADB}">
              <a16:predDERef xmlns:a16="http://schemas.microsoft.com/office/drawing/2014/main" pred="{EA1A426B-16B9-4ADA-8697-D4FA0904B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57B4519E-6BB6-49F5-845D-EA738FB855F4}"/>
            </a:ext>
            <a:ext uri="{147F2762-F138-4A5C-976F-8EAC2B608ADB}">
              <a16:predDERef xmlns:a16="http://schemas.microsoft.com/office/drawing/2014/main" pred="{8B0C52E6-C15E-477C-968C-E07165D76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AFD57CDB-EB59-4B87-A505-655A196A1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0F0D9803-BC3F-4BEF-B3F1-F0EF34066657}"/>
            </a:ext>
            <a:ext uri="{147F2762-F138-4A5C-976F-8EAC2B608ADB}">
              <a16:predDERef xmlns:a16="http://schemas.microsoft.com/office/drawing/2014/main" pred="{AFD57CDB-EB59-4B87-A505-655A196A1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AF37C00F-BD2E-4019-B0E1-4A302E865289}"/>
            </a:ext>
            <a:ext uri="{147F2762-F138-4A5C-976F-8EAC2B608ADB}">
              <a16:predDERef xmlns:a16="http://schemas.microsoft.com/office/drawing/2014/main" pred="{0F0D9803-BC3F-4BEF-B3F1-F0EF34066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9DA039E3-D013-4712-A686-AAF9E6802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9653420D-E8AD-4C42-876F-A5EA439D6327}"/>
            </a:ext>
            <a:ext uri="{147F2762-F138-4A5C-976F-8EAC2B608ADB}">
              <a16:predDERef xmlns:a16="http://schemas.microsoft.com/office/drawing/2014/main" pred="{9DA039E3-D013-4712-A686-AAF9E6802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5665AE91-1A86-4876-AE60-CD17C9CF2157}"/>
            </a:ext>
            <a:ext uri="{147F2762-F138-4A5C-976F-8EAC2B608ADB}">
              <a16:predDERef xmlns:a16="http://schemas.microsoft.com/office/drawing/2014/main" pred="{9653420D-E8AD-4C42-876F-A5EA439D6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54A36EE0-6051-4443-B0C9-865F83E6E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66156D20-C87E-4225-8374-9E7111769C1F}"/>
            </a:ext>
            <a:ext uri="{147F2762-F138-4A5C-976F-8EAC2B608ADB}">
              <a16:predDERef xmlns:a16="http://schemas.microsoft.com/office/drawing/2014/main" pred="{54A36EE0-6051-4443-B0C9-865F83E6E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75123B05-5595-4E98-AFFC-05452A2DE5DF}"/>
            </a:ext>
            <a:ext uri="{147F2762-F138-4A5C-976F-8EAC2B608ADB}">
              <a16:predDERef xmlns:a16="http://schemas.microsoft.com/office/drawing/2014/main" pred="{66156D20-C87E-4225-8374-9E7111769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A8318BF2-18CA-4C33-84FB-B760DA272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B57919BB-469E-4011-AF91-EE0CA8733C53}"/>
            </a:ext>
            <a:ext uri="{147F2762-F138-4A5C-976F-8EAC2B608ADB}">
              <a16:predDERef xmlns:a16="http://schemas.microsoft.com/office/drawing/2014/main" pred="{A8318BF2-18CA-4C33-84FB-B760DA272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8E753D82-CB53-4750-B12F-28C7C85DC794}"/>
            </a:ext>
            <a:ext uri="{147F2762-F138-4A5C-976F-8EAC2B608ADB}">
              <a16:predDERef xmlns:a16="http://schemas.microsoft.com/office/drawing/2014/main" pred="{B57919BB-469E-4011-AF91-EE0CA8733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70171E68-BBBB-46DA-A0B4-03F8DA00D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17792BB4-C19E-4EAC-BB22-8D8411EEBD57}"/>
            </a:ext>
            <a:ext uri="{147F2762-F138-4A5C-976F-8EAC2B608ADB}">
              <a16:predDERef xmlns:a16="http://schemas.microsoft.com/office/drawing/2014/main" pred="{70171E68-BBBB-46DA-A0B4-03F8DA00D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1241BCA8-FC24-409D-9D68-F282DE97FCED}"/>
            </a:ext>
            <a:ext uri="{147F2762-F138-4A5C-976F-8EAC2B608ADB}">
              <a16:predDERef xmlns:a16="http://schemas.microsoft.com/office/drawing/2014/main" pred="{17792BB4-C19E-4EAC-BB22-8D8411EEB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74" name="Image 573">
          <a:extLst>
            <a:ext uri="{FF2B5EF4-FFF2-40B4-BE49-F238E27FC236}">
              <a16:creationId xmlns:a16="http://schemas.microsoft.com/office/drawing/2014/main" id="{5CB69E9C-F0DD-4627-9045-6B607BB80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75" name="Image 574">
          <a:extLst>
            <a:ext uri="{FF2B5EF4-FFF2-40B4-BE49-F238E27FC236}">
              <a16:creationId xmlns:a16="http://schemas.microsoft.com/office/drawing/2014/main" id="{F83EC319-A32E-431C-B31D-BF1C244A4FFA}"/>
            </a:ext>
            <a:ext uri="{147F2762-F138-4A5C-976F-8EAC2B608ADB}">
              <a16:predDERef xmlns:a16="http://schemas.microsoft.com/office/drawing/2014/main" pred="{5CB69E9C-F0DD-4627-9045-6B607BB80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2358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576" name="Image 575">
          <a:extLst>
            <a:ext uri="{FF2B5EF4-FFF2-40B4-BE49-F238E27FC236}">
              <a16:creationId xmlns:a16="http://schemas.microsoft.com/office/drawing/2014/main" id="{371840BD-C1EB-4FA8-BF38-B6A9F6EB0482}"/>
            </a:ext>
            <a:ext uri="{147F2762-F138-4A5C-976F-8EAC2B608ADB}">
              <a16:predDERef xmlns:a16="http://schemas.microsoft.com/office/drawing/2014/main" pred="{F83EC319-A32E-431C-B31D-BF1C244A4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1231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77" name="Image 576">
          <a:extLst>
            <a:ext uri="{FF2B5EF4-FFF2-40B4-BE49-F238E27FC236}">
              <a16:creationId xmlns:a16="http://schemas.microsoft.com/office/drawing/2014/main" id="{D02D3C6E-C482-45C1-A35F-1F2D3EEA6E34}"/>
            </a:ext>
            <a:ext uri="{147F2762-F138-4A5C-976F-8EAC2B608ADB}">
              <a16:predDERef xmlns:a16="http://schemas.microsoft.com/office/drawing/2014/main" pred="{371840BD-C1EB-4FA8-BF38-B6A9F6EB0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578" name="Image 577">
          <a:extLst>
            <a:ext uri="{FF2B5EF4-FFF2-40B4-BE49-F238E27FC236}">
              <a16:creationId xmlns:a16="http://schemas.microsoft.com/office/drawing/2014/main" id="{8079F46B-A737-410E-A2E3-36873B7ACE84}"/>
            </a:ext>
            <a:ext uri="{147F2762-F138-4A5C-976F-8EAC2B608ADB}">
              <a16:predDERef xmlns:a16="http://schemas.microsoft.com/office/drawing/2014/main" pred="{D02D3C6E-C482-45C1-A35F-1F2D3EEA6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23</xdr:row>
      <xdr:rowOff>254000</xdr:rowOff>
    </xdr:from>
    <xdr:ext cx="921364" cy="0"/>
    <xdr:pic>
      <xdr:nvPicPr>
        <xdr:cNvPr id="579" name="Image 578">
          <a:extLst>
            <a:ext uri="{FF2B5EF4-FFF2-40B4-BE49-F238E27FC236}">
              <a16:creationId xmlns:a16="http://schemas.microsoft.com/office/drawing/2014/main" id="{E5911025-52CF-4AB0-B1DB-1FC66A453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80" name="Image 579">
          <a:extLst>
            <a:ext uri="{FF2B5EF4-FFF2-40B4-BE49-F238E27FC236}">
              <a16:creationId xmlns:a16="http://schemas.microsoft.com/office/drawing/2014/main" id="{168A51C1-D5E1-4E38-9478-FF328B374E7C}"/>
            </a:ext>
            <a:ext uri="{147F2762-F138-4A5C-976F-8EAC2B608ADB}">
              <a16:predDERef xmlns:a16="http://schemas.microsoft.com/office/drawing/2014/main" pred="{E5911025-52CF-4AB0-B1DB-1FC66A453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235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81" name="Image 580">
          <a:extLst>
            <a:ext uri="{FF2B5EF4-FFF2-40B4-BE49-F238E27FC236}">
              <a16:creationId xmlns:a16="http://schemas.microsoft.com/office/drawing/2014/main" id="{4B71F6DA-9F57-41A4-9266-DB03540D17E3}"/>
            </a:ext>
            <a:ext uri="{147F2762-F138-4A5C-976F-8EAC2B608ADB}">
              <a16:predDERef xmlns:a16="http://schemas.microsoft.com/office/drawing/2014/main" pred="{168A51C1-D5E1-4E38-9478-FF328B374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1231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82" name="Image 581">
          <a:extLst>
            <a:ext uri="{FF2B5EF4-FFF2-40B4-BE49-F238E27FC236}">
              <a16:creationId xmlns:a16="http://schemas.microsoft.com/office/drawing/2014/main" id="{4F8177F7-FAEE-46A8-9A74-E09B9F94D716}"/>
            </a:ext>
            <a:ext uri="{147F2762-F138-4A5C-976F-8EAC2B608ADB}">
              <a16:predDERef xmlns:a16="http://schemas.microsoft.com/office/drawing/2014/main" pred="{4B71F6DA-9F57-41A4-9266-DB03540D1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235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83" name="Image 582">
          <a:extLst>
            <a:ext uri="{FF2B5EF4-FFF2-40B4-BE49-F238E27FC236}">
              <a16:creationId xmlns:a16="http://schemas.microsoft.com/office/drawing/2014/main" id="{0BF87831-2E53-4E2E-AA3F-2D8A6133BD4F}"/>
            </a:ext>
            <a:ext uri="{147F2762-F138-4A5C-976F-8EAC2B608ADB}">
              <a16:predDERef xmlns:a16="http://schemas.microsoft.com/office/drawing/2014/main" pred="{4F8177F7-FAEE-46A8-9A74-E09B9F94D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1231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84" name="Image 583">
          <a:extLst>
            <a:ext uri="{FF2B5EF4-FFF2-40B4-BE49-F238E27FC236}">
              <a16:creationId xmlns:a16="http://schemas.microsoft.com/office/drawing/2014/main" id="{F169A6B2-083B-42A7-ACA7-B076B3D2158B}"/>
            </a:ext>
            <a:ext uri="{147F2762-F138-4A5C-976F-8EAC2B608ADB}">
              <a16:predDERef xmlns:a16="http://schemas.microsoft.com/office/drawing/2014/main" pred="{0BF87831-2E53-4E2E-AA3F-2D8A6133B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235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85" name="Image 584">
          <a:extLst>
            <a:ext uri="{FF2B5EF4-FFF2-40B4-BE49-F238E27FC236}">
              <a16:creationId xmlns:a16="http://schemas.microsoft.com/office/drawing/2014/main" id="{8EBBBEB9-5D92-4AFA-A6E4-C5B8A6DB18E3}"/>
            </a:ext>
            <a:ext uri="{147F2762-F138-4A5C-976F-8EAC2B608ADB}">
              <a16:predDERef xmlns:a16="http://schemas.microsoft.com/office/drawing/2014/main" pred="{F169A6B2-083B-42A7-ACA7-B076B3D21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1231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86" name="Image 585">
          <a:extLst>
            <a:ext uri="{FF2B5EF4-FFF2-40B4-BE49-F238E27FC236}">
              <a16:creationId xmlns:a16="http://schemas.microsoft.com/office/drawing/2014/main" id="{66AF99D7-7C78-46EC-8A8C-9F395471E9C7}"/>
            </a:ext>
            <a:ext uri="{147F2762-F138-4A5C-976F-8EAC2B608ADB}">
              <a16:predDERef xmlns:a16="http://schemas.microsoft.com/office/drawing/2014/main" pred="{8EBBBEB9-5D92-4AFA-A6E4-C5B8A6DB1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235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587" name="Image 586">
          <a:extLst>
            <a:ext uri="{FF2B5EF4-FFF2-40B4-BE49-F238E27FC236}">
              <a16:creationId xmlns:a16="http://schemas.microsoft.com/office/drawing/2014/main" id="{A32BFCB5-6E0C-4603-94ED-F9B1E9FE6B27}"/>
            </a:ext>
            <a:ext uri="{147F2762-F138-4A5C-976F-8EAC2B608ADB}">
              <a16:predDERef xmlns:a16="http://schemas.microsoft.com/office/drawing/2014/main" pred="{66AF99D7-7C78-46EC-8A8C-9F395471E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1231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88" name="Image 587">
          <a:extLst>
            <a:ext uri="{FF2B5EF4-FFF2-40B4-BE49-F238E27FC236}">
              <a16:creationId xmlns:a16="http://schemas.microsoft.com/office/drawing/2014/main" id="{B9ADF8D4-D9D9-4BE0-8554-2BB1A7DB8EC5}"/>
            </a:ext>
            <a:ext uri="{147F2762-F138-4A5C-976F-8EAC2B608ADB}">
              <a16:predDERef xmlns:a16="http://schemas.microsoft.com/office/drawing/2014/main" pred="{A32BFCB5-6E0C-4603-94ED-F9B1E9FE6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89" name="Image 588">
          <a:extLst>
            <a:ext uri="{FF2B5EF4-FFF2-40B4-BE49-F238E27FC236}">
              <a16:creationId xmlns:a16="http://schemas.microsoft.com/office/drawing/2014/main" id="{0CD2B91A-BF82-453B-8B03-4524BC58CB09}"/>
            </a:ext>
            <a:ext uri="{147F2762-F138-4A5C-976F-8EAC2B608ADB}">
              <a16:predDERef xmlns:a16="http://schemas.microsoft.com/office/drawing/2014/main" pred="{B9ADF8D4-D9D9-4BE0-8554-2BB1A7DB8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90" name="Image 589">
          <a:extLst>
            <a:ext uri="{FF2B5EF4-FFF2-40B4-BE49-F238E27FC236}">
              <a16:creationId xmlns:a16="http://schemas.microsoft.com/office/drawing/2014/main" id="{9BA44AE6-9CA6-4155-91B4-A506F60D0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91" name="Image 590">
          <a:extLst>
            <a:ext uri="{FF2B5EF4-FFF2-40B4-BE49-F238E27FC236}">
              <a16:creationId xmlns:a16="http://schemas.microsoft.com/office/drawing/2014/main" id="{5A3A333A-01AE-41C4-B516-5E66B25C732A}"/>
            </a:ext>
            <a:ext uri="{147F2762-F138-4A5C-976F-8EAC2B608ADB}">
              <a16:predDERef xmlns:a16="http://schemas.microsoft.com/office/drawing/2014/main" pred="{9BA44AE6-9CA6-4155-91B4-A506F60D0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92" name="Image 591">
          <a:extLst>
            <a:ext uri="{FF2B5EF4-FFF2-40B4-BE49-F238E27FC236}">
              <a16:creationId xmlns:a16="http://schemas.microsoft.com/office/drawing/2014/main" id="{5BF6D40F-3793-4459-8523-0811F3F6208C}"/>
            </a:ext>
            <a:ext uri="{147F2762-F138-4A5C-976F-8EAC2B608ADB}">
              <a16:predDERef xmlns:a16="http://schemas.microsoft.com/office/drawing/2014/main" pred="{5A3A333A-01AE-41C4-B516-5E66B25C7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93" name="Image 592">
          <a:extLst>
            <a:ext uri="{FF2B5EF4-FFF2-40B4-BE49-F238E27FC236}">
              <a16:creationId xmlns:a16="http://schemas.microsoft.com/office/drawing/2014/main" id="{805568DE-93FB-4156-8D48-92D8A6FEC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94" name="Image 593">
          <a:extLst>
            <a:ext uri="{FF2B5EF4-FFF2-40B4-BE49-F238E27FC236}">
              <a16:creationId xmlns:a16="http://schemas.microsoft.com/office/drawing/2014/main" id="{D4F185D7-B25F-4B05-9F49-F6A6A503762C}"/>
            </a:ext>
            <a:ext uri="{147F2762-F138-4A5C-976F-8EAC2B608ADB}">
              <a16:predDERef xmlns:a16="http://schemas.microsoft.com/office/drawing/2014/main" pred="{805568DE-93FB-4156-8D48-92D8A6FEC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95" name="Image 594">
          <a:extLst>
            <a:ext uri="{FF2B5EF4-FFF2-40B4-BE49-F238E27FC236}">
              <a16:creationId xmlns:a16="http://schemas.microsoft.com/office/drawing/2014/main" id="{1338AEA2-E845-485C-94EF-5D5AEE8158A3}"/>
            </a:ext>
            <a:ext uri="{147F2762-F138-4A5C-976F-8EAC2B608ADB}">
              <a16:predDERef xmlns:a16="http://schemas.microsoft.com/office/drawing/2014/main" pred="{D4F185D7-B25F-4B05-9F49-F6A6A5037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96" name="Image 595">
          <a:extLst>
            <a:ext uri="{FF2B5EF4-FFF2-40B4-BE49-F238E27FC236}">
              <a16:creationId xmlns:a16="http://schemas.microsoft.com/office/drawing/2014/main" id="{8DFB48E4-790E-44E1-B15D-602468F7A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97" name="Image 596">
          <a:extLst>
            <a:ext uri="{FF2B5EF4-FFF2-40B4-BE49-F238E27FC236}">
              <a16:creationId xmlns:a16="http://schemas.microsoft.com/office/drawing/2014/main" id="{4D69FA05-6AD5-4728-A2D1-A377D6218111}"/>
            </a:ext>
            <a:ext uri="{147F2762-F138-4A5C-976F-8EAC2B608ADB}">
              <a16:predDERef xmlns:a16="http://schemas.microsoft.com/office/drawing/2014/main" pred="{8DFB48E4-790E-44E1-B15D-602468F7A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598" name="Image 597">
          <a:extLst>
            <a:ext uri="{FF2B5EF4-FFF2-40B4-BE49-F238E27FC236}">
              <a16:creationId xmlns:a16="http://schemas.microsoft.com/office/drawing/2014/main" id="{DB18D6DF-CAF8-4713-831D-939F09DEE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599" name="Image 598">
          <a:extLst>
            <a:ext uri="{FF2B5EF4-FFF2-40B4-BE49-F238E27FC236}">
              <a16:creationId xmlns:a16="http://schemas.microsoft.com/office/drawing/2014/main" id="{B32C90A3-59A2-4907-8C65-152AE88C391A}"/>
            </a:ext>
            <a:ext uri="{147F2762-F138-4A5C-976F-8EAC2B608ADB}">
              <a16:predDERef xmlns:a16="http://schemas.microsoft.com/office/drawing/2014/main" pred="{DB18D6DF-CAF8-4713-831D-939F09DEE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5235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600" name="Image 599">
          <a:extLst>
            <a:ext uri="{FF2B5EF4-FFF2-40B4-BE49-F238E27FC236}">
              <a16:creationId xmlns:a16="http://schemas.microsoft.com/office/drawing/2014/main" id="{34454DAF-046B-4E35-A836-94A2B5391993}"/>
            </a:ext>
            <a:ext uri="{147F2762-F138-4A5C-976F-8EAC2B608ADB}">
              <a16:predDERef xmlns:a16="http://schemas.microsoft.com/office/drawing/2014/main" pred="{B32C90A3-59A2-4907-8C65-152AE88C3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51231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01" name="Image 600">
          <a:extLst>
            <a:ext uri="{FF2B5EF4-FFF2-40B4-BE49-F238E27FC236}">
              <a16:creationId xmlns:a16="http://schemas.microsoft.com/office/drawing/2014/main" id="{5EE30406-D890-4D4A-919A-74E3D6879433}"/>
            </a:ext>
            <a:ext uri="{147F2762-F138-4A5C-976F-8EAC2B608ADB}">
              <a16:predDERef xmlns:a16="http://schemas.microsoft.com/office/drawing/2014/main" pred="{34454DAF-046B-4E35-A836-94A2B5391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02" name="Image 601">
          <a:extLst>
            <a:ext uri="{FF2B5EF4-FFF2-40B4-BE49-F238E27FC236}">
              <a16:creationId xmlns:a16="http://schemas.microsoft.com/office/drawing/2014/main" id="{EEFBABA9-2105-406F-840F-516BFA4EE553}"/>
            </a:ext>
            <a:ext uri="{147F2762-F138-4A5C-976F-8EAC2B608ADB}">
              <a16:predDERef xmlns:a16="http://schemas.microsoft.com/office/drawing/2014/main" pred="{5EE30406-D890-4D4A-919A-74E3D6879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23</xdr:row>
      <xdr:rowOff>254000</xdr:rowOff>
    </xdr:from>
    <xdr:ext cx="921364" cy="0"/>
    <xdr:pic>
      <xdr:nvPicPr>
        <xdr:cNvPr id="603" name="Image 602">
          <a:extLst>
            <a:ext uri="{FF2B5EF4-FFF2-40B4-BE49-F238E27FC236}">
              <a16:creationId xmlns:a16="http://schemas.microsoft.com/office/drawing/2014/main" id="{8CF00EFE-797D-423C-96E8-6396C4DB4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</xdr:row>
      <xdr:rowOff>0</xdr:rowOff>
    </xdr:from>
    <xdr:ext cx="921364" cy="0"/>
    <xdr:pic>
      <xdr:nvPicPr>
        <xdr:cNvPr id="604" name="Image 603">
          <a:extLst>
            <a:ext uri="{FF2B5EF4-FFF2-40B4-BE49-F238E27FC236}">
              <a16:creationId xmlns:a16="http://schemas.microsoft.com/office/drawing/2014/main" id="{C6AEF8D8-F7B9-4819-9E32-8662F91C405A}"/>
            </a:ext>
            <a:ext uri="{147F2762-F138-4A5C-976F-8EAC2B608ADB}">
              <a16:predDERef xmlns:a16="http://schemas.microsoft.com/office/drawing/2014/main" pred="{8CF00EFE-797D-423C-96E8-6396C4DB4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2691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0</xdr:rowOff>
    </xdr:from>
    <xdr:ext cx="921364" cy="0"/>
    <xdr:pic>
      <xdr:nvPicPr>
        <xdr:cNvPr id="605" name="Image 604">
          <a:extLst>
            <a:ext uri="{FF2B5EF4-FFF2-40B4-BE49-F238E27FC236}">
              <a16:creationId xmlns:a16="http://schemas.microsoft.com/office/drawing/2014/main" id="{D5757362-3D8D-44D0-ABD2-6ADB083CD5A6}"/>
            </a:ext>
            <a:ext uri="{147F2762-F138-4A5C-976F-8EAC2B608ADB}">
              <a16:predDERef xmlns:a16="http://schemas.microsoft.com/office/drawing/2014/main" pred="{C6AEF8D8-F7B9-4819-9E32-8662F91C4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1563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06" name="Image 605">
          <a:extLst>
            <a:ext uri="{FF2B5EF4-FFF2-40B4-BE49-F238E27FC236}">
              <a16:creationId xmlns:a16="http://schemas.microsoft.com/office/drawing/2014/main" id="{7FD49DDC-40BD-479D-854A-C4056A994151}"/>
            </a:ext>
            <a:ext uri="{147F2762-F138-4A5C-976F-8EAC2B608ADB}">
              <a16:predDERef xmlns:a16="http://schemas.microsoft.com/office/drawing/2014/main" pred="{D5757362-3D8D-44D0-ABD2-6ADB083CD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42691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607" name="Image 606">
          <a:extLst>
            <a:ext uri="{FF2B5EF4-FFF2-40B4-BE49-F238E27FC236}">
              <a16:creationId xmlns:a16="http://schemas.microsoft.com/office/drawing/2014/main" id="{C4F4468C-A51D-43AD-9B9C-9453575E0FFD}"/>
            </a:ext>
            <a:ext uri="{147F2762-F138-4A5C-976F-8EAC2B608ADB}">
              <a16:predDERef xmlns:a16="http://schemas.microsoft.com/office/drawing/2014/main" pred="{7FD49DDC-40BD-479D-854A-C4056A994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41563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08" name="Image 607">
          <a:extLst>
            <a:ext uri="{FF2B5EF4-FFF2-40B4-BE49-F238E27FC236}">
              <a16:creationId xmlns:a16="http://schemas.microsoft.com/office/drawing/2014/main" id="{49E6562E-62A5-4BB7-9C89-305E066A6787}"/>
            </a:ext>
            <a:ext uri="{147F2762-F138-4A5C-976F-8EAC2B608ADB}">
              <a16:predDERef xmlns:a16="http://schemas.microsoft.com/office/drawing/2014/main" pred="{C4F4468C-A51D-43AD-9B9C-9453575E0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42691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609" name="Image 608">
          <a:extLst>
            <a:ext uri="{FF2B5EF4-FFF2-40B4-BE49-F238E27FC236}">
              <a16:creationId xmlns:a16="http://schemas.microsoft.com/office/drawing/2014/main" id="{056D96D4-E6E7-4C17-855F-D268D6ADD1EE}"/>
            </a:ext>
            <a:ext uri="{147F2762-F138-4A5C-976F-8EAC2B608ADB}">
              <a16:predDERef xmlns:a16="http://schemas.microsoft.com/office/drawing/2014/main" pred="{49E6562E-62A5-4BB7-9C89-305E066A6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41563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10" name="Image 609">
          <a:extLst>
            <a:ext uri="{FF2B5EF4-FFF2-40B4-BE49-F238E27FC236}">
              <a16:creationId xmlns:a16="http://schemas.microsoft.com/office/drawing/2014/main" id="{134EACA2-C50A-4B3B-AC8B-BF5D1B1FFE77}"/>
            </a:ext>
            <a:ext uri="{147F2762-F138-4A5C-976F-8EAC2B608ADB}">
              <a16:predDERef xmlns:a16="http://schemas.microsoft.com/office/drawing/2014/main" pred="{056D96D4-E6E7-4C17-855F-D268D6ADD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42691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611" name="Image 610">
          <a:extLst>
            <a:ext uri="{FF2B5EF4-FFF2-40B4-BE49-F238E27FC236}">
              <a16:creationId xmlns:a16="http://schemas.microsoft.com/office/drawing/2014/main" id="{7456FFE1-C82C-41A8-80EE-FA3F3308C958}"/>
            </a:ext>
            <a:ext uri="{147F2762-F138-4A5C-976F-8EAC2B608ADB}">
              <a16:predDERef xmlns:a16="http://schemas.microsoft.com/office/drawing/2014/main" pred="{134EACA2-C50A-4B3B-AC8B-BF5D1B1FF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41563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12" name="Image 611">
          <a:extLst>
            <a:ext uri="{FF2B5EF4-FFF2-40B4-BE49-F238E27FC236}">
              <a16:creationId xmlns:a16="http://schemas.microsoft.com/office/drawing/2014/main" id="{15A967F0-065B-45BC-8581-37428EDE531A}"/>
            </a:ext>
            <a:ext uri="{147F2762-F138-4A5C-976F-8EAC2B608ADB}">
              <a16:predDERef xmlns:a16="http://schemas.microsoft.com/office/drawing/2014/main" pred="{7456FFE1-C82C-41A8-80EE-FA3F3308C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42691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613" name="Image 612">
          <a:extLst>
            <a:ext uri="{FF2B5EF4-FFF2-40B4-BE49-F238E27FC236}">
              <a16:creationId xmlns:a16="http://schemas.microsoft.com/office/drawing/2014/main" id="{C1548A81-D621-4A5D-8A1B-B29CAFA10927}"/>
            </a:ext>
            <a:ext uri="{147F2762-F138-4A5C-976F-8EAC2B608ADB}">
              <a16:predDERef xmlns:a16="http://schemas.microsoft.com/office/drawing/2014/main" pred="{15A967F0-065B-45BC-8581-37428EDE5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41563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24</xdr:row>
      <xdr:rowOff>0</xdr:rowOff>
    </xdr:from>
    <xdr:ext cx="921364" cy="0"/>
    <xdr:pic>
      <xdr:nvPicPr>
        <xdr:cNvPr id="614" name="Image 613">
          <a:extLst>
            <a:ext uri="{FF2B5EF4-FFF2-40B4-BE49-F238E27FC236}">
              <a16:creationId xmlns:a16="http://schemas.microsoft.com/office/drawing/2014/main" id="{1C251447-4EC6-40BA-9861-3DEA303A2685}"/>
            </a:ext>
            <a:ext uri="{147F2762-F138-4A5C-976F-8EAC2B608ADB}">
              <a16:predDERef xmlns:a16="http://schemas.microsoft.com/office/drawing/2014/main" pred="{C1548A81-D621-4A5D-8A1B-B29CAFA10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42691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0</xdr:rowOff>
    </xdr:from>
    <xdr:ext cx="921364" cy="0"/>
    <xdr:pic>
      <xdr:nvPicPr>
        <xdr:cNvPr id="615" name="Image 614">
          <a:extLst>
            <a:ext uri="{FF2B5EF4-FFF2-40B4-BE49-F238E27FC236}">
              <a16:creationId xmlns:a16="http://schemas.microsoft.com/office/drawing/2014/main" id="{C855D92E-FC9E-41F0-9E7B-AA8ED0F8689C}"/>
            </a:ext>
            <a:ext uri="{147F2762-F138-4A5C-976F-8EAC2B608ADB}">
              <a16:predDERef xmlns:a16="http://schemas.microsoft.com/office/drawing/2014/main" pred="{1C251447-4EC6-40BA-9861-3DEA303A2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41563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08029" cy="0"/>
    <xdr:pic>
      <xdr:nvPicPr>
        <xdr:cNvPr id="616" name="Image 615">
          <a:extLst>
            <a:ext uri="{FF2B5EF4-FFF2-40B4-BE49-F238E27FC236}">
              <a16:creationId xmlns:a16="http://schemas.microsoft.com/office/drawing/2014/main" id="{8E617C02-BD52-4586-8785-637C737D3A74}"/>
            </a:ext>
            <a:ext uri="{147F2762-F138-4A5C-976F-8EAC2B608ADB}">
              <a16:predDERef xmlns:a16="http://schemas.microsoft.com/office/drawing/2014/main" pred="{C855D92E-FC9E-41F0-9E7B-AA8ED0F86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9807475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08029" cy="0"/>
    <xdr:pic>
      <xdr:nvPicPr>
        <xdr:cNvPr id="617" name="Image 616">
          <a:extLst>
            <a:ext uri="{FF2B5EF4-FFF2-40B4-BE49-F238E27FC236}">
              <a16:creationId xmlns:a16="http://schemas.microsoft.com/office/drawing/2014/main" id="{A8FD894B-988F-4111-8D9D-93FF5206B76D}"/>
            </a:ext>
            <a:ext uri="{147F2762-F138-4A5C-976F-8EAC2B608ADB}">
              <a16:predDERef xmlns:a16="http://schemas.microsoft.com/office/drawing/2014/main" pred="{8E617C02-BD52-4586-8785-637C737D3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59807475"/>
          <a:ext cx="908029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18" name="Image 617">
          <a:extLst>
            <a:ext uri="{FF2B5EF4-FFF2-40B4-BE49-F238E27FC236}">
              <a16:creationId xmlns:a16="http://schemas.microsoft.com/office/drawing/2014/main" id="{A335262D-20BE-4D65-966E-A396B5C024E1}"/>
            </a:ext>
            <a:ext uri="{147F2762-F138-4A5C-976F-8EAC2B608ADB}">
              <a16:predDERef xmlns:a16="http://schemas.microsoft.com/office/drawing/2014/main" pred="{A8FD894B-988F-4111-8D9D-93FF5206B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42048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19" name="Image 618">
          <a:extLst>
            <a:ext uri="{FF2B5EF4-FFF2-40B4-BE49-F238E27FC236}">
              <a16:creationId xmlns:a16="http://schemas.microsoft.com/office/drawing/2014/main" id="{A4911571-46E3-42FE-91AE-D9719FEC49C3}"/>
            </a:ext>
            <a:ext uri="{147F2762-F138-4A5C-976F-8EAC2B608ADB}">
              <a16:predDERef xmlns:a16="http://schemas.microsoft.com/office/drawing/2014/main" pred="{A335262D-20BE-4D65-966E-A396B5C02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20" name="Image 619">
          <a:extLst>
            <a:ext uri="{FF2B5EF4-FFF2-40B4-BE49-F238E27FC236}">
              <a16:creationId xmlns:a16="http://schemas.microsoft.com/office/drawing/2014/main" id="{688FDDEF-9276-4C6C-A82D-81F963B2E675}"/>
            </a:ext>
            <a:ext uri="{147F2762-F138-4A5C-976F-8EAC2B608ADB}">
              <a16:predDERef xmlns:a16="http://schemas.microsoft.com/office/drawing/2014/main" pred="{A4911571-46E3-42FE-91AE-D9719FEC4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21" name="Image 620">
          <a:extLst>
            <a:ext uri="{FF2B5EF4-FFF2-40B4-BE49-F238E27FC236}">
              <a16:creationId xmlns:a16="http://schemas.microsoft.com/office/drawing/2014/main" id="{DBE127F9-FBB9-47FD-B417-04E283E08AF6}"/>
            </a:ext>
            <a:ext uri="{147F2762-F138-4A5C-976F-8EAC2B608ADB}">
              <a16:predDERef xmlns:a16="http://schemas.microsoft.com/office/drawing/2014/main" pred="{688FDDEF-9276-4C6C-A82D-81F963B2E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22" name="Image 621">
          <a:extLst>
            <a:ext uri="{FF2B5EF4-FFF2-40B4-BE49-F238E27FC236}">
              <a16:creationId xmlns:a16="http://schemas.microsoft.com/office/drawing/2014/main" id="{74701499-08E9-4670-B003-BBC620940BFD}"/>
            </a:ext>
            <a:ext uri="{147F2762-F138-4A5C-976F-8EAC2B608ADB}">
              <a16:predDERef xmlns:a16="http://schemas.microsoft.com/office/drawing/2014/main" pred="{DBE127F9-FBB9-47FD-B417-04E283E08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623" name="Image 622">
          <a:extLst>
            <a:ext uri="{FF2B5EF4-FFF2-40B4-BE49-F238E27FC236}">
              <a16:creationId xmlns:a16="http://schemas.microsoft.com/office/drawing/2014/main" id="{64204AC4-CD42-4105-83B7-A41A5D9DFC74}"/>
            </a:ext>
            <a:ext uri="{147F2762-F138-4A5C-976F-8EAC2B608ADB}">
              <a16:predDERef xmlns:a16="http://schemas.microsoft.com/office/drawing/2014/main" pred="{74701499-08E9-4670-B003-BBC620940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624" name="Image 623">
          <a:extLst>
            <a:ext uri="{FF2B5EF4-FFF2-40B4-BE49-F238E27FC236}">
              <a16:creationId xmlns:a16="http://schemas.microsoft.com/office/drawing/2014/main" id="{7C4C23B1-AFB7-4C8C-B1D4-DFCE164F5318}"/>
            </a:ext>
            <a:ext uri="{147F2762-F138-4A5C-976F-8EAC2B608ADB}">
              <a16:predDERef xmlns:a16="http://schemas.microsoft.com/office/drawing/2014/main" pred="{64204AC4-CD42-4105-83B7-A41A5D9DF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25" name="Image 624">
          <a:extLst>
            <a:ext uri="{FF2B5EF4-FFF2-40B4-BE49-F238E27FC236}">
              <a16:creationId xmlns:a16="http://schemas.microsoft.com/office/drawing/2014/main" id="{CC8D4CF9-0DC7-4EB5-8586-BE48EA657CE7}"/>
            </a:ext>
            <a:ext uri="{147F2762-F138-4A5C-976F-8EAC2B608ADB}">
              <a16:predDERef xmlns:a16="http://schemas.microsoft.com/office/drawing/2014/main" pred="{7C4C23B1-AFB7-4C8C-B1D4-DFCE164F5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626" name="Image 625">
          <a:extLst>
            <a:ext uri="{FF2B5EF4-FFF2-40B4-BE49-F238E27FC236}">
              <a16:creationId xmlns:a16="http://schemas.microsoft.com/office/drawing/2014/main" id="{F720F534-FF40-4A40-81BC-509E923593DC}"/>
            </a:ext>
            <a:ext uri="{147F2762-F138-4A5C-976F-8EAC2B608ADB}">
              <a16:predDERef xmlns:a16="http://schemas.microsoft.com/office/drawing/2014/main" pred="{CC8D4CF9-0DC7-4EB5-8586-BE48EA657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627" name="Image 626">
          <a:extLst>
            <a:ext uri="{FF2B5EF4-FFF2-40B4-BE49-F238E27FC236}">
              <a16:creationId xmlns:a16="http://schemas.microsoft.com/office/drawing/2014/main" id="{58397405-FEA8-46EC-8447-11D3A5636018}"/>
            </a:ext>
            <a:ext uri="{147F2762-F138-4A5C-976F-8EAC2B608ADB}">
              <a16:predDERef xmlns:a16="http://schemas.microsoft.com/office/drawing/2014/main" pred="{F720F534-FF40-4A40-81BC-509E9235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28" name="Image 627">
          <a:extLst>
            <a:ext uri="{FF2B5EF4-FFF2-40B4-BE49-F238E27FC236}">
              <a16:creationId xmlns:a16="http://schemas.microsoft.com/office/drawing/2014/main" id="{D793C5D1-0739-402F-BD83-BE61BEC2B6D3}"/>
            </a:ext>
            <a:ext uri="{147F2762-F138-4A5C-976F-8EAC2B608ADB}">
              <a16:predDERef xmlns:a16="http://schemas.microsoft.com/office/drawing/2014/main" pred="{58397405-FEA8-46EC-8447-11D3A5636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29" name="Image 628">
          <a:extLst>
            <a:ext uri="{FF2B5EF4-FFF2-40B4-BE49-F238E27FC236}">
              <a16:creationId xmlns:a16="http://schemas.microsoft.com/office/drawing/2014/main" id="{B98B1259-D8A4-4CF9-99AB-E4F122E3D58E}"/>
            </a:ext>
            <a:ext uri="{147F2762-F138-4A5C-976F-8EAC2B608ADB}">
              <a16:predDERef xmlns:a16="http://schemas.microsoft.com/office/drawing/2014/main" pred="{D793C5D1-0739-402F-BD83-BE61BEC2B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30" name="Image 629">
          <a:extLst>
            <a:ext uri="{FF2B5EF4-FFF2-40B4-BE49-F238E27FC236}">
              <a16:creationId xmlns:a16="http://schemas.microsoft.com/office/drawing/2014/main" id="{142B1CE1-4992-4C07-9F30-FB1026C7A4B3}"/>
            </a:ext>
            <a:ext uri="{147F2762-F138-4A5C-976F-8EAC2B608ADB}">
              <a16:predDERef xmlns:a16="http://schemas.microsoft.com/office/drawing/2014/main" pred="{B98B1259-D8A4-4CF9-99AB-E4F122E3D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31" name="Image 630">
          <a:extLst>
            <a:ext uri="{FF2B5EF4-FFF2-40B4-BE49-F238E27FC236}">
              <a16:creationId xmlns:a16="http://schemas.microsoft.com/office/drawing/2014/main" id="{A4F3CC5C-CF6A-4512-AE9F-CC204BB11DDF}"/>
            </a:ext>
            <a:ext uri="{147F2762-F138-4A5C-976F-8EAC2B608ADB}">
              <a16:predDERef xmlns:a16="http://schemas.microsoft.com/office/drawing/2014/main" pred="{142B1CE1-4992-4C07-9F30-FB1026C7A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32" name="Image 631">
          <a:extLst>
            <a:ext uri="{FF2B5EF4-FFF2-40B4-BE49-F238E27FC236}">
              <a16:creationId xmlns:a16="http://schemas.microsoft.com/office/drawing/2014/main" id="{DA2DBCE5-634C-4E82-B724-5458B07644BE}"/>
            </a:ext>
            <a:ext uri="{147F2762-F138-4A5C-976F-8EAC2B608ADB}">
              <a16:predDERef xmlns:a16="http://schemas.microsoft.com/office/drawing/2014/main" pred="{A4F3CC5C-CF6A-4512-AE9F-CC204BB11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33" name="Image 632">
          <a:extLst>
            <a:ext uri="{FF2B5EF4-FFF2-40B4-BE49-F238E27FC236}">
              <a16:creationId xmlns:a16="http://schemas.microsoft.com/office/drawing/2014/main" id="{146E6DBD-09EE-44FC-BA5C-42300FF44CEB}"/>
            </a:ext>
            <a:ext uri="{147F2762-F138-4A5C-976F-8EAC2B608ADB}">
              <a16:predDERef xmlns:a16="http://schemas.microsoft.com/office/drawing/2014/main" pred="{DA2DBCE5-634C-4E82-B724-5458B0764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34" name="Image 633">
          <a:extLst>
            <a:ext uri="{FF2B5EF4-FFF2-40B4-BE49-F238E27FC236}">
              <a16:creationId xmlns:a16="http://schemas.microsoft.com/office/drawing/2014/main" id="{9E4B695C-1DA6-4049-821B-65F2873D555E}"/>
            </a:ext>
            <a:ext uri="{147F2762-F138-4A5C-976F-8EAC2B608ADB}">
              <a16:predDERef xmlns:a16="http://schemas.microsoft.com/office/drawing/2014/main" pred="{146E6DBD-09EE-44FC-BA5C-42300FF44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35" name="Image 634">
          <a:extLst>
            <a:ext uri="{FF2B5EF4-FFF2-40B4-BE49-F238E27FC236}">
              <a16:creationId xmlns:a16="http://schemas.microsoft.com/office/drawing/2014/main" id="{2350A96B-8A65-4228-BA5D-E7BC52F54FA9}"/>
            </a:ext>
            <a:ext uri="{147F2762-F138-4A5C-976F-8EAC2B608ADB}">
              <a16:predDERef xmlns:a16="http://schemas.microsoft.com/office/drawing/2014/main" pred="{9E4B695C-1DA6-4049-821B-65F2873D5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36" name="Image 635">
          <a:extLst>
            <a:ext uri="{FF2B5EF4-FFF2-40B4-BE49-F238E27FC236}">
              <a16:creationId xmlns:a16="http://schemas.microsoft.com/office/drawing/2014/main" id="{921ACA5C-7FA7-4C58-B150-F8644D36800F}"/>
            </a:ext>
            <a:ext uri="{147F2762-F138-4A5C-976F-8EAC2B608ADB}">
              <a16:predDERef xmlns:a16="http://schemas.microsoft.com/office/drawing/2014/main" pred="{2350A96B-8A65-4228-BA5D-E7BC52F54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37" name="Image 636">
          <a:extLst>
            <a:ext uri="{FF2B5EF4-FFF2-40B4-BE49-F238E27FC236}">
              <a16:creationId xmlns:a16="http://schemas.microsoft.com/office/drawing/2014/main" id="{3B7EA653-689B-43CC-9A1C-FF7193D7243B}"/>
            </a:ext>
            <a:ext uri="{147F2762-F138-4A5C-976F-8EAC2B608ADB}">
              <a16:predDERef xmlns:a16="http://schemas.microsoft.com/office/drawing/2014/main" pred="{921ACA5C-7FA7-4C58-B150-F8644D368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38" name="Image 637">
          <a:extLst>
            <a:ext uri="{FF2B5EF4-FFF2-40B4-BE49-F238E27FC236}">
              <a16:creationId xmlns:a16="http://schemas.microsoft.com/office/drawing/2014/main" id="{F0CE1865-0D98-4825-9EEF-3E38F22582C0}"/>
            </a:ext>
            <a:ext uri="{147F2762-F138-4A5C-976F-8EAC2B608ADB}">
              <a16:predDERef xmlns:a16="http://schemas.microsoft.com/office/drawing/2014/main" pred="{3B7EA653-689B-43CC-9A1C-FF7193D72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39" name="Image 638">
          <a:extLst>
            <a:ext uri="{FF2B5EF4-FFF2-40B4-BE49-F238E27FC236}">
              <a16:creationId xmlns:a16="http://schemas.microsoft.com/office/drawing/2014/main" id="{15F3A489-FCB6-465E-8E46-FA45813EF1C5}"/>
            </a:ext>
            <a:ext uri="{147F2762-F138-4A5C-976F-8EAC2B608ADB}">
              <a16:predDERef xmlns:a16="http://schemas.microsoft.com/office/drawing/2014/main" pred="{F0CE1865-0D98-4825-9EEF-3E38F2258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40" name="Image 639">
          <a:extLst>
            <a:ext uri="{FF2B5EF4-FFF2-40B4-BE49-F238E27FC236}">
              <a16:creationId xmlns:a16="http://schemas.microsoft.com/office/drawing/2014/main" id="{FFC26394-49C1-4157-9358-48FF41416B05}"/>
            </a:ext>
            <a:ext uri="{147F2762-F138-4A5C-976F-8EAC2B608ADB}">
              <a16:predDERef xmlns:a16="http://schemas.microsoft.com/office/drawing/2014/main" pred="{15F3A489-FCB6-465E-8E46-FA45813EF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41" name="Image 640">
          <a:extLst>
            <a:ext uri="{FF2B5EF4-FFF2-40B4-BE49-F238E27FC236}">
              <a16:creationId xmlns:a16="http://schemas.microsoft.com/office/drawing/2014/main" id="{0A1F7041-3CB9-4357-81D6-513B3070948B}"/>
            </a:ext>
            <a:ext uri="{147F2762-F138-4A5C-976F-8EAC2B608ADB}">
              <a16:predDERef xmlns:a16="http://schemas.microsoft.com/office/drawing/2014/main" pred="{FFC26394-49C1-4157-9358-48FF41416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42" name="Image 641">
          <a:extLst>
            <a:ext uri="{FF2B5EF4-FFF2-40B4-BE49-F238E27FC236}">
              <a16:creationId xmlns:a16="http://schemas.microsoft.com/office/drawing/2014/main" id="{46C9A78B-D75B-4F14-B12E-88B2400EE565}"/>
            </a:ext>
            <a:ext uri="{147F2762-F138-4A5C-976F-8EAC2B608ADB}">
              <a16:predDERef xmlns:a16="http://schemas.microsoft.com/office/drawing/2014/main" pred="{0A1F7041-3CB9-4357-81D6-513B30709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43" name="Image 642">
          <a:extLst>
            <a:ext uri="{FF2B5EF4-FFF2-40B4-BE49-F238E27FC236}">
              <a16:creationId xmlns:a16="http://schemas.microsoft.com/office/drawing/2014/main" id="{0E9186DA-7D81-4BC2-AE55-35FE15C2F32D}"/>
            </a:ext>
            <a:ext uri="{147F2762-F138-4A5C-976F-8EAC2B608ADB}">
              <a16:predDERef xmlns:a16="http://schemas.microsoft.com/office/drawing/2014/main" pred="{46C9A78B-D75B-4F14-B12E-88B2400EE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644" name="Image 643">
          <a:extLst>
            <a:ext uri="{FF2B5EF4-FFF2-40B4-BE49-F238E27FC236}">
              <a16:creationId xmlns:a16="http://schemas.microsoft.com/office/drawing/2014/main" id="{8DD62FB5-0E14-4050-89BE-F7D3307D4261}"/>
            </a:ext>
            <a:ext uri="{147F2762-F138-4A5C-976F-8EAC2B608ADB}">
              <a16:predDERef xmlns:a16="http://schemas.microsoft.com/office/drawing/2014/main" pred="{0E9186DA-7D81-4BC2-AE55-35FE15C2F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645" name="Image 644">
          <a:extLst>
            <a:ext uri="{FF2B5EF4-FFF2-40B4-BE49-F238E27FC236}">
              <a16:creationId xmlns:a16="http://schemas.microsoft.com/office/drawing/2014/main" id="{8FED74E1-9A38-4221-821D-F5DF834864C1}"/>
            </a:ext>
            <a:ext uri="{147F2762-F138-4A5C-976F-8EAC2B608ADB}">
              <a16:predDERef xmlns:a16="http://schemas.microsoft.com/office/drawing/2014/main" pred="{8DD62FB5-0E14-4050-89BE-F7D3307D4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46" name="Image 645">
          <a:extLst>
            <a:ext uri="{FF2B5EF4-FFF2-40B4-BE49-F238E27FC236}">
              <a16:creationId xmlns:a16="http://schemas.microsoft.com/office/drawing/2014/main" id="{56B10A58-ED5E-4AC6-8B78-D89E67974BBB}"/>
            </a:ext>
            <a:ext uri="{147F2762-F138-4A5C-976F-8EAC2B608ADB}">
              <a16:predDERef xmlns:a16="http://schemas.microsoft.com/office/drawing/2014/main" pred="{8FED74E1-9A38-4221-821D-F5DF83486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647" name="Image 646">
          <a:extLst>
            <a:ext uri="{FF2B5EF4-FFF2-40B4-BE49-F238E27FC236}">
              <a16:creationId xmlns:a16="http://schemas.microsoft.com/office/drawing/2014/main" id="{C9CF768B-1A0C-4DF5-8975-969E9EAAF959}"/>
            </a:ext>
            <a:ext uri="{147F2762-F138-4A5C-976F-8EAC2B608ADB}">
              <a16:predDERef xmlns:a16="http://schemas.microsoft.com/office/drawing/2014/main" pred="{56B10A58-ED5E-4AC6-8B78-D89E67974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648" name="Image 647">
          <a:extLst>
            <a:ext uri="{FF2B5EF4-FFF2-40B4-BE49-F238E27FC236}">
              <a16:creationId xmlns:a16="http://schemas.microsoft.com/office/drawing/2014/main" id="{65D2AD1B-CC4B-4BBB-BDFF-3C510BA9075F}"/>
            </a:ext>
            <a:ext uri="{147F2762-F138-4A5C-976F-8EAC2B608ADB}">
              <a16:predDERef xmlns:a16="http://schemas.microsoft.com/office/drawing/2014/main" pred="{C9CF768B-1A0C-4DF5-8975-969E9EAAF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49" name="Image 648">
          <a:extLst>
            <a:ext uri="{FF2B5EF4-FFF2-40B4-BE49-F238E27FC236}">
              <a16:creationId xmlns:a16="http://schemas.microsoft.com/office/drawing/2014/main" id="{B3F18F62-58F5-4193-80DB-F486A5990D86}"/>
            </a:ext>
            <a:ext uri="{147F2762-F138-4A5C-976F-8EAC2B608ADB}">
              <a16:predDERef xmlns:a16="http://schemas.microsoft.com/office/drawing/2014/main" pred="{65D2AD1B-CC4B-4BBB-BDFF-3C510BA90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50" name="Image 649">
          <a:extLst>
            <a:ext uri="{FF2B5EF4-FFF2-40B4-BE49-F238E27FC236}">
              <a16:creationId xmlns:a16="http://schemas.microsoft.com/office/drawing/2014/main" id="{D7F77FDF-0599-4DE6-9EBD-CBD3D7279044}"/>
            </a:ext>
            <a:ext uri="{147F2762-F138-4A5C-976F-8EAC2B608ADB}">
              <a16:predDERef xmlns:a16="http://schemas.microsoft.com/office/drawing/2014/main" pred="{B3F18F62-58F5-4193-80DB-F486A5990D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51" name="Image 650">
          <a:extLst>
            <a:ext uri="{FF2B5EF4-FFF2-40B4-BE49-F238E27FC236}">
              <a16:creationId xmlns:a16="http://schemas.microsoft.com/office/drawing/2014/main" id="{4B7A38EA-CDBE-4792-88E8-C877194D5E76}"/>
            </a:ext>
            <a:ext uri="{147F2762-F138-4A5C-976F-8EAC2B608ADB}">
              <a16:predDERef xmlns:a16="http://schemas.microsoft.com/office/drawing/2014/main" pred="{D7F77FDF-0599-4DE6-9EBD-CBD3D7279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52" name="Image 651">
          <a:extLst>
            <a:ext uri="{FF2B5EF4-FFF2-40B4-BE49-F238E27FC236}">
              <a16:creationId xmlns:a16="http://schemas.microsoft.com/office/drawing/2014/main" id="{7163728E-99FA-4FD3-B7EE-9B50823472D2}"/>
            </a:ext>
            <a:ext uri="{147F2762-F138-4A5C-976F-8EAC2B608ADB}">
              <a16:predDERef xmlns:a16="http://schemas.microsoft.com/office/drawing/2014/main" pred="{4B7A38EA-CDBE-4792-88E8-C877194D5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53" name="Image 652">
          <a:extLst>
            <a:ext uri="{FF2B5EF4-FFF2-40B4-BE49-F238E27FC236}">
              <a16:creationId xmlns:a16="http://schemas.microsoft.com/office/drawing/2014/main" id="{0E2C7E68-D41B-47A2-80D1-B72971F3561B}"/>
            </a:ext>
            <a:ext uri="{147F2762-F138-4A5C-976F-8EAC2B608ADB}">
              <a16:predDERef xmlns:a16="http://schemas.microsoft.com/office/drawing/2014/main" pred="{7163728E-99FA-4FD3-B7EE-9B5082347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54" name="Image 653">
          <a:extLst>
            <a:ext uri="{FF2B5EF4-FFF2-40B4-BE49-F238E27FC236}">
              <a16:creationId xmlns:a16="http://schemas.microsoft.com/office/drawing/2014/main" id="{FB5F0747-A1F3-4C75-BC61-55953A9453A8}"/>
            </a:ext>
            <a:ext uri="{147F2762-F138-4A5C-976F-8EAC2B608ADB}">
              <a16:predDERef xmlns:a16="http://schemas.microsoft.com/office/drawing/2014/main" pred="{0E2C7E68-D41B-47A2-80D1-B72971F35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55" name="Image 654">
          <a:extLst>
            <a:ext uri="{FF2B5EF4-FFF2-40B4-BE49-F238E27FC236}">
              <a16:creationId xmlns:a16="http://schemas.microsoft.com/office/drawing/2014/main" id="{2E67BC74-5CD9-41ED-83D1-050F5195135E}"/>
            </a:ext>
            <a:ext uri="{147F2762-F138-4A5C-976F-8EAC2B608ADB}">
              <a16:predDERef xmlns:a16="http://schemas.microsoft.com/office/drawing/2014/main" pred="{FB5F0747-A1F3-4C75-BC61-55953A945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56" name="Image 655">
          <a:extLst>
            <a:ext uri="{FF2B5EF4-FFF2-40B4-BE49-F238E27FC236}">
              <a16:creationId xmlns:a16="http://schemas.microsoft.com/office/drawing/2014/main" id="{467E0D1F-E367-4F71-99D2-F596BADBAE1F}"/>
            </a:ext>
            <a:ext uri="{147F2762-F138-4A5C-976F-8EAC2B608ADB}">
              <a16:predDERef xmlns:a16="http://schemas.microsoft.com/office/drawing/2014/main" pred="{2E67BC74-5CD9-41ED-83D1-050F51951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57" name="Image 656">
          <a:extLst>
            <a:ext uri="{FF2B5EF4-FFF2-40B4-BE49-F238E27FC236}">
              <a16:creationId xmlns:a16="http://schemas.microsoft.com/office/drawing/2014/main" id="{59A2A9FF-A4E7-48D9-9E54-F3E487DEEB6A}"/>
            </a:ext>
            <a:ext uri="{147F2762-F138-4A5C-976F-8EAC2B608ADB}">
              <a16:predDERef xmlns:a16="http://schemas.microsoft.com/office/drawing/2014/main" pred="{467E0D1F-E367-4F71-99D2-F596BADBA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58" name="Image 657">
          <a:extLst>
            <a:ext uri="{FF2B5EF4-FFF2-40B4-BE49-F238E27FC236}">
              <a16:creationId xmlns:a16="http://schemas.microsoft.com/office/drawing/2014/main" id="{50B5FB7A-BB23-44A9-A16B-BBAFC8931677}"/>
            </a:ext>
            <a:ext uri="{147F2762-F138-4A5C-976F-8EAC2B608ADB}">
              <a16:predDERef xmlns:a16="http://schemas.microsoft.com/office/drawing/2014/main" pred="{59A2A9FF-A4E7-48D9-9E54-F3E487DEE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59" name="Image 658">
          <a:extLst>
            <a:ext uri="{FF2B5EF4-FFF2-40B4-BE49-F238E27FC236}">
              <a16:creationId xmlns:a16="http://schemas.microsoft.com/office/drawing/2014/main" id="{BBA7B2F2-7704-4922-BDBC-7A341010B5C2}"/>
            </a:ext>
            <a:ext uri="{147F2762-F138-4A5C-976F-8EAC2B608ADB}">
              <a16:predDERef xmlns:a16="http://schemas.microsoft.com/office/drawing/2014/main" pred="{50B5FB7A-BB23-44A9-A16B-BBAFC8931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60" name="Image 659">
          <a:extLst>
            <a:ext uri="{FF2B5EF4-FFF2-40B4-BE49-F238E27FC236}">
              <a16:creationId xmlns:a16="http://schemas.microsoft.com/office/drawing/2014/main" id="{82F45CD8-5FE4-4F0E-ABCC-DDE57CCF104D}"/>
            </a:ext>
            <a:ext uri="{147F2762-F138-4A5C-976F-8EAC2B608ADB}">
              <a16:predDERef xmlns:a16="http://schemas.microsoft.com/office/drawing/2014/main" pred="{BBA7B2F2-7704-4922-BDBC-7A341010B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61" name="Image 660">
          <a:extLst>
            <a:ext uri="{FF2B5EF4-FFF2-40B4-BE49-F238E27FC236}">
              <a16:creationId xmlns:a16="http://schemas.microsoft.com/office/drawing/2014/main" id="{C0BCF36B-C50E-4466-BC14-3B41C4581B2D}"/>
            </a:ext>
            <a:ext uri="{147F2762-F138-4A5C-976F-8EAC2B608ADB}">
              <a16:predDERef xmlns:a16="http://schemas.microsoft.com/office/drawing/2014/main" pred="{82F45CD8-5FE4-4F0E-ABCC-DDE57CCF1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62" name="Image 661">
          <a:extLst>
            <a:ext uri="{FF2B5EF4-FFF2-40B4-BE49-F238E27FC236}">
              <a16:creationId xmlns:a16="http://schemas.microsoft.com/office/drawing/2014/main" id="{796312E6-E7EA-4C7A-814C-2A059E568492}"/>
            </a:ext>
            <a:ext uri="{147F2762-F138-4A5C-976F-8EAC2B608ADB}">
              <a16:predDERef xmlns:a16="http://schemas.microsoft.com/office/drawing/2014/main" pred="{C0BCF36B-C50E-4466-BC14-3B41C4581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663" name="Image 662">
          <a:extLst>
            <a:ext uri="{FF2B5EF4-FFF2-40B4-BE49-F238E27FC236}">
              <a16:creationId xmlns:a16="http://schemas.microsoft.com/office/drawing/2014/main" id="{BFA8C6A1-E4D5-492D-94AF-BB16532A426A}"/>
            </a:ext>
            <a:ext uri="{147F2762-F138-4A5C-976F-8EAC2B608ADB}">
              <a16:predDERef xmlns:a16="http://schemas.microsoft.com/office/drawing/2014/main" pred="{796312E6-E7EA-4C7A-814C-2A059E568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64" name="Image 663">
          <a:extLst>
            <a:ext uri="{FF2B5EF4-FFF2-40B4-BE49-F238E27FC236}">
              <a16:creationId xmlns:a16="http://schemas.microsoft.com/office/drawing/2014/main" id="{D3D77358-3765-4C20-9FB3-7699BB26C892}"/>
            </a:ext>
            <a:ext uri="{147F2762-F138-4A5C-976F-8EAC2B608ADB}">
              <a16:predDERef xmlns:a16="http://schemas.microsoft.com/office/drawing/2014/main" pred="{BFA8C6A1-E4D5-492D-94AF-BB16532A4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65" name="Image 664">
          <a:extLst>
            <a:ext uri="{FF2B5EF4-FFF2-40B4-BE49-F238E27FC236}">
              <a16:creationId xmlns:a16="http://schemas.microsoft.com/office/drawing/2014/main" id="{94AFF749-7C0C-4A8F-9D1C-4ADD073EDF09}"/>
            </a:ext>
            <a:ext uri="{147F2762-F138-4A5C-976F-8EAC2B608ADB}">
              <a16:predDERef xmlns:a16="http://schemas.microsoft.com/office/drawing/2014/main" pred="{D3D77358-3765-4C20-9FB3-7699BB26C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66" name="Image 665">
          <a:extLst>
            <a:ext uri="{FF2B5EF4-FFF2-40B4-BE49-F238E27FC236}">
              <a16:creationId xmlns:a16="http://schemas.microsoft.com/office/drawing/2014/main" id="{E70DA4BD-81E5-46F1-A210-8CB17ED3159C}"/>
            </a:ext>
            <a:ext uri="{147F2762-F138-4A5C-976F-8EAC2B608ADB}">
              <a16:predDERef xmlns:a16="http://schemas.microsoft.com/office/drawing/2014/main" pred="{94AFF749-7C0C-4A8F-9D1C-4ADD073ED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67" name="Image 666">
          <a:extLst>
            <a:ext uri="{FF2B5EF4-FFF2-40B4-BE49-F238E27FC236}">
              <a16:creationId xmlns:a16="http://schemas.microsoft.com/office/drawing/2014/main" id="{AF2B3919-6DD5-4692-BDAB-1F6804BCA460}"/>
            </a:ext>
            <a:ext uri="{147F2762-F138-4A5C-976F-8EAC2B608ADB}">
              <a16:predDERef xmlns:a16="http://schemas.microsoft.com/office/drawing/2014/main" pred="{E70DA4BD-81E5-46F1-A210-8CB17ED31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68" name="Image 667">
          <a:extLst>
            <a:ext uri="{FF2B5EF4-FFF2-40B4-BE49-F238E27FC236}">
              <a16:creationId xmlns:a16="http://schemas.microsoft.com/office/drawing/2014/main" id="{8F2E0052-7E84-4AB3-A244-B91F2B47B0E9}"/>
            </a:ext>
            <a:ext uri="{147F2762-F138-4A5C-976F-8EAC2B608ADB}">
              <a16:predDERef xmlns:a16="http://schemas.microsoft.com/office/drawing/2014/main" pred="{AF2B3919-6DD5-4692-BDAB-1F6804BCA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69" name="Image 668">
          <a:extLst>
            <a:ext uri="{FF2B5EF4-FFF2-40B4-BE49-F238E27FC236}">
              <a16:creationId xmlns:a16="http://schemas.microsoft.com/office/drawing/2014/main" id="{7483203D-56FA-496F-AB7D-C6BEA001C0FE}"/>
            </a:ext>
            <a:ext uri="{147F2762-F138-4A5C-976F-8EAC2B608ADB}">
              <a16:predDERef xmlns:a16="http://schemas.microsoft.com/office/drawing/2014/main" pred="{8F2E0052-7E84-4AB3-A244-B91F2B47B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70" name="Image 669">
          <a:extLst>
            <a:ext uri="{FF2B5EF4-FFF2-40B4-BE49-F238E27FC236}">
              <a16:creationId xmlns:a16="http://schemas.microsoft.com/office/drawing/2014/main" id="{0FFF0606-9415-4947-AA1B-16C7D7CD2E01}"/>
            </a:ext>
            <a:ext uri="{147F2762-F138-4A5C-976F-8EAC2B608ADB}">
              <a16:predDERef xmlns:a16="http://schemas.microsoft.com/office/drawing/2014/main" pred="{7483203D-56FA-496F-AB7D-C6BEA001C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71" name="Image 670">
          <a:extLst>
            <a:ext uri="{FF2B5EF4-FFF2-40B4-BE49-F238E27FC236}">
              <a16:creationId xmlns:a16="http://schemas.microsoft.com/office/drawing/2014/main" id="{F9C12717-939A-49E9-847C-3A02DFE49F97}"/>
            </a:ext>
            <a:ext uri="{147F2762-F138-4A5C-976F-8EAC2B608ADB}">
              <a16:predDERef xmlns:a16="http://schemas.microsoft.com/office/drawing/2014/main" pred="{0FFF0606-9415-4947-AA1B-16C7D7CD2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72" name="Image 671">
          <a:extLst>
            <a:ext uri="{FF2B5EF4-FFF2-40B4-BE49-F238E27FC236}">
              <a16:creationId xmlns:a16="http://schemas.microsoft.com/office/drawing/2014/main" id="{6F09F612-383A-42C3-9ADA-660011C0BF42}"/>
            </a:ext>
            <a:ext uri="{147F2762-F138-4A5C-976F-8EAC2B608ADB}">
              <a16:predDERef xmlns:a16="http://schemas.microsoft.com/office/drawing/2014/main" pred="{F9C12717-939A-49E9-847C-3A02DFE49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73" name="Image 672">
          <a:extLst>
            <a:ext uri="{FF2B5EF4-FFF2-40B4-BE49-F238E27FC236}">
              <a16:creationId xmlns:a16="http://schemas.microsoft.com/office/drawing/2014/main" id="{3A66D36D-4AC2-4DBF-88BA-068F68465AE0}"/>
            </a:ext>
            <a:ext uri="{147F2762-F138-4A5C-976F-8EAC2B608ADB}">
              <a16:predDERef xmlns:a16="http://schemas.microsoft.com/office/drawing/2014/main" pred="{6F09F612-383A-42C3-9ADA-660011C0B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674" name="Image 673">
          <a:extLst>
            <a:ext uri="{FF2B5EF4-FFF2-40B4-BE49-F238E27FC236}">
              <a16:creationId xmlns:a16="http://schemas.microsoft.com/office/drawing/2014/main" id="{30D47B40-85C3-4CC7-9F5B-53E12AE6B790}"/>
            </a:ext>
            <a:ext uri="{147F2762-F138-4A5C-976F-8EAC2B608ADB}">
              <a16:predDERef xmlns:a16="http://schemas.microsoft.com/office/drawing/2014/main" pred="{3A66D36D-4AC2-4DBF-88BA-068F68465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675" name="Image 674">
          <a:extLst>
            <a:ext uri="{FF2B5EF4-FFF2-40B4-BE49-F238E27FC236}">
              <a16:creationId xmlns:a16="http://schemas.microsoft.com/office/drawing/2014/main" id="{83A628AA-FDC4-4038-8B73-B7171BE3FEE0}"/>
            </a:ext>
            <a:ext uri="{147F2762-F138-4A5C-976F-8EAC2B608ADB}">
              <a16:predDERef xmlns:a16="http://schemas.microsoft.com/office/drawing/2014/main" pred="{30D47B40-85C3-4CC7-9F5B-53E12AE6B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76" name="Image 675">
          <a:extLst>
            <a:ext uri="{FF2B5EF4-FFF2-40B4-BE49-F238E27FC236}">
              <a16:creationId xmlns:a16="http://schemas.microsoft.com/office/drawing/2014/main" id="{E58B214C-B935-49AF-B085-2307B95C7ABA}"/>
            </a:ext>
            <a:ext uri="{147F2762-F138-4A5C-976F-8EAC2B608ADB}">
              <a16:predDERef xmlns:a16="http://schemas.microsoft.com/office/drawing/2014/main" pred="{83A628AA-FDC4-4038-8B73-B7171BE3F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677" name="Image 676">
          <a:extLst>
            <a:ext uri="{FF2B5EF4-FFF2-40B4-BE49-F238E27FC236}">
              <a16:creationId xmlns:a16="http://schemas.microsoft.com/office/drawing/2014/main" id="{6AD34883-C6F7-46E2-9A34-73E164BEE9D3}"/>
            </a:ext>
            <a:ext uri="{147F2762-F138-4A5C-976F-8EAC2B608ADB}">
              <a16:predDERef xmlns:a16="http://schemas.microsoft.com/office/drawing/2014/main" pred="{E58B214C-B935-49AF-B085-2307B95C7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678" name="Image 677">
          <a:extLst>
            <a:ext uri="{FF2B5EF4-FFF2-40B4-BE49-F238E27FC236}">
              <a16:creationId xmlns:a16="http://schemas.microsoft.com/office/drawing/2014/main" id="{6F5EDD80-DD59-4D66-BDE7-4BF1768BD710}"/>
            </a:ext>
            <a:ext uri="{147F2762-F138-4A5C-976F-8EAC2B608ADB}">
              <a16:predDERef xmlns:a16="http://schemas.microsoft.com/office/drawing/2014/main" pred="{6AD34883-C6F7-46E2-9A34-73E164BEE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79" name="Image 678">
          <a:extLst>
            <a:ext uri="{FF2B5EF4-FFF2-40B4-BE49-F238E27FC236}">
              <a16:creationId xmlns:a16="http://schemas.microsoft.com/office/drawing/2014/main" id="{4B48CD58-80F7-4D3D-BFAE-DEA4A63C706B}"/>
            </a:ext>
            <a:ext uri="{147F2762-F138-4A5C-976F-8EAC2B608ADB}">
              <a16:predDERef xmlns:a16="http://schemas.microsoft.com/office/drawing/2014/main" pred="{6F5EDD80-DD59-4D66-BDE7-4BF1768BD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80" name="Image 679">
          <a:extLst>
            <a:ext uri="{FF2B5EF4-FFF2-40B4-BE49-F238E27FC236}">
              <a16:creationId xmlns:a16="http://schemas.microsoft.com/office/drawing/2014/main" id="{43BEDE0B-FE04-4067-9F8B-708FB9BCAC48}"/>
            </a:ext>
            <a:ext uri="{147F2762-F138-4A5C-976F-8EAC2B608ADB}">
              <a16:predDERef xmlns:a16="http://schemas.microsoft.com/office/drawing/2014/main" pred="{4B48CD58-80F7-4D3D-BFAE-DEA4A63C7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681" name="Image 680">
          <a:extLst>
            <a:ext uri="{FF2B5EF4-FFF2-40B4-BE49-F238E27FC236}">
              <a16:creationId xmlns:a16="http://schemas.microsoft.com/office/drawing/2014/main" id="{1ED90714-0919-46D2-BE36-9EB8CF487B18}"/>
            </a:ext>
            <a:ext uri="{147F2762-F138-4A5C-976F-8EAC2B608ADB}">
              <a16:predDERef xmlns:a16="http://schemas.microsoft.com/office/drawing/2014/main" pred="{43BEDE0B-FE04-4067-9F8B-708FB9BCA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82" name="Image 681">
          <a:extLst>
            <a:ext uri="{FF2B5EF4-FFF2-40B4-BE49-F238E27FC236}">
              <a16:creationId xmlns:a16="http://schemas.microsoft.com/office/drawing/2014/main" id="{7D1407F9-C0ED-419A-973D-535CE89DAB8B}"/>
            </a:ext>
            <a:ext uri="{147F2762-F138-4A5C-976F-8EAC2B608ADB}">
              <a16:predDERef xmlns:a16="http://schemas.microsoft.com/office/drawing/2014/main" pred="{1ED90714-0919-46D2-BE36-9EB8CF487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83" name="Image 682">
          <a:extLst>
            <a:ext uri="{FF2B5EF4-FFF2-40B4-BE49-F238E27FC236}">
              <a16:creationId xmlns:a16="http://schemas.microsoft.com/office/drawing/2014/main" id="{77C77C31-4148-432D-9998-BE8E72B3A542}"/>
            </a:ext>
            <a:ext uri="{147F2762-F138-4A5C-976F-8EAC2B608ADB}">
              <a16:predDERef xmlns:a16="http://schemas.microsoft.com/office/drawing/2014/main" pred="{7D1407F9-C0ED-419A-973D-535CE89DA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84" name="Image 683">
          <a:extLst>
            <a:ext uri="{FF2B5EF4-FFF2-40B4-BE49-F238E27FC236}">
              <a16:creationId xmlns:a16="http://schemas.microsoft.com/office/drawing/2014/main" id="{FDF42006-5054-4CF6-98AE-0E97F296BBE1}"/>
            </a:ext>
            <a:ext uri="{147F2762-F138-4A5C-976F-8EAC2B608ADB}">
              <a16:predDERef xmlns:a16="http://schemas.microsoft.com/office/drawing/2014/main" pred="{77C77C31-4148-432D-9998-BE8E72B3A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85" name="Image 684">
          <a:extLst>
            <a:ext uri="{FF2B5EF4-FFF2-40B4-BE49-F238E27FC236}">
              <a16:creationId xmlns:a16="http://schemas.microsoft.com/office/drawing/2014/main" id="{AA030762-7F9D-459C-8B3C-267637D75810}"/>
            </a:ext>
            <a:ext uri="{147F2762-F138-4A5C-976F-8EAC2B608ADB}">
              <a16:predDERef xmlns:a16="http://schemas.microsoft.com/office/drawing/2014/main" pred="{FDF42006-5054-4CF6-98AE-0E97F296B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86" name="Image 685">
          <a:extLst>
            <a:ext uri="{FF2B5EF4-FFF2-40B4-BE49-F238E27FC236}">
              <a16:creationId xmlns:a16="http://schemas.microsoft.com/office/drawing/2014/main" id="{7B9CAB4B-9B35-481C-BD64-3F86097A411D}"/>
            </a:ext>
            <a:ext uri="{147F2762-F138-4A5C-976F-8EAC2B608ADB}">
              <a16:predDERef xmlns:a16="http://schemas.microsoft.com/office/drawing/2014/main" pred="{AA030762-7F9D-459C-8B3C-267637D75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87" name="Image 686">
          <a:extLst>
            <a:ext uri="{FF2B5EF4-FFF2-40B4-BE49-F238E27FC236}">
              <a16:creationId xmlns:a16="http://schemas.microsoft.com/office/drawing/2014/main" id="{13172143-E8B1-4551-972D-8BE3350B4861}"/>
            </a:ext>
            <a:ext uri="{147F2762-F138-4A5C-976F-8EAC2B608ADB}">
              <a16:predDERef xmlns:a16="http://schemas.microsoft.com/office/drawing/2014/main" pred="{7B9CAB4B-9B35-481C-BD64-3F86097A4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88" name="Image 687">
          <a:extLst>
            <a:ext uri="{FF2B5EF4-FFF2-40B4-BE49-F238E27FC236}">
              <a16:creationId xmlns:a16="http://schemas.microsoft.com/office/drawing/2014/main" id="{330E7179-8D16-49BE-93AB-331158DE15FB}"/>
            </a:ext>
            <a:ext uri="{147F2762-F138-4A5C-976F-8EAC2B608ADB}">
              <a16:predDERef xmlns:a16="http://schemas.microsoft.com/office/drawing/2014/main" pred="{13172143-E8B1-4551-972D-8BE3350B4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689" name="Image 688">
          <a:extLst>
            <a:ext uri="{FF2B5EF4-FFF2-40B4-BE49-F238E27FC236}">
              <a16:creationId xmlns:a16="http://schemas.microsoft.com/office/drawing/2014/main" id="{E08E7026-54CE-4DDA-9C5C-F4D5B6CDEE29}"/>
            </a:ext>
            <a:ext uri="{147F2762-F138-4A5C-976F-8EAC2B608ADB}">
              <a16:predDERef xmlns:a16="http://schemas.microsoft.com/office/drawing/2014/main" pred="{330E7179-8D16-49BE-93AB-331158DE1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690" name="Image 689">
          <a:extLst>
            <a:ext uri="{FF2B5EF4-FFF2-40B4-BE49-F238E27FC236}">
              <a16:creationId xmlns:a16="http://schemas.microsoft.com/office/drawing/2014/main" id="{1EFC4AE1-A541-4FB9-9972-6C5DA9C02220}"/>
            </a:ext>
            <a:ext uri="{147F2762-F138-4A5C-976F-8EAC2B608ADB}">
              <a16:predDERef xmlns:a16="http://schemas.microsoft.com/office/drawing/2014/main" pred="{E08E7026-54CE-4DDA-9C5C-F4D5B6CDE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91" name="Image 690">
          <a:extLst>
            <a:ext uri="{FF2B5EF4-FFF2-40B4-BE49-F238E27FC236}">
              <a16:creationId xmlns:a16="http://schemas.microsoft.com/office/drawing/2014/main" id="{5EFEC1E7-6B00-4898-B8BF-F6F098EB33C9}"/>
            </a:ext>
            <a:ext uri="{147F2762-F138-4A5C-976F-8EAC2B608ADB}">
              <a16:predDERef xmlns:a16="http://schemas.microsoft.com/office/drawing/2014/main" pred="{1EFC4AE1-A541-4FB9-9972-6C5DA9C0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92" name="Image 691">
          <a:extLst>
            <a:ext uri="{FF2B5EF4-FFF2-40B4-BE49-F238E27FC236}">
              <a16:creationId xmlns:a16="http://schemas.microsoft.com/office/drawing/2014/main" id="{CFC269D1-6E2C-4C93-9E13-64D2D6934E7E}"/>
            </a:ext>
            <a:ext uri="{147F2762-F138-4A5C-976F-8EAC2B608ADB}">
              <a16:predDERef xmlns:a16="http://schemas.microsoft.com/office/drawing/2014/main" pred="{5EFEC1E7-6B00-4898-B8BF-F6F098EB33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693" name="Image 692">
          <a:extLst>
            <a:ext uri="{FF2B5EF4-FFF2-40B4-BE49-F238E27FC236}">
              <a16:creationId xmlns:a16="http://schemas.microsoft.com/office/drawing/2014/main" id="{C2BAB970-E661-4DB9-A3ED-42437FF51B56}"/>
            </a:ext>
            <a:ext uri="{147F2762-F138-4A5C-976F-8EAC2B608ADB}">
              <a16:predDERef xmlns:a16="http://schemas.microsoft.com/office/drawing/2014/main" pred="{CFC269D1-6E2C-4C93-9E13-64D2D6934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94" name="Image 693">
          <a:extLst>
            <a:ext uri="{FF2B5EF4-FFF2-40B4-BE49-F238E27FC236}">
              <a16:creationId xmlns:a16="http://schemas.microsoft.com/office/drawing/2014/main" id="{5BA72416-EB27-4C01-86A9-2C01F660F51C}"/>
            </a:ext>
            <a:ext uri="{147F2762-F138-4A5C-976F-8EAC2B608ADB}">
              <a16:predDERef xmlns:a16="http://schemas.microsoft.com/office/drawing/2014/main" pred="{C2BAB970-E661-4DB9-A3ED-42437FF51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695" name="Image 694">
          <a:extLst>
            <a:ext uri="{FF2B5EF4-FFF2-40B4-BE49-F238E27FC236}">
              <a16:creationId xmlns:a16="http://schemas.microsoft.com/office/drawing/2014/main" id="{DF6578DF-1038-4402-A98E-9B2C6294F351}"/>
            </a:ext>
            <a:ext uri="{147F2762-F138-4A5C-976F-8EAC2B608ADB}">
              <a16:predDERef xmlns:a16="http://schemas.microsoft.com/office/drawing/2014/main" pred="{5BA72416-EB27-4C01-86A9-2C01F660F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696" name="Image 695">
          <a:extLst>
            <a:ext uri="{FF2B5EF4-FFF2-40B4-BE49-F238E27FC236}">
              <a16:creationId xmlns:a16="http://schemas.microsoft.com/office/drawing/2014/main" id="{57DFF27C-F656-466F-89E6-AA1ECEF47FCF}"/>
            </a:ext>
            <a:ext uri="{147F2762-F138-4A5C-976F-8EAC2B608ADB}">
              <a16:predDERef xmlns:a16="http://schemas.microsoft.com/office/drawing/2014/main" pred="{DF6578DF-1038-4402-A98E-9B2C6294F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697" name="Image 696">
          <a:extLst>
            <a:ext uri="{FF2B5EF4-FFF2-40B4-BE49-F238E27FC236}">
              <a16:creationId xmlns:a16="http://schemas.microsoft.com/office/drawing/2014/main" id="{812258B1-0539-4487-9902-D37F474730DA}"/>
            </a:ext>
            <a:ext uri="{147F2762-F138-4A5C-976F-8EAC2B608ADB}">
              <a16:predDERef xmlns:a16="http://schemas.microsoft.com/office/drawing/2014/main" pred="{57DFF27C-F656-466F-89E6-AA1ECEF47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698" name="Image 697">
          <a:extLst>
            <a:ext uri="{FF2B5EF4-FFF2-40B4-BE49-F238E27FC236}">
              <a16:creationId xmlns:a16="http://schemas.microsoft.com/office/drawing/2014/main" id="{5C9BD57B-5955-4DDE-AB31-9DAA5B552ABA}"/>
            </a:ext>
            <a:ext uri="{147F2762-F138-4A5C-976F-8EAC2B608ADB}">
              <a16:predDERef xmlns:a16="http://schemas.microsoft.com/office/drawing/2014/main" pred="{812258B1-0539-4487-9902-D37F47473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699" name="Image 698">
          <a:extLst>
            <a:ext uri="{FF2B5EF4-FFF2-40B4-BE49-F238E27FC236}">
              <a16:creationId xmlns:a16="http://schemas.microsoft.com/office/drawing/2014/main" id="{9A93E566-3AC6-488F-B1F4-E6244E260890}"/>
            </a:ext>
            <a:ext uri="{147F2762-F138-4A5C-976F-8EAC2B608ADB}">
              <a16:predDERef xmlns:a16="http://schemas.microsoft.com/office/drawing/2014/main" pred="{5C9BD57B-5955-4DDE-AB31-9DAA5B552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00" name="Image 699">
          <a:extLst>
            <a:ext uri="{FF2B5EF4-FFF2-40B4-BE49-F238E27FC236}">
              <a16:creationId xmlns:a16="http://schemas.microsoft.com/office/drawing/2014/main" id="{93165F3B-248B-4E39-ACCF-14408E945668}"/>
            </a:ext>
            <a:ext uri="{147F2762-F138-4A5C-976F-8EAC2B608ADB}">
              <a16:predDERef xmlns:a16="http://schemas.microsoft.com/office/drawing/2014/main" pred="{9A93E566-3AC6-488F-B1F4-E6244E260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01" name="Image 700">
          <a:extLst>
            <a:ext uri="{FF2B5EF4-FFF2-40B4-BE49-F238E27FC236}">
              <a16:creationId xmlns:a16="http://schemas.microsoft.com/office/drawing/2014/main" id="{3851838C-5CFE-471D-9A54-22D2FD39515A}"/>
            </a:ext>
            <a:ext uri="{147F2762-F138-4A5C-976F-8EAC2B608ADB}">
              <a16:predDERef xmlns:a16="http://schemas.microsoft.com/office/drawing/2014/main" pred="{93165F3B-248B-4E39-ACCF-14408E945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02" name="Image 701">
          <a:extLst>
            <a:ext uri="{FF2B5EF4-FFF2-40B4-BE49-F238E27FC236}">
              <a16:creationId xmlns:a16="http://schemas.microsoft.com/office/drawing/2014/main" id="{F851B879-85E9-4067-98CE-8AC72C06C517}"/>
            </a:ext>
            <a:ext uri="{147F2762-F138-4A5C-976F-8EAC2B608ADB}">
              <a16:predDERef xmlns:a16="http://schemas.microsoft.com/office/drawing/2014/main" pred="{3851838C-5CFE-471D-9A54-22D2FD395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03" name="Image 702">
          <a:extLst>
            <a:ext uri="{FF2B5EF4-FFF2-40B4-BE49-F238E27FC236}">
              <a16:creationId xmlns:a16="http://schemas.microsoft.com/office/drawing/2014/main" id="{9F6DB21B-BE11-46A1-8844-8CA61655D6EB}"/>
            </a:ext>
            <a:ext uri="{147F2762-F138-4A5C-976F-8EAC2B608ADB}">
              <a16:predDERef xmlns:a16="http://schemas.microsoft.com/office/drawing/2014/main" pred="{F851B879-85E9-4067-98CE-8AC72C06C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04" name="Image 703">
          <a:extLst>
            <a:ext uri="{FF2B5EF4-FFF2-40B4-BE49-F238E27FC236}">
              <a16:creationId xmlns:a16="http://schemas.microsoft.com/office/drawing/2014/main" id="{1B69010E-61B4-4A9E-B148-7E9768FCB03D}"/>
            </a:ext>
            <a:ext uri="{147F2762-F138-4A5C-976F-8EAC2B608ADB}">
              <a16:predDERef xmlns:a16="http://schemas.microsoft.com/office/drawing/2014/main" pred="{9F6DB21B-BE11-46A1-8844-8CA61655D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05" name="Image 704">
          <a:extLst>
            <a:ext uri="{FF2B5EF4-FFF2-40B4-BE49-F238E27FC236}">
              <a16:creationId xmlns:a16="http://schemas.microsoft.com/office/drawing/2014/main" id="{9145544A-CDE3-4DE7-A116-B3D0F6F25D96}"/>
            </a:ext>
            <a:ext uri="{147F2762-F138-4A5C-976F-8EAC2B608ADB}">
              <a16:predDERef xmlns:a16="http://schemas.microsoft.com/office/drawing/2014/main" pred="{1B69010E-61B4-4A9E-B148-7E9768FCB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06" name="Image 705">
          <a:extLst>
            <a:ext uri="{FF2B5EF4-FFF2-40B4-BE49-F238E27FC236}">
              <a16:creationId xmlns:a16="http://schemas.microsoft.com/office/drawing/2014/main" id="{787E8ED7-C8EB-43B5-BE9C-34EDC6157DD7}"/>
            </a:ext>
            <a:ext uri="{147F2762-F138-4A5C-976F-8EAC2B608ADB}">
              <a16:predDERef xmlns:a16="http://schemas.microsoft.com/office/drawing/2014/main" pred="{9145544A-CDE3-4DE7-A116-B3D0F6F25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07" name="Image 706">
          <a:extLst>
            <a:ext uri="{FF2B5EF4-FFF2-40B4-BE49-F238E27FC236}">
              <a16:creationId xmlns:a16="http://schemas.microsoft.com/office/drawing/2014/main" id="{6C744508-D4B1-4641-A48F-CD1B0E937839}"/>
            </a:ext>
            <a:ext uri="{147F2762-F138-4A5C-976F-8EAC2B608ADB}">
              <a16:predDERef xmlns:a16="http://schemas.microsoft.com/office/drawing/2014/main" pred="{787E8ED7-C8EB-43B5-BE9C-34EDC6157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08" name="Image 707">
          <a:extLst>
            <a:ext uri="{FF2B5EF4-FFF2-40B4-BE49-F238E27FC236}">
              <a16:creationId xmlns:a16="http://schemas.microsoft.com/office/drawing/2014/main" id="{716451B4-E7FA-4CD1-BEFC-72DD2B67B703}"/>
            </a:ext>
            <a:ext uri="{147F2762-F138-4A5C-976F-8EAC2B608ADB}">
              <a16:predDERef xmlns:a16="http://schemas.microsoft.com/office/drawing/2014/main" pred="{6C744508-D4B1-4641-A48F-CD1B0E937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09" name="Image 708">
          <a:extLst>
            <a:ext uri="{FF2B5EF4-FFF2-40B4-BE49-F238E27FC236}">
              <a16:creationId xmlns:a16="http://schemas.microsoft.com/office/drawing/2014/main" id="{7C7C62B7-D0C6-483F-A839-686BFACA4CC7}"/>
            </a:ext>
            <a:ext uri="{147F2762-F138-4A5C-976F-8EAC2B608ADB}">
              <a16:predDERef xmlns:a16="http://schemas.microsoft.com/office/drawing/2014/main" pred="{716451B4-E7FA-4CD1-BEFC-72DD2B67B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10" name="Image 709">
          <a:extLst>
            <a:ext uri="{FF2B5EF4-FFF2-40B4-BE49-F238E27FC236}">
              <a16:creationId xmlns:a16="http://schemas.microsoft.com/office/drawing/2014/main" id="{EB8E753A-2EFF-4376-BF82-BAF8663B1B91}"/>
            </a:ext>
            <a:ext uri="{147F2762-F138-4A5C-976F-8EAC2B608ADB}">
              <a16:predDERef xmlns:a16="http://schemas.microsoft.com/office/drawing/2014/main" pred="{7C7C62B7-D0C6-483F-A839-686BFACA4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11" name="Image 710">
          <a:extLst>
            <a:ext uri="{FF2B5EF4-FFF2-40B4-BE49-F238E27FC236}">
              <a16:creationId xmlns:a16="http://schemas.microsoft.com/office/drawing/2014/main" id="{FAD560E6-59B0-43DB-A454-11320DF2A152}"/>
            </a:ext>
            <a:ext uri="{147F2762-F138-4A5C-976F-8EAC2B608ADB}">
              <a16:predDERef xmlns:a16="http://schemas.microsoft.com/office/drawing/2014/main" pred="{EB8E753A-2EFF-4376-BF82-BAF8663B1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12" name="Image 711">
          <a:extLst>
            <a:ext uri="{FF2B5EF4-FFF2-40B4-BE49-F238E27FC236}">
              <a16:creationId xmlns:a16="http://schemas.microsoft.com/office/drawing/2014/main" id="{AB1BB38B-C74D-4FF0-99D2-0BBE6B796CA9}"/>
            </a:ext>
            <a:ext uri="{147F2762-F138-4A5C-976F-8EAC2B608ADB}">
              <a16:predDERef xmlns:a16="http://schemas.microsoft.com/office/drawing/2014/main" pred="{FAD560E6-59B0-43DB-A454-11320DF2A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13" name="Image 712">
          <a:extLst>
            <a:ext uri="{FF2B5EF4-FFF2-40B4-BE49-F238E27FC236}">
              <a16:creationId xmlns:a16="http://schemas.microsoft.com/office/drawing/2014/main" id="{CDFCABC8-B5A8-47F0-954C-A3114A44F0E4}"/>
            </a:ext>
            <a:ext uri="{147F2762-F138-4A5C-976F-8EAC2B608ADB}">
              <a16:predDERef xmlns:a16="http://schemas.microsoft.com/office/drawing/2014/main" pred="{AB1BB38B-C74D-4FF0-99D2-0BBE6B796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714" name="Image 713">
          <a:extLst>
            <a:ext uri="{FF2B5EF4-FFF2-40B4-BE49-F238E27FC236}">
              <a16:creationId xmlns:a16="http://schemas.microsoft.com/office/drawing/2014/main" id="{4BBBC180-7370-4F11-A97B-972DAE1DA353}"/>
            </a:ext>
            <a:ext uri="{147F2762-F138-4A5C-976F-8EAC2B608ADB}">
              <a16:predDERef xmlns:a16="http://schemas.microsoft.com/office/drawing/2014/main" pred="{CDFCABC8-B5A8-47F0-954C-A3114A44F0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15" name="Image 714">
          <a:extLst>
            <a:ext uri="{FF2B5EF4-FFF2-40B4-BE49-F238E27FC236}">
              <a16:creationId xmlns:a16="http://schemas.microsoft.com/office/drawing/2014/main" id="{FA7A8DAE-729A-44B1-A1A2-D61B33394105}"/>
            </a:ext>
            <a:ext uri="{147F2762-F138-4A5C-976F-8EAC2B608ADB}">
              <a16:predDERef xmlns:a16="http://schemas.microsoft.com/office/drawing/2014/main" pred="{4BBBC180-7370-4F11-A97B-972DAE1DA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16" name="Image 715">
          <a:extLst>
            <a:ext uri="{FF2B5EF4-FFF2-40B4-BE49-F238E27FC236}">
              <a16:creationId xmlns:a16="http://schemas.microsoft.com/office/drawing/2014/main" id="{8275821F-C601-4FFA-8A80-D4B4E1AE37A4}"/>
            </a:ext>
            <a:ext uri="{147F2762-F138-4A5C-976F-8EAC2B608ADB}">
              <a16:predDERef xmlns:a16="http://schemas.microsoft.com/office/drawing/2014/main" pred="{FA7A8DAE-729A-44B1-A1A2-D61B33394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17" name="Image 716">
          <a:extLst>
            <a:ext uri="{FF2B5EF4-FFF2-40B4-BE49-F238E27FC236}">
              <a16:creationId xmlns:a16="http://schemas.microsoft.com/office/drawing/2014/main" id="{734F16B4-C88D-40FB-9E92-6E4903214336}"/>
            </a:ext>
            <a:ext uri="{147F2762-F138-4A5C-976F-8EAC2B608ADB}">
              <a16:predDERef xmlns:a16="http://schemas.microsoft.com/office/drawing/2014/main" pred="{8275821F-C601-4FFA-8A80-D4B4E1AE3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18" name="Image 717">
          <a:extLst>
            <a:ext uri="{FF2B5EF4-FFF2-40B4-BE49-F238E27FC236}">
              <a16:creationId xmlns:a16="http://schemas.microsoft.com/office/drawing/2014/main" id="{5AC34C2A-3183-43C5-8E7E-F4A6D7EF1462}"/>
            </a:ext>
            <a:ext uri="{147F2762-F138-4A5C-976F-8EAC2B608ADB}">
              <a16:predDERef xmlns:a16="http://schemas.microsoft.com/office/drawing/2014/main" pred="{734F16B4-C88D-40FB-9E92-6E4903214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19" name="Image 718">
          <a:extLst>
            <a:ext uri="{FF2B5EF4-FFF2-40B4-BE49-F238E27FC236}">
              <a16:creationId xmlns:a16="http://schemas.microsoft.com/office/drawing/2014/main" id="{38EFC180-4247-4CBF-BAA1-02713291BA8F}"/>
            </a:ext>
            <a:ext uri="{147F2762-F138-4A5C-976F-8EAC2B608ADB}">
              <a16:predDERef xmlns:a16="http://schemas.microsoft.com/office/drawing/2014/main" pred="{5AC34C2A-3183-43C5-8E7E-F4A6D7EF1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20" name="Image 719">
          <a:extLst>
            <a:ext uri="{FF2B5EF4-FFF2-40B4-BE49-F238E27FC236}">
              <a16:creationId xmlns:a16="http://schemas.microsoft.com/office/drawing/2014/main" id="{375B61E4-210B-42FD-9176-3DCAE90B1BD1}"/>
            </a:ext>
            <a:ext uri="{147F2762-F138-4A5C-976F-8EAC2B608ADB}">
              <a16:predDERef xmlns:a16="http://schemas.microsoft.com/office/drawing/2014/main" pred="{38EFC180-4247-4CBF-BAA1-02713291B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21" name="Image 720">
          <a:extLst>
            <a:ext uri="{FF2B5EF4-FFF2-40B4-BE49-F238E27FC236}">
              <a16:creationId xmlns:a16="http://schemas.microsoft.com/office/drawing/2014/main" id="{71A751BC-1238-4DF6-B5F9-4CB2F93220E8}"/>
            </a:ext>
            <a:ext uri="{147F2762-F138-4A5C-976F-8EAC2B608ADB}">
              <a16:predDERef xmlns:a16="http://schemas.microsoft.com/office/drawing/2014/main" pred="{375B61E4-210B-42FD-9176-3DCAE90B1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22" name="Image 721">
          <a:extLst>
            <a:ext uri="{FF2B5EF4-FFF2-40B4-BE49-F238E27FC236}">
              <a16:creationId xmlns:a16="http://schemas.microsoft.com/office/drawing/2014/main" id="{AA6EB7C2-4D85-432F-A4D2-D3B118296658}"/>
            </a:ext>
            <a:ext uri="{147F2762-F138-4A5C-976F-8EAC2B608ADB}">
              <a16:predDERef xmlns:a16="http://schemas.microsoft.com/office/drawing/2014/main" pred="{71A751BC-1238-4DF6-B5F9-4CB2F9322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23" name="Image 722">
          <a:extLst>
            <a:ext uri="{FF2B5EF4-FFF2-40B4-BE49-F238E27FC236}">
              <a16:creationId xmlns:a16="http://schemas.microsoft.com/office/drawing/2014/main" id="{24E7AEE0-103A-461C-B1BF-FBDA47EDCD74}"/>
            </a:ext>
            <a:ext uri="{147F2762-F138-4A5C-976F-8EAC2B608ADB}">
              <a16:predDERef xmlns:a16="http://schemas.microsoft.com/office/drawing/2014/main" pred="{AA6EB7C2-4D85-432F-A4D2-D3B118296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24" name="Image 723">
          <a:extLst>
            <a:ext uri="{FF2B5EF4-FFF2-40B4-BE49-F238E27FC236}">
              <a16:creationId xmlns:a16="http://schemas.microsoft.com/office/drawing/2014/main" id="{8377C68D-278E-48D2-A2AE-DB7C01A27995}"/>
            </a:ext>
            <a:ext uri="{147F2762-F138-4A5C-976F-8EAC2B608ADB}">
              <a16:predDERef xmlns:a16="http://schemas.microsoft.com/office/drawing/2014/main" pred="{24E7AEE0-103A-461C-B1BF-FBDA47EDCD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725" name="Image 724">
          <a:extLst>
            <a:ext uri="{FF2B5EF4-FFF2-40B4-BE49-F238E27FC236}">
              <a16:creationId xmlns:a16="http://schemas.microsoft.com/office/drawing/2014/main" id="{BCE66187-8707-405B-B256-A09684695A54}"/>
            </a:ext>
            <a:ext uri="{147F2762-F138-4A5C-976F-8EAC2B608ADB}">
              <a16:predDERef xmlns:a16="http://schemas.microsoft.com/office/drawing/2014/main" pred="{8377C68D-278E-48D2-A2AE-DB7C01A27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726" name="Image 725">
          <a:extLst>
            <a:ext uri="{FF2B5EF4-FFF2-40B4-BE49-F238E27FC236}">
              <a16:creationId xmlns:a16="http://schemas.microsoft.com/office/drawing/2014/main" id="{110FA81F-78AE-42FA-BD46-1C38C41A63EB}"/>
            </a:ext>
            <a:ext uri="{147F2762-F138-4A5C-976F-8EAC2B608ADB}">
              <a16:predDERef xmlns:a16="http://schemas.microsoft.com/office/drawing/2014/main" pred="{BCE66187-8707-405B-B256-A09684695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27" name="Image 726">
          <a:extLst>
            <a:ext uri="{FF2B5EF4-FFF2-40B4-BE49-F238E27FC236}">
              <a16:creationId xmlns:a16="http://schemas.microsoft.com/office/drawing/2014/main" id="{F763D987-4D67-4EFC-82D4-EEA4D936A14F}"/>
            </a:ext>
            <a:ext uri="{147F2762-F138-4A5C-976F-8EAC2B608ADB}">
              <a16:predDERef xmlns:a16="http://schemas.microsoft.com/office/drawing/2014/main" pred="{110FA81F-78AE-42FA-BD46-1C38C41A6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728" name="Image 727">
          <a:extLst>
            <a:ext uri="{FF2B5EF4-FFF2-40B4-BE49-F238E27FC236}">
              <a16:creationId xmlns:a16="http://schemas.microsoft.com/office/drawing/2014/main" id="{3D705B8D-C0A4-475F-A50E-A67D3978CEA4}"/>
            </a:ext>
            <a:ext uri="{147F2762-F138-4A5C-976F-8EAC2B608ADB}">
              <a16:predDERef xmlns:a16="http://schemas.microsoft.com/office/drawing/2014/main" pred="{F763D987-4D67-4EFC-82D4-EEA4D936A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729" name="Image 728">
          <a:extLst>
            <a:ext uri="{FF2B5EF4-FFF2-40B4-BE49-F238E27FC236}">
              <a16:creationId xmlns:a16="http://schemas.microsoft.com/office/drawing/2014/main" id="{B2A1C4C8-849A-426B-A8F7-0A1BA83A4245}"/>
            </a:ext>
            <a:ext uri="{147F2762-F138-4A5C-976F-8EAC2B608ADB}">
              <a16:predDERef xmlns:a16="http://schemas.microsoft.com/office/drawing/2014/main" pred="{3D705B8D-C0A4-475F-A50E-A67D3978C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30" name="Image 729">
          <a:extLst>
            <a:ext uri="{FF2B5EF4-FFF2-40B4-BE49-F238E27FC236}">
              <a16:creationId xmlns:a16="http://schemas.microsoft.com/office/drawing/2014/main" id="{1B157367-4A15-4709-8F7A-02A015430EB5}"/>
            </a:ext>
            <a:ext uri="{147F2762-F138-4A5C-976F-8EAC2B608ADB}">
              <a16:predDERef xmlns:a16="http://schemas.microsoft.com/office/drawing/2014/main" pred="{B2A1C4C8-849A-426B-A8F7-0A1BA83A4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31" name="Image 730">
          <a:extLst>
            <a:ext uri="{FF2B5EF4-FFF2-40B4-BE49-F238E27FC236}">
              <a16:creationId xmlns:a16="http://schemas.microsoft.com/office/drawing/2014/main" id="{97502E58-B4C7-442E-8C28-81F5B8EAE0AC}"/>
            </a:ext>
            <a:ext uri="{147F2762-F138-4A5C-976F-8EAC2B608ADB}">
              <a16:predDERef xmlns:a16="http://schemas.microsoft.com/office/drawing/2014/main" pred="{1B157367-4A15-4709-8F7A-02A015430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32" name="Image 731">
          <a:extLst>
            <a:ext uri="{FF2B5EF4-FFF2-40B4-BE49-F238E27FC236}">
              <a16:creationId xmlns:a16="http://schemas.microsoft.com/office/drawing/2014/main" id="{1EC59A2A-0A6D-4EEF-AB06-52A4B78D7A41}"/>
            </a:ext>
            <a:ext uri="{147F2762-F138-4A5C-976F-8EAC2B608ADB}">
              <a16:predDERef xmlns:a16="http://schemas.microsoft.com/office/drawing/2014/main" pred="{97502E58-B4C7-442E-8C28-81F5B8EAE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33" name="Image 732">
          <a:extLst>
            <a:ext uri="{FF2B5EF4-FFF2-40B4-BE49-F238E27FC236}">
              <a16:creationId xmlns:a16="http://schemas.microsoft.com/office/drawing/2014/main" id="{6FA2C52B-FA1C-4515-8657-2EDF6A68BC30}"/>
            </a:ext>
            <a:ext uri="{147F2762-F138-4A5C-976F-8EAC2B608ADB}">
              <a16:predDERef xmlns:a16="http://schemas.microsoft.com/office/drawing/2014/main" pred="{1EC59A2A-0A6D-4EEF-AB06-52A4B78D7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34" name="Image 733">
          <a:extLst>
            <a:ext uri="{FF2B5EF4-FFF2-40B4-BE49-F238E27FC236}">
              <a16:creationId xmlns:a16="http://schemas.microsoft.com/office/drawing/2014/main" id="{1D9417E4-93CE-4ED2-B264-852ED403356F}"/>
            </a:ext>
            <a:ext uri="{147F2762-F138-4A5C-976F-8EAC2B608ADB}">
              <a16:predDERef xmlns:a16="http://schemas.microsoft.com/office/drawing/2014/main" pred="{6FA2C52B-FA1C-4515-8657-2EDF6A68B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35" name="Image 734">
          <a:extLst>
            <a:ext uri="{FF2B5EF4-FFF2-40B4-BE49-F238E27FC236}">
              <a16:creationId xmlns:a16="http://schemas.microsoft.com/office/drawing/2014/main" id="{1F26FF7E-B325-4730-A08E-8464465E7D49}"/>
            </a:ext>
            <a:ext uri="{147F2762-F138-4A5C-976F-8EAC2B608ADB}">
              <a16:predDERef xmlns:a16="http://schemas.microsoft.com/office/drawing/2014/main" pred="{1D9417E4-93CE-4ED2-B264-852ED4033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36" name="Image 735">
          <a:extLst>
            <a:ext uri="{FF2B5EF4-FFF2-40B4-BE49-F238E27FC236}">
              <a16:creationId xmlns:a16="http://schemas.microsoft.com/office/drawing/2014/main" id="{D7862113-C893-490B-A0E3-0164B4B332BC}"/>
            </a:ext>
            <a:ext uri="{147F2762-F138-4A5C-976F-8EAC2B608ADB}">
              <a16:predDERef xmlns:a16="http://schemas.microsoft.com/office/drawing/2014/main" pred="{1F26FF7E-B325-4730-A08E-8464465E7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37" name="Image 736">
          <a:extLst>
            <a:ext uri="{FF2B5EF4-FFF2-40B4-BE49-F238E27FC236}">
              <a16:creationId xmlns:a16="http://schemas.microsoft.com/office/drawing/2014/main" id="{02D04C2F-2220-4EC8-B519-8B3C37F64000}"/>
            </a:ext>
            <a:ext uri="{147F2762-F138-4A5C-976F-8EAC2B608ADB}">
              <a16:predDERef xmlns:a16="http://schemas.microsoft.com/office/drawing/2014/main" pred="{D7862113-C893-490B-A0E3-0164B4B33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38" name="Image 737">
          <a:extLst>
            <a:ext uri="{FF2B5EF4-FFF2-40B4-BE49-F238E27FC236}">
              <a16:creationId xmlns:a16="http://schemas.microsoft.com/office/drawing/2014/main" id="{E727FCD7-B6F1-41C4-88AD-110C12A1E0D7}"/>
            </a:ext>
            <a:ext uri="{147F2762-F138-4A5C-976F-8EAC2B608ADB}">
              <a16:predDERef xmlns:a16="http://schemas.microsoft.com/office/drawing/2014/main" pred="{02D04C2F-2220-4EC8-B519-8B3C37F64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39" name="Image 738">
          <a:extLst>
            <a:ext uri="{FF2B5EF4-FFF2-40B4-BE49-F238E27FC236}">
              <a16:creationId xmlns:a16="http://schemas.microsoft.com/office/drawing/2014/main" id="{AE62675C-CC0F-4BA0-9806-ACE6CC8D194A}"/>
            </a:ext>
            <a:ext uri="{147F2762-F138-4A5C-976F-8EAC2B608ADB}">
              <a16:predDERef xmlns:a16="http://schemas.microsoft.com/office/drawing/2014/main" pred="{E727FCD7-B6F1-41C4-88AD-110C12A1E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40" name="Image 739">
          <a:extLst>
            <a:ext uri="{FF2B5EF4-FFF2-40B4-BE49-F238E27FC236}">
              <a16:creationId xmlns:a16="http://schemas.microsoft.com/office/drawing/2014/main" id="{6E204442-D1CC-470A-9F35-7AFBB2E204AF}"/>
            </a:ext>
            <a:ext uri="{147F2762-F138-4A5C-976F-8EAC2B608ADB}">
              <a16:predDERef xmlns:a16="http://schemas.microsoft.com/office/drawing/2014/main" pred="{AE62675C-CC0F-4BA0-9806-ACE6CC8D1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41" name="Image 740">
          <a:extLst>
            <a:ext uri="{FF2B5EF4-FFF2-40B4-BE49-F238E27FC236}">
              <a16:creationId xmlns:a16="http://schemas.microsoft.com/office/drawing/2014/main" id="{FA07DFE8-05C3-43D3-A0D8-9048336ED307}"/>
            </a:ext>
            <a:ext uri="{147F2762-F138-4A5C-976F-8EAC2B608ADB}">
              <a16:predDERef xmlns:a16="http://schemas.microsoft.com/office/drawing/2014/main" pred="{6E204442-D1CC-470A-9F35-7AFBB2E20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42" name="Image 741">
          <a:extLst>
            <a:ext uri="{FF2B5EF4-FFF2-40B4-BE49-F238E27FC236}">
              <a16:creationId xmlns:a16="http://schemas.microsoft.com/office/drawing/2014/main" id="{AB999F12-2393-4556-8CAA-23187CED85F9}"/>
            </a:ext>
            <a:ext uri="{147F2762-F138-4A5C-976F-8EAC2B608ADB}">
              <a16:predDERef xmlns:a16="http://schemas.microsoft.com/office/drawing/2014/main" pred="{FA07DFE8-05C3-43D3-A0D8-9048336ED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43" name="Image 742">
          <a:extLst>
            <a:ext uri="{FF2B5EF4-FFF2-40B4-BE49-F238E27FC236}">
              <a16:creationId xmlns:a16="http://schemas.microsoft.com/office/drawing/2014/main" id="{81B1AB95-77B8-4491-9F8F-8CF308ACCD68}"/>
            </a:ext>
            <a:ext uri="{147F2762-F138-4A5C-976F-8EAC2B608ADB}">
              <a16:predDERef xmlns:a16="http://schemas.microsoft.com/office/drawing/2014/main" pred="{AB999F12-2393-4556-8CAA-23187CED8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44" name="Image 743">
          <a:extLst>
            <a:ext uri="{FF2B5EF4-FFF2-40B4-BE49-F238E27FC236}">
              <a16:creationId xmlns:a16="http://schemas.microsoft.com/office/drawing/2014/main" id="{A0C8E770-9DCE-4D18-9AFD-023D000B6B55}"/>
            </a:ext>
            <a:ext uri="{147F2762-F138-4A5C-976F-8EAC2B608ADB}">
              <a16:predDERef xmlns:a16="http://schemas.microsoft.com/office/drawing/2014/main" pred="{81B1AB95-77B8-4491-9F8F-8CF308ACC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45" name="Image 744">
          <a:extLst>
            <a:ext uri="{FF2B5EF4-FFF2-40B4-BE49-F238E27FC236}">
              <a16:creationId xmlns:a16="http://schemas.microsoft.com/office/drawing/2014/main" id="{2462CF7E-D5E6-42BC-B67C-EFFD65F72AD0}"/>
            </a:ext>
            <a:ext uri="{147F2762-F138-4A5C-976F-8EAC2B608ADB}">
              <a16:predDERef xmlns:a16="http://schemas.microsoft.com/office/drawing/2014/main" pred="{A0C8E770-9DCE-4D18-9AFD-023D000B6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746" name="Image 745">
          <a:extLst>
            <a:ext uri="{FF2B5EF4-FFF2-40B4-BE49-F238E27FC236}">
              <a16:creationId xmlns:a16="http://schemas.microsoft.com/office/drawing/2014/main" id="{5B577EB7-191B-47BC-8F1B-53581A0946CE}"/>
            </a:ext>
            <a:ext uri="{147F2762-F138-4A5C-976F-8EAC2B608ADB}">
              <a16:predDERef xmlns:a16="http://schemas.microsoft.com/office/drawing/2014/main" pred="{2462CF7E-D5E6-42BC-B67C-EFFD65F72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747" name="Image 746">
          <a:extLst>
            <a:ext uri="{FF2B5EF4-FFF2-40B4-BE49-F238E27FC236}">
              <a16:creationId xmlns:a16="http://schemas.microsoft.com/office/drawing/2014/main" id="{624792C4-6E03-4BCA-B11D-F46DF594FDCB}"/>
            </a:ext>
            <a:ext uri="{147F2762-F138-4A5C-976F-8EAC2B608ADB}">
              <a16:predDERef xmlns:a16="http://schemas.microsoft.com/office/drawing/2014/main" pred="{5B577EB7-191B-47BC-8F1B-53581A094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48" name="Image 747">
          <a:extLst>
            <a:ext uri="{FF2B5EF4-FFF2-40B4-BE49-F238E27FC236}">
              <a16:creationId xmlns:a16="http://schemas.microsoft.com/office/drawing/2014/main" id="{804F9229-FFAF-420C-871D-4F5FFEBA6749}"/>
            </a:ext>
            <a:ext uri="{147F2762-F138-4A5C-976F-8EAC2B608ADB}">
              <a16:predDERef xmlns:a16="http://schemas.microsoft.com/office/drawing/2014/main" pred="{624792C4-6E03-4BCA-B11D-F46DF594F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749" name="Image 748">
          <a:extLst>
            <a:ext uri="{FF2B5EF4-FFF2-40B4-BE49-F238E27FC236}">
              <a16:creationId xmlns:a16="http://schemas.microsoft.com/office/drawing/2014/main" id="{0DFBE47D-1E91-4B00-A0E6-6A62513DDF7C}"/>
            </a:ext>
            <a:ext uri="{147F2762-F138-4A5C-976F-8EAC2B608ADB}">
              <a16:predDERef xmlns:a16="http://schemas.microsoft.com/office/drawing/2014/main" pred="{804F9229-FFAF-420C-871D-4F5FFEBA6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750" name="Image 749">
          <a:extLst>
            <a:ext uri="{FF2B5EF4-FFF2-40B4-BE49-F238E27FC236}">
              <a16:creationId xmlns:a16="http://schemas.microsoft.com/office/drawing/2014/main" id="{73B11C76-CF68-4237-BFBD-C5BD7FCDD021}"/>
            </a:ext>
            <a:ext uri="{147F2762-F138-4A5C-976F-8EAC2B608ADB}">
              <a16:predDERef xmlns:a16="http://schemas.microsoft.com/office/drawing/2014/main" pred="{0DFBE47D-1E91-4B00-A0E6-6A62513DD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51" name="Image 750">
          <a:extLst>
            <a:ext uri="{FF2B5EF4-FFF2-40B4-BE49-F238E27FC236}">
              <a16:creationId xmlns:a16="http://schemas.microsoft.com/office/drawing/2014/main" id="{1F14A40E-EED8-416A-8F60-E0BB6D65921F}"/>
            </a:ext>
            <a:ext uri="{147F2762-F138-4A5C-976F-8EAC2B608ADB}">
              <a16:predDERef xmlns:a16="http://schemas.microsoft.com/office/drawing/2014/main" pred="{73B11C76-CF68-4237-BFBD-C5BD7FCDD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52" name="Image 751">
          <a:extLst>
            <a:ext uri="{FF2B5EF4-FFF2-40B4-BE49-F238E27FC236}">
              <a16:creationId xmlns:a16="http://schemas.microsoft.com/office/drawing/2014/main" id="{73401CCF-E326-4754-B93D-EDD62AB75904}"/>
            </a:ext>
            <a:ext uri="{147F2762-F138-4A5C-976F-8EAC2B608ADB}">
              <a16:predDERef xmlns:a16="http://schemas.microsoft.com/office/drawing/2014/main" pred="{1F14A40E-EED8-416A-8F60-E0BB6D659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53" name="Image 752">
          <a:extLst>
            <a:ext uri="{FF2B5EF4-FFF2-40B4-BE49-F238E27FC236}">
              <a16:creationId xmlns:a16="http://schemas.microsoft.com/office/drawing/2014/main" id="{888751D8-F1DC-46EE-A6FE-66958CBEBF68}"/>
            </a:ext>
            <a:ext uri="{147F2762-F138-4A5C-976F-8EAC2B608ADB}">
              <a16:predDERef xmlns:a16="http://schemas.microsoft.com/office/drawing/2014/main" pred="{73401CCF-E326-4754-B93D-EDD62AB75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54" name="Image 753">
          <a:extLst>
            <a:ext uri="{FF2B5EF4-FFF2-40B4-BE49-F238E27FC236}">
              <a16:creationId xmlns:a16="http://schemas.microsoft.com/office/drawing/2014/main" id="{AB8D9022-28FE-4DC2-8D62-389B01D71928}"/>
            </a:ext>
            <a:ext uri="{147F2762-F138-4A5C-976F-8EAC2B608ADB}">
              <a16:predDERef xmlns:a16="http://schemas.microsoft.com/office/drawing/2014/main" pred="{888751D8-F1DC-46EE-A6FE-66958CBEB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55" name="Image 754">
          <a:extLst>
            <a:ext uri="{FF2B5EF4-FFF2-40B4-BE49-F238E27FC236}">
              <a16:creationId xmlns:a16="http://schemas.microsoft.com/office/drawing/2014/main" id="{3B7283B4-873C-409C-8510-4FE9AB52A883}"/>
            </a:ext>
            <a:ext uri="{147F2762-F138-4A5C-976F-8EAC2B608ADB}">
              <a16:predDERef xmlns:a16="http://schemas.microsoft.com/office/drawing/2014/main" pred="{AB8D9022-28FE-4DC2-8D62-389B01D71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56" name="Image 755">
          <a:extLst>
            <a:ext uri="{FF2B5EF4-FFF2-40B4-BE49-F238E27FC236}">
              <a16:creationId xmlns:a16="http://schemas.microsoft.com/office/drawing/2014/main" id="{F8871CE5-8F18-4A8F-A357-6162730D962E}"/>
            </a:ext>
            <a:ext uri="{147F2762-F138-4A5C-976F-8EAC2B608ADB}">
              <a16:predDERef xmlns:a16="http://schemas.microsoft.com/office/drawing/2014/main" pred="{3B7283B4-873C-409C-8510-4FE9AB52A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57" name="Image 756">
          <a:extLst>
            <a:ext uri="{FF2B5EF4-FFF2-40B4-BE49-F238E27FC236}">
              <a16:creationId xmlns:a16="http://schemas.microsoft.com/office/drawing/2014/main" id="{7AF42E00-6D54-495D-896F-4A12C041699C}"/>
            </a:ext>
            <a:ext uri="{147F2762-F138-4A5C-976F-8EAC2B608ADB}">
              <a16:predDERef xmlns:a16="http://schemas.microsoft.com/office/drawing/2014/main" pred="{F8871CE5-8F18-4A8F-A357-6162730D9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58" name="Image 757">
          <a:extLst>
            <a:ext uri="{FF2B5EF4-FFF2-40B4-BE49-F238E27FC236}">
              <a16:creationId xmlns:a16="http://schemas.microsoft.com/office/drawing/2014/main" id="{CED37771-F49A-4310-99B6-507D29765903}"/>
            </a:ext>
            <a:ext uri="{147F2762-F138-4A5C-976F-8EAC2B608ADB}">
              <a16:predDERef xmlns:a16="http://schemas.microsoft.com/office/drawing/2014/main" pred="{7AF42E00-6D54-495D-896F-4A12C0416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59" name="Image 758">
          <a:extLst>
            <a:ext uri="{FF2B5EF4-FFF2-40B4-BE49-F238E27FC236}">
              <a16:creationId xmlns:a16="http://schemas.microsoft.com/office/drawing/2014/main" id="{F7C58DFA-B383-447C-9C62-D95E2D326894}"/>
            </a:ext>
            <a:ext uri="{147F2762-F138-4A5C-976F-8EAC2B608ADB}">
              <a16:predDERef xmlns:a16="http://schemas.microsoft.com/office/drawing/2014/main" pred="{CED37771-F49A-4310-99B6-507D29765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60" name="Image 759">
          <a:extLst>
            <a:ext uri="{FF2B5EF4-FFF2-40B4-BE49-F238E27FC236}">
              <a16:creationId xmlns:a16="http://schemas.microsoft.com/office/drawing/2014/main" id="{8CEFB5BC-AF7A-46C0-8939-C1A4AAF3FD3F}"/>
            </a:ext>
            <a:ext uri="{147F2762-F138-4A5C-976F-8EAC2B608ADB}">
              <a16:predDERef xmlns:a16="http://schemas.microsoft.com/office/drawing/2014/main" pred="{F7C58DFA-B383-447C-9C62-D95E2D326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61" name="Image 760">
          <a:extLst>
            <a:ext uri="{FF2B5EF4-FFF2-40B4-BE49-F238E27FC236}">
              <a16:creationId xmlns:a16="http://schemas.microsoft.com/office/drawing/2014/main" id="{0FD7A03E-A1FE-4144-B90D-47295501E7BD}"/>
            </a:ext>
            <a:ext uri="{147F2762-F138-4A5C-976F-8EAC2B608ADB}">
              <a16:predDERef xmlns:a16="http://schemas.microsoft.com/office/drawing/2014/main" pred="{8CEFB5BC-AF7A-46C0-8939-C1A4AAF3F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62" name="Image 761">
          <a:extLst>
            <a:ext uri="{FF2B5EF4-FFF2-40B4-BE49-F238E27FC236}">
              <a16:creationId xmlns:a16="http://schemas.microsoft.com/office/drawing/2014/main" id="{87DAD354-AAAE-4600-91EE-61C6AD27E750}"/>
            </a:ext>
            <a:ext uri="{147F2762-F138-4A5C-976F-8EAC2B608ADB}">
              <a16:predDERef xmlns:a16="http://schemas.microsoft.com/office/drawing/2014/main" pred="{0FD7A03E-A1FE-4144-B90D-47295501E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63" name="Image 762">
          <a:extLst>
            <a:ext uri="{FF2B5EF4-FFF2-40B4-BE49-F238E27FC236}">
              <a16:creationId xmlns:a16="http://schemas.microsoft.com/office/drawing/2014/main" id="{64FFE893-66BF-45DF-94ED-3E29785D01B8}"/>
            </a:ext>
            <a:ext uri="{147F2762-F138-4A5C-976F-8EAC2B608ADB}">
              <a16:predDERef xmlns:a16="http://schemas.microsoft.com/office/drawing/2014/main" pred="{87DAD354-AAAE-4600-91EE-61C6AD27E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64" name="Image 763">
          <a:extLst>
            <a:ext uri="{FF2B5EF4-FFF2-40B4-BE49-F238E27FC236}">
              <a16:creationId xmlns:a16="http://schemas.microsoft.com/office/drawing/2014/main" id="{BB6B4956-70C7-4A56-84DB-8D218CFD093C}"/>
            </a:ext>
            <a:ext uri="{147F2762-F138-4A5C-976F-8EAC2B608ADB}">
              <a16:predDERef xmlns:a16="http://schemas.microsoft.com/office/drawing/2014/main" pred="{64FFE893-66BF-45DF-94ED-3E29785D0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765" name="Image 764">
          <a:extLst>
            <a:ext uri="{FF2B5EF4-FFF2-40B4-BE49-F238E27FC236}">
              <a16:creationId xmlns:a16="http://schemas.microsoft.com/office/drawing/2014/main" id="{8920A767-B2CD-42D7-9CF5-E4BA38AD6D2A}"/>
            </a:ext>
            <a:ext uri="{147F2762-F138-4A5C-976F-8EAC2B608ADB}">
              <a16:predDERef xmlns:a16="http://schemas.microsoft.com/office/drawing/2014/main" pred="{BB6B4956-70C7-4A56-84DB-8D218CFD0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66" name="Image 765">
          <a:extLst>
            <a:ext uri="{FF2B5EF4-FFF2-40B4-BE49-F238E27FC236}">
              <a16:creationId xmlns:a16="http://schemas.microsoft.com/office/drawing/2014/main" id="{B1CA8A29-8995-4EA6-BFB7-EEA5D61AECF6}"/>
            </a:ext>
            <a:ext uri="{147F2762-F138-4A5C-976F-8EAC2B608ADB}">
              <a16:predDERef xmlns:a16="http://schemas.microsoft.com/office/drawing/2014/main" pred="{8920A767-B2CD-42D7-9CF5-E4BA38AD6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67" name="Image 766">
          <a:extLst>
            <a:ext uri="{FF2B5EF4-FFF2-40B4-BE49-F238E27FC236}">
              <a16:creationId xmlns:a16="http://schemas.microsoft.com/office/drawing/2014/main" id="{988CF877-6A6B-43FC-82E7-9F93346C7309}"/>
            </a:ext>
            <a:ext uri="{147F2762-F138-4A5C-976F-8EAC2B608ADB}">
              <a16:predDERef xmlns:a16="http://schemas.microsoft.com/office/drawing/2014/main" pred="{B1CA8A29-8995-4EA6-BFB7-EEA5D61AE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68" name="Image 767">
          <a:extLst>
            <a:ext uri="{FF2B5EF4-FFF2-40B4-BE49-F238E27FC236}">
              <a16:creationId xmlns:a16="http://schemas.microsoft.com/office/drawing/2014/main" id="{94F17A22-4424-4651-AA3F-532B74D1E544}"/>
            </a:ext>
            <a:ext uri="{147F2762-F138-4A5C-976F-8EAC2B608ADB}">
              <a16:predDERef xmlns:a16="http://schemas.microsoft.com/office/drawing/2014/main" pred="{988CF877-6A6B-43FC-82E7-9F93346C7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69" name="Image 768">
          <a:extLst>
            <a:ext uri="{FF2B5EF4-FFF2-40B4-BE49-F238E27FC236}">
              <a16:creationId xmlns:a16="http://schemas.microsoft.com/office/drawing/2014/main" id="{1FE7624A-7366-4DED-83DA-2C802FE27FAF}"/>
            </a:ext>
            <a:ext uri="{147F2762-F138-4A5C-976F-8EAC2B608ADB}">
              <a16:predDERef xmlns:a16="http://schemas.microsoft.com/office/drawing/2014/main" pred="{94F17A22-4424-4651-AA3F-532B74D1E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70" name="Image 769">
          <a:extLst>
            <a:ext uri="{FF2B5EF4-FFF2-40B4-BE49-F238E27FC236}">
              <a16:creationId xmlns:a16="http://schemas.microsoft.com/office/drawing/2014/main" id="{F43E4B31-7A25-4AA5-8211-64A35DDC3709}"/>
            </a:ext>
            <a:ext uri="{147F2762-F138-4A5C-976F-8EAC2B608ADB}">
              <a16:predDERef xmlns:a16="http://schemas.microsoft.com/office/drawing/2014/main" pred="{1FE7624A-7366-4DED-83DA-2C802FE27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71" name="Image 770">
          <a:extLst>
            <a:ext uri="{FF2B5EF4-FFF2-40B4-BE49-F238E27FC236}">
              <a16:creationId xmlns:a16="http://schemas.microsoft.com/office/drawing/2014/main" id="{063175BB-8520-4668-90DE-F043D06D6614}"/>
            </a:ext>
            <a:ext uri="{147F2762-F138-4A5C-976F-8EAC2B608ADB}">
              <a16:predDERef xmlns:a16="http://schemas.microsoft.com/office/drawing/2014/main" pred="{F43E4B31-7A25-4AA5-8211-64A35DDC3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72" name="Image 771">
          <a:extLst>
            <a:ext uri="{FF2B5EF4-FFF2-40B4-BE49-F238E27FC236}">
              <a16:creationId xmlns:a16="http://schemas.microsoft.com/office/drawing/2014/main" id="{EB7A1172-DBE6-4E7B-BC0B-9729F2B25829}"/>
            </a:ext>
            <a:ext uri="{147F2762-F138-4A5C-976F-8EAC2B608ADB}">
              <a16:predDERef xmlns:a16="http://schemas.microsoft.com/office/drawing/2014/main" pred="{063175BB-8520-4668-90DE-F043D06D6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73" name="Image 772">
          <a:extLst>
            <a:ext uri="{FF2B5EF4-FFF2-40B4-BE49-F238E27FC236}">
              <a16:creationId xmlns:a16="http://schemas.microsoft.com/office/drawing/2014/main" id="{A58B48CC-335A-49D2-8BA6-8A73309678CB}"/>
            </a:ext>
            <a:ext uri="{147F2762-F138-4A5C-976F-8EAC2B608ADB}">
              <a16:predDERef xmlns:a16="http://schemas.microsoft.com/office/drawing/2014/main" pred="{EB7A1172-DBE6-4E7B-BC0B-9729F2B25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74" name="Image 773">
          <a:extLst>
            <a:ext uri="{FF2B5EF4-FFF2-40B4-BE49-F238E27FC236}">
              <a16:creationId xmlns:a16="http://schemas.microsoft.com/office/drawing/2014/main" id="{D4F331D3-5976-4AE1-89CB-351318120CD8}"/>
            </a:ext>
            <a:ext uri="{147F2762-F138-4A5C-976F-8EAC2B608ADB}">
              <a16:predDERef xmlns:a16="http://schemas.microsoft.com/office/drawing/2014/main" pred="{A58B48CC-335A-49D2-8BA6-8A7330967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75" name="Image 774">
          <a:extLst>
            <a:ext uri="{FF2B5EF4-FFF2-40B4-BE49-F238E27FC236}">
              <a16:creationId xmlns:a16="http://schemas.microsoft.com/office/drawing/2014/main" id="{37D0FB2E-2C83-4638-8447-F1CD8062F673}"/>
            </a:ext>
            <a:ext uri="{147F2762-F138-4A5C-976F-8EAC2B608ADB}">
              <a16:predDERef xmlns:a16="http://schemas.microsoft.com/office/drawing/2014/main" pred="{D4F331D3-5976-4AE1-89CB-351318120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776" name="Image 775">
          <a:extLst>
            <a:ext uri="{FF2B5EF4-FFF2-40B4-BE49-F238E27FC236}">
              <a16:creationId xmlns:a16="http://schemas.microsoft.com/office/drawing/2014/main" id="{CF14393A-0E5E-4ABE-A6D2-AC79F5C4B10B}"/>
            </a:ext>
            <a:ext uri="{147F2762-F138-4A5C-976F-8EAC2B608ADB}">
              <a16:predDERef xmlns:a16="http://schemas.microsoft.com/office/drawing/2014/main" pred="{37D0FB2E-2C83-4638-8447-F1CD8062F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777" name="Image 776">
          <a:extLst>
            <a:ext uri="{FF2B5EF4-FFF2-40B4-BE49-F238E27FC236}">
              <a16:creationId xmlns:a16="http://schemas.microsoft.com/office/drawing/2014/main" id="{851A299C-E857-4F2F-9A7B-C60E071DE5AC}"/>
            </a:ext>
            <a:ext uri="{147F2762-F138-4A5C-976F-8EAC2B608ADB}">
              <a16:predDERef xmlns:a16="http://schemas.microsoft.com/office/drawing/2014/main" pred="{CF14393A-0E5E-4ABE-A6D2-AC79F5C4B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78" name="Image 777">
          <a:extLst>
            <a:ext uri="{FF2B5EF4-FFF2-40B4-BE49-F238E27FC236}">
              <a16:creationId xmlns:a16="http://schemas.microsoft.com/office/drawing/2014/main" id="{90E87E9D-E322-4716-9BBA-22AF1BF60E31}"/>
            </a:ext>
            <a:ext uri="{147F2762-F138-4A5C-976F-8EAC2B608ADB}">
              <a16:predDERef xmlns:a16="http://schemas.microsoft.com/office/drawing/2014/main" pred="{851A299C-E857-4F2F-9A7B-C60E071DE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779" name="Image 778">
          <a:extLst>
            <a:ext uri="{FF2B5EF4-FFF2-40B4-BE49-F238E27FC236}">
              <a16:creationId xmlns:a16="http://schemas.microsoft.com/office/drawing/2014/main" id="{B042D511-2499-4C82-9903-5DD6F536B61A}"/>
            </a:ext>
            <a:ext uri="{147F2762-F138-4A5C-976F-8EAC2B608ADB}">
              <a16:predDERef xmlns:a16="http://schemas.microsoft.com/office/drawing/2014/main" pred="{90E87E9D-E322-4716-9BBA-22AF1BF60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780" name="Image 779">
          <a:extLst>
            <a:ext uri="{FF2B5EF4-FFF2-40B4-BE49-F238E27FC236}">
              <a16:creationId xmlns:a16="http://schemas.microsoft.com/office/drawing/2014/main" id="{3EBFBDEE-C77F-4DAC-AB4A-26ACA8B18A03}"/>
            </a:ext>
            <a:ext uri="{147F2762-F138-4A5C-976F-8EAC2B608ADB}">
              <a16:predDERef xmlns:a16="http://schemas.microsoft.com/office/drawing/2014/main" pred="{B042D511-2499-4C82-9903-5DD6F536B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81" name="Image 780">
          <a:extLst>
            <a:ext uri="{FF2B5EF4-FFF2-40B4-BE49-F238E27FC236}">
              <a16:creationId xmlns:a16="http://schemas.microsoft.com/office/drawing/2014/main" id="{D7E16AE7-FEAA-4E26-BF82-90C3247BFAFE}"/>
            </a:ext>
            <a:ext uri="{147F2762-F138-4A5C-976F-8EAC2B608ADB}">
              <a16:predDERef xmlns:a16="http://schemas.microsoft.com/office/drawing/2014/main" pred="{3EBFBDEE-C77F-4DAC-AB4A-26ACA8B18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82" name="Image 781">
          <a:extLst>
            <a:ext uri="{FF2B5EF4-FFF2-40B4-BE49-F238E27FC236}">
              <a16:creationId xmlns:a16="http://schemas.microsoft.com/office/drawing/2014/main" id="{3B1F870C-05D4-46B9-AB5A-98A3D622E6F5}"/>
            </a:ext>
            <a:ext uri="{147F2762-F138-4A5C-976F-8EAC2B608ADB}">
              <a16:predDERef xmlns:a16="http://schemas.microsoft.com/office/drawing/2014/main" pred="{D7E16AE7-FEAA-4E26-BF82-90C3247BF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83" name="Image 782">
          <a:extLst>
            <a:ext uri="{FF2B5EF4-FFF2-40B4-BE49-F238E27FC236}">
              <a16:creationId xmlns:a16="http://schemas.microsoft.com/office/drawing/2014/main" id="{2CC2B4FA-F219-4332-98A8-9364D939FF5F}"/>
            </a:ext>
            <a:ext uri="{147F2762-F138-4A5C-976F-8EAC2B608ADB}">
              <a16:predDERef xmlns:a16="http://schemas.microsoft.com/office/drawing/2014/main" pred="{3B1F870C-05D4-46B9-AB5A-98A3D622E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84" name="Image 783">
          <a:extLst>
            <a:ext uri="{FF2B5EF4-FFF2-40B4-BE49-F238E27FC236}">
              <a16:creationId xmlns:a16="http://schemas.microsoft.com/office/drawing/2014/main" id="{15053465-648A-46C5-8C5F-BF9079033724}"/>
            </a:ext>
            <a:ext uri="{147F2762-F138-4A5C-976F-8EAC2B608ADB}">
              <a16:predDERef xmlns:a16="http://schemas.microsoft.com/office/drawing/2014/main" pred="{2CC2B4FA-F219-4332-98A8-9364D939F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85" name="Image 784">
          <a:extLst>
            <a:ext uri="{FF2B5EF4-FFF2-40B4-BE49-F238E27FC236}">
              <a16:creationId xmlns:a16="http://schemas.microsoft.com/office/drawing/2014/main" id="{83D714CE-E349-4A1D-8857-5DC65E875973}"/>
            </a:ext>
            <a:ext uri="{147F2762-F138-4A5C-976F-8EAC2B608ADB}">
              <a16:predDERef xmlns:a16="http://schemas.microsoft.com/office/drawing/2014/main" pred="{15053465-648A-46C5-8C5F-BF9079033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86" name="Image 785">
          <a:extLst>
            <a:ext uri="{FF2B5EF4-FFF2-40B4-BE49-F238E27FC236}">
              <a16:creationId xmlns:a16="http://schemas.microsoft.com/office/drawing/2014/main" id="{7DC31993-9FA4-4F24-8A03-48558B27A419}"/>
            </a:ext>
            <a:ext uri="{147F2762-F138-4A5C-976F-8EAC2B608ADB}">
              <a16:predDERef xmlns:a16="http://schemas.microsoft.com/office/drawing/2014/main" pred="{83D714CE-E349-4A1D-8857-5DC65E875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87" name="Image 786">
          <a:extLst>
            <a:ext uri="{FF2B5EF4-FFF2-40B4-BE49-F238E27FC236}">
              <a16:creationId xmlns:a16="http://schemas.microsoft.com/office/drawing/2014/main" id="{21BDA7E3-26BC-4ADA-AEBB-16A14E515DFF}"/>
            </a:ext>
            <a:ext uri="{147F2762-F138-4A5C-976F-8EAC2B608ADB}">
              <a16:predDERef xmlns:a16="http://schemas.microsoft.com/office/drawing/2014/main" pred="{7DC31993-9FA4-4F24-8A03-48558B27A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88" name="Image 787">
          <a:extLst>
            <a:ext uri="{FF2B5EF4-FFF2-40B4-BE49-F238E27FC236}">
              <a16:creationId xmlns:a16="http://schemas.microsoft.com/office/drawing/2014/main" id="{ACBC22D0-1810-43C7-8722-BA6613C89C4D}"/>
            </a:ext>
            <a:ext uri="{147F2762-F138-4A5C-976F-8EAC2B608ADB}">
              <a16:predDERef xmlns:a16="http://schemas.microsoft.com/office/drawing/2014/main" pred="{21BDA7E3-26BC-4ADA-AEBB-16A14E515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89" name="Image 788">
          <a:extLst>
            <a:ext uri="{FF2B5EF4-FFF2-40B4-BE49-F238E27FC236}">
              <a16:creationId xmlns:a16="http://schemas.microsoft.com/office/drawing/2014/main" id="{C7E09965-9948-4833-88F2-2C53D5A57D69}"/>
            </a:ext>
            <a:ext uri="{147F2762-F138-4A5C-976F-8EAC2B608ADB}">
              <a16:predDERef xmlns:a16="http://schemas.microsoft.com/office/drawing/2014/main" pred="{ACBC22D0-1810-43C7-8722-BA6613C89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90" name="Image 789">
          <a:extLst>
            <a:ext uri="{FF2B5EF4-FFF2-40B4-BE49-F238E27FC236}">
              <a16:creationId xmlns:a16="http://schemas.microsoft.com/office/drawing/2014/main" id="{068E4E2E-2C34-4F3F-BDDD-34BFE66CD82D}"/>
            </a:ext>
            <a:ext uri="{147F2762-F138-4A5C-976F-8EAC2B608ADB}">
              <a16:predDERef xmlns:a16="http://schemas.microsoft.com/office/drawing/2014/main" pred="{C7E09965-9948-4833-88F2-2C53D5A57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791" name="Image 790">
          <a:extLst>
            <a:ext uri="{FF2B5EF4-FFF2-40B4-BE49-F238E27FC236}">
              <a16:creationId xmlns:a16="http://schemas.microsoft.com/office/drawing/2014/main" id="{8BF0F0C5-64AE-464E-8CBB-11734E659E22}"/>
            </a:ext>
            <a:ext uri="{147F2762-F138-4A5C-976F-8EAC2B608ADB}">
              <a16:predDERef xmlns:a16="http://schemas.microsoft.com/office/drawing/2014/main" pred="{068E4E2E-2C34-4F3F-BDDD-34BFE66CD8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792" name="Image 791">
          <a:extLst>
            <a:ext uri="{FF2B5EF4-FFF2-40B4-BE49-F238E27FC236}">
              <a16:creationId xmlns:a16="http://schemas.microsoft.com/office/drawing/2014/main" id="{3DAAAFF1-E9CB-4DBF-9435-0FD240111D19}"/>
            </a:ext>
            <a:ext uri="{147F2762-F138-4A5C-976F-8EAC2B608ADB}">
              <a16:predDERef xmlns:a16="http://schemas.microsoft.com/office/drawing/2014/main" pred="{8BF0F0C5-64AE-464E-8CBB-11734E659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93" name="Image 792">
          <a:extLst>
            <a:ext uri="{FF2B5EF4-FFF2-40B4-BE49-F238E27FC236}">
              <a16:creationId xmlns:a16="http://schemas.microsoft.com/office/drawing/2014/main" id="{85E7B542-61E3-4BD9-B4B7-A3222048CADC}"/>
            </a:ext>
            <a:ext uri="{147F2762-F138-4A5C-976F-8EAC2B608ADB}">
              <a16:predDERef xmlns:a16="http://schemas.microsoft.com/office/drawing/2014/main" pred="{3DAAAFF1-E9CB-4DBF-9435-0FD240111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94" name="Image 793">
          <a:extLst>
            <a:ext uri="{FF2B5EF4-FFF2-40B4-BE49-F238E27FC236}">
              <a16:creationId xmlns:a16="http://schemas.microsoft.com/office/drawing/2014/main" id="{DD77BEC4-6EA5-4E70-B512-7C600C17B93B}"/>
            </a:ext>
            <a:ext uri="{147F2762-F138-4A5C-976F-8EAC2B608ADB}">
              <a16:predDERef xmlns:a16="http://schemas.microsoft.com/office/drawing/2014/main" pred="{85E7B542-61E3-4BD9-B4B7-A3222048C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795" name="Image 794">
          <a:extLst>
            <a:ext uri="{FF2B5EF4-FFF2-40B4-BE49-F238E27FC236}">
              <a16:creationId xmlns:a16="http://schemas.microsoft.com/office/drawing/2014/main" id="{111F8462-8671-412B-A2A3-A7A43E9C188A}"/>
            </a:ext>
            <a:ext uri="{147F2762-F138-4A5C-976F-8EAC2B608ADB}">
              <a16:predDERef xmlns:a16="http://schemas.microsoft.com/office/drawing/2014/main" pred="{DD77BEC4-6EA5-4E70-B512-7C600C17B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96" name="Image 795">
          <a:extLst>
            <a:ext uri="{FF2B5EF4-FFF2-40B4-BE49-F238E27FC236}">
              <a16:creationId xmlns:a16="http://schemas.microsoft.com/office/drawing/2014/main" id="{C63349DB-CD92-4950-AAF1-08C75BB87FFA}"/>
            </a:ext>
            <a:ext uri="{147F2762-F138-4A5C-976F-8EAC2B608ADB}">
              <a16:predDERef xmlns:a16="http://schemas.microsoft.com/office/drawing/2014/main" pred="{111F8462-8671-412B-A2A3-A7A43E9C18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797" name="Image 796">
          <a:extLst>
            <a:ext uri="{FF2B5EF4-FFF2-40B4-BE49-F238E27FC236}">
              <a16:creationId xmlns:a16="http://schemas.microsoft.com/office/drawing/2014/main" id="{EFF1CE7F-CC84-4522-BDE3-2DA1EFFD7839}"/>
            </a:ext>
            <a:ext uri="{147F2762-F138-4A5C-976F-8EAC2B608ADB}">
              <a16:predDERef xmlns:a16="http://schemas.microsoft.com/office/drawing/2014/main" pred="{C63349DB-CD92-4950-AAF1-08C75BB87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798" name="Image 797">
          <a:extLst>
            <a:ext uri="{FF2B5EF4-FFF2-40B4-BE49-F238E27FC236}">
              <a16:creationId xmlns:a16="http://schemas.microsoft.com/office/drawing/2014/main" id="{EB842844-52C4-4DAF-AF41-7F36FEB236EC}"/>
            </a:ext>
            <a:ext uri="{147F2762-F138-4A5C-976F-8EAC2B608ADB}">
              <a16:predDERef xmlns:a16="http://schemas.microsoft.com/office/drawing/2014/main" pred="{EFF1CE7F-CC84-4522-BDE3-2DA1EFFD7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799" name="Image 798">
          <a:extLst>
            <a:ext uri="{FF2B5EF4-FFF2-40B4-BE49-F238E27FC236}">
              <a16:creationId xmlns:a16="http://schemas.microsoft.com/office/drawing/2014/main" id="{8CDE1D70-9A40-4E56-BD78-F5C6CB6D0502}"/>
            </a:ext>
            <a:ext uri="{147F2762-F138-4A5C-976F-8EAC2B608ADB}">
              <a16:predDERef xmlns:a16="http://schemas.microsoft.com/office/drawing/2014/main" pred="{EB842844-52C4-4DAF-AF41-7F36FEB23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800" name="Image 799">
          <a:extLst>
            <a:ext uri="{FF2B5EF4-FFF2-40B4-BE49-F238E27FC236}">
              <a16:creationId xmlns:a16="http://schemas.microsoft.com/office/drawing/2014/main" id="{A2678153-D38D-46D8-8E89-C4F8F34880E7}"/>
            </a:ext>
            <a:ext uri="{147F2762-F138-4A5C-976F-8EAC2B608ADB}">
              <a16:predDERef xmlns:a16="http://schemas.microsoft.com/office/drawing/2014/main" pred="{8CDE1D70-9A40-4E56-BD78-F5C6CB6D0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801" name="Image 800">
          <a:extLst>
            <a:ext uri="{FF2B5EF4-FFF2-40B4-BE49-F238E27FC236}">
              <a16:creationId xmlns:a16="http://schemas.microsoft.com/office/drawing/2014/main" id="{C8A0AB35-50D9-4BEE-AA00-F2C350A98551}"/>
            </a:ext>
            <a:ext uri="{147F2762-F138-4A5C-976F-8EAC2B608ADB}">
              <a16:predDERef xmlns:a16="http://schemas.microsoft.com/office/drawing/2014/main" pred="{A2678153-D38D-46D8-8E89-C4F8F3488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02" name="Image 801">
          <a:extLst>
            <a:ext uri="{FF2B5EF4-FFF2-40B4-BE49-F238E27FC236}">
              <a16:creationId xmlns:a16="http://schemas.microsoft.com/office/drawing/2014/main" id="{511BA61A-AF06-4CA4-8B8E-474C62A99749}"/>
            </a:ext>
            <a:ext uri="{147F2762-F138-4A5C-976F-8EAC2B608ADB}">
              <a16:predDERef xmlns:a16="http://schemas.microsoft.com/office/drawing/2014/main" pred="{C8A0AB35-50D9-4BEE-AA00-F2C350A98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03" name="Image 802">
          <a:extLst>
            <a:ext uri="{FF2B5EF4-FFF2-40B4-BE49-F238E27FC236}">
              <a16:creationId xmlns:a16="http://schemas.microsoft.com/office/drawing/2014/main" id="{F5923EB7-A29A-40C8-A14D-93D58308715B}"/>
            </a:ext>
            <a:ext uri="{147F2762-F138-4A5C-976F-8EAC2B608ADB}">
              <a16:predDERef xmlns:a16="http://schemas.microsoft.com/office/drawing/2014/main" pred="{511BA61A-AF06-4CA4-8B8E-474C62A99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04" name="Image 803">
          <a:extLst>
            <a:ext uri="{FF2B5EF4-FFF2-40B4-BE49-F238E27FC236}">
              <a16:creationId xmlns:a16="http://schemas.microsoft.com/office/drawing/2014/main" id="{9B23171E-EA63-47AE-9681-ACD64FC4A6F2}"/>
            </a:ext>
            <a:ext uri="{147F2762-F138-4A5C-976F-8EAC2B608ADB}">
              <a16:predDERef xmlns:a16="http://schemas.microsoft.com/office/drawing/2014/main" pred="{F5923EB7-A29A-40C8-A14D-93D583087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05" name="Image 804">
          <a:extLst>
            <a:ext uri="{FF2B5EF4-FFF2-40B4-BE49-F238E27FC236}">
              <a16:creationId xmlns:a16="http://schemas.microsoft.com/office/drawing/2014/main" id="{BAA2C06A-9B54-4D8B-91AE-63996FA05086}"/>
            </a:ext>
            <a:ext uri="{147F2762-F138-4A5C-976F-8EAC2B608ADB}">
              <a16:predDERef xmlns:a16="http://schemas.microsoft.com/office/drawing/2014/main" pred="{9B23171E-EA63-47AE-9681-ACD64FC4A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06" name="Image 805">
          <a:extLst>
            <a:ext uri="{FF2B5EF4-FFF2-40B4-BE49-F238E27FC236}">
              <a16:creationId xmlns:a16="http://schemas.microsoft.com/office/drawing/2014/main" id="{1B109A34-E3EC-4202-A81C-4E6077B6D9FB}"/>
            </a:ext>
            <a:ext uri="{147F2762-F138-4A5C-976F-8EAC2B608ADB}">
              <a16:predDERef xmlns:a16="http://schemas.microsoft.com/office/drawing/2014/main" pred="{BAA2C06A-9B54-4D8B-91AE-63996FA05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07" name="Image 806">
          <a:extLst>
            <a:ext uri="{FF2B5EF4-FFF2-40B4-BE49-F238E27FC236}">
              <a16:creationId xmlns:a16="http://schemas.microsoft.com/office/drawing/2014/main" id="{0A063CD2-9980-4304-85DA-509AD65A41F4}"/>
            </a:ext>
            <a:ext uri="{147F2762-F138-4A5C-976F-8EAC2B608ADB}">
              <a16:predDERef xmlns:a16="http://schemas.microsoft.com/office/drawing/2014/main" pred="{1B109A34-E3EC-4202-A81C-4E6077B6D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08" name="Image 807">
          <a:extLst>
            <a:ext uri="{FF2B5EF4-FFF2-40B4-BE49-F238E27FC236}">
              <a16:creationId xmlns:a16="http://schemas.microsoft.com/office/drawing/2014/main" id="{CDD9F3A8-ED43-4F40-B1E6-7B14B687398F}"/>
            </a:ext>
            <a:ext uri="{147F2762-F138-4A5C-976F-8EAC2B608ADB}">
              <a16:predDERef xmlns:a16="http://schemas.microsoft.com/office/drawing/2014/main" pred="{0A063CD2-9980-4304-85DA-509AD65A4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09" name="Image 808">
          <a:extLst>
            <a:ext uri="{FF2B5EF4-FFF2-40B4-BE49-F238E27FC236}">
              <a16:creationId xmlns:a16="http://schemas.microsoft.com/office/drawing/2014/main" id="{DEE8D571-8E0A-4F7D-AAA4-98441D515818}"/>
            </a:ext>
            <a:ext uri="{147F2762-F138-4A5C-976F-8EAC2B608ADB}">
              <a16:predDERef xmlns:a16="http://schemas.microsoft.com/office/drawing/2014/main" pred="{CDD9F3A8-ED43-4F40-B1E6-7B14B6873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10" name="Image 809">
          <a:extLst>
            <a:ext uri="{FF2B5EF4-FFF2-40B4-BE49-F238E27FC236}">
              <a16:creationId xmlns:a16="http://schemas.microsoft.com/office/drawing/2014/main" id="{460A8F1D-966B-4CEF-8E65-61B5ACC6E13F}"/>
            </a:ext>
            <a:ext uri="{147F2762-F138-4A5C-976F-8EAC2B608ADB}">
              <a16:predDERef xmlns:a16="http://schemas.microsoft.com/office/drawing/2014/main" pred="{DEE8D571-8E0A-4F7D-AAA4-98441D515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11" name="Image 810">
          <a:extLst>
            <a:ext uri="{FF2B5EF4-FFF2-40B4-BE49-F238E27FC236}">
              <a16:creationId xmlns:a16="http://schemas.microsoft.com/office/drawing/2014/main" id="{9A4AF2ED-DBBB-4199-A4BC-ABF1D3D03CFA}"/>
            </a:ext>
            <a:ext uri="{147F2762-F138-4A5C-976F-8EAC2B608ADB}">
              <a16:predDERef xmlns:a16="http://schemas.microsoft.com/office/drawing/2014/main" pred="{460A8F1D-966B-4CEF-8E65-61B5ACC6E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12" name="Image 811">
          <a:extLst>
            <a:ext uri="{FF2B5EF4-FFF2-40B4-BE49-F238E27FC236}">
              <a16:creationId xmlns:a16="http://schemas.microsoft.com/office/drawing/2014/main" id="{4BD866DD-466D-465C-9BB0-BC5574EC8112}"/>
            </a:ext>
            <a:ext uri="{147F2762-F138-4A5C-976F-8EAC2B608ADB}">
              <a16:predDERef xmlns:a16="http://schemas.microsoft.com/office/drawing/2014/main" pred="{9A4AF2ED-DBBB-4199-A4BC-ABF1D3D03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13" name="Image 812">
          <a:extLst>
            <a:ext uri="{FF2B5EF4-FFF2-40B4-BE49-F238E27FC236}">
              <a16:creationId xmlns:a16="http://schemas.microsoft.com/office/drawing/2014/main" id="{585E1A77-3667-4972-84DE-5EAD3482338F}"/>
            </a:ext>
            <a:ext uri="{147F2762-F138-4A5C-976F-8EAC2B608ADB}">
              <a16:predDERef xmlns:a16="http://schemas.microsoft.com/office/drawing/2014/main" pred="{4BD866DD-466D-465C-9BB0-BC5574EC8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14" name="Image 813">
          <a:extLst>
            <a:ext uri="{FF2B5EF4-FFF2-40B4-BE49-F238E27FC236}">
              <a16:creationId xmlns:a16="http://schemas.microsoft.com/office/drawing/2014/main" id="{B71309F9-1CC9-4547-9B85-7AEE47CF24AC}"/>
            </a:ext>
            <a:ext uri="{147F2762-F138-4A5C-976F-8EAC2B608ADB}">
              <a16:predDERef xmlns:a16="http://schemas.microsoft.com/office/drawing/2014/main" pred="{585E1A77-3667-4972-84DE-5EAD34823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15" name="Image 814">
          <a:extLst>
            <a:ext uri="{FF2B5EF4-FFF2-40B4-BE49-F238E27FC236}">
              <a16:creationId xmlns:a16="http://schemas.microsoft.com/office/drawing/2014/main" id="{44DCB503-8DB4-4A5B-9389-E2BF93243575}"/>
            </a:ext>
            <a:ext uri="{147F2762-F138-4A5C-976F-8EAC2B608ADB}">
              <a16:predDERef xmlns:a16="http://schemas.microsoft.com/office/drawing/2014/main" pred="{B71309F9-1CC9-4547-9B85-7AEE47CF2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816" name="Image 815">
          <a:extLst>
            <a:ext uri="{FF2B5EF4-FFF2-40B4-BE49-F238E27FC236}">
              <a16:creationId xmlns:a16="http://schemas.microsoft.com/office/drawing/2014/main" id="{1E26D307-BFD3-4D81-8F44-473A9D7C7130}"/>
            </a:ext>
            <a:ext uri="{147F2762-F138-4A5C-976F-8EAC2B608ADB}">
              <a16:predDERef xmlns:a16="http://schemas.microsoft.com/office/drawing/2014/main" pred="{44DCB503-8DB4-4A5B-9389-E2BF93243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17" name="Image 816">
          <a:extLst>
            <a:ext uri="{FF2B5EF4-FFF2-40B4-BE49-F238E27FC236}">
              <a16:creationId xmlns:a16="http://schemas.microsoft.com/office/drawing/2014/main" id="{65AB4F7C-7F61-41A6-9AF0-E9FF2822D020}"/>
            </a:ext>
            <a:ext uri="{147F2762-F138-4A5C-976F-8EAC2B608ADB}">
              <a16:predDERef xmlns:a16="http://schemas.microsoft.com/office/drawing/2014/main" pred="{1E26D307-BFD3-4D81-8F44-473A9D7C7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18" name="Image 817">
          <a:extLst>
            <a:ext uri="{FF2B5EF4-FFF2-40B4-BE49-F238E27FC236}">
              <a16:creationId xmlns:a16="http://schemas.microsoft.com/office/drawing/2014/main" id="{F63B89AB-74B8-4C52-B936-98BF0E633216}"/>
            </a:ext>
            <a:ext uri="{147F2762-F138-4A5C-976F-8EAC2B608ADB}">
              <a16:predDERef xmlns:a16="http://schemas.microsoft.com/office/drawing/2014/main" pred="{65AB4F7C-7F61-41A6-9AF0-E9FF2822D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19" name="Image 818">
          <a:extLst>
            <a:ext uri="{FF2B5EF4-FFF2-40B4-BE49-F238E27FC236}">
              <a16:creationId xmlns:a16="http://schemas.microsoft.com/office/drawing/2014/main" id="{2F9DF1E2-1725-4117-802C-B036F6626723}"/>
            </a:ext>
            <a:ext uri="{147F2762-F138-4A5C-976F-8EAC2B608ADB}">
              <a16:predDERef xmlns:a16="http://schemas.microsoft.com/office/drawing/2014/main" pred="{F63B89AB-74B8-4C52-B936-98BF0E633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20" name="Image 819">
          <a:extLst>
            <a:ext uri="{FF2B5EF4-FFF2-40B4-BE49-F238E27FC236}">
              <a16:creationId xmlns:a16="http://schemas.microsoft.com/office/drawing/2014/main" id="{AA9BE023-9DCC-4572-8230-156AEA58A770}"/>
            </a:ext>
            <a:ext uri="{147F2762-F138-4A5C-976F-8EAC2B608ADB}">
              <a16:predDERef xmlns:a16="http://schemas.microsoft.com/office/drawing/2014/main" pred="{2F9DF1E2-1725-4117-802C-B036F6626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21" name="Image 820">
          <a:extLst>
            <a:ext uri="{FF2B5EF4-FFF2-40B4-BE49-F238E27FC236}">
              <a16:creationId xmlns:a16="http://schemas.microsoft.com/office/drawing/2014/main" id="{91847049-35DD-4A31-8B72-A9DFBCC444CD}"/>
            </a:ext>
            <a:ext uri="{147F2762-F138-4A5C-976F-8EAC2B608ADB}">
              <a16:predDERef xmlns:a16="http://schemas.microsoft.com/office/drawing/2014/main" pred="{AA9BE023-9DCC-4572-8230-156AEA58A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22" name="Image 821">
          <a:extLst>
            <a:ext uri="{FF2B5EF4-FFF2-40B4-BE49-F238E27FC236}">
              <a16:creationId xmlns:a16="http://schemas.microsoft.com/office/drawing/2014/main" id="{21163746-C096-46DC-8E31-B0D07E7815BC}"/>
            </a:ext>
            <a:ext uri="{147F2762-F138-4A5C-976F-8EAC2B608ADB}">
              <a16:predDERef xmlns:a16="http://schemas.microsoft.com/office/drawing/2014/main" pred="{91847049-35DD-4A31-8B72-A9DFBCC44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23" name="Image 822">
          <a:extLst>
            <a:ext uri="{FF2B5EF4-FFF2-40B4-BE49-F238E27FC236}">
              <a16:creationId xmlns:a16="http://schemas.microsoft.com/office/drawing/2014/main" id="{BB980B9B-61AE-4891-8483-B09359E70029}"/>
            </a:ext>
            <a:ext uri="{147F2762-F138-4A5C-976F-8EAC2B608ADB}">
              <a16:predDERef xmlns:a16="http://schemas.microsoft.com/office/drawing/2014/main" pred="{21163746-C096-46DC-8E31-B0D07E781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24" name="Image 823">
          <a:extLst>
            <a:ext uri="{FF2B5EF4-FFF2-40B4-BE49-F238E27FC236}">
              <a16:creationId xmlns:a16="http://schemas.microsoft.com/office/drawing/2014/main" id="{C26E99A1-86AD-42BD-84E7-3259CC754CD0}"/>
            </a:ext>
            <a:ext uri="{147F2762-F138-4A5C-976F-8EAC2B608ADB}">
              <a16:predDERef xmlns:a16="http://schemas.microsoft.com/office/drawing/2014/main" pred="{BB980B9B-61AE-4891-8483-B09359E70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25" name="Image 824">
          <a:extLst>
            <a:ext uri="{FF2B5EF4-FFF2-40B4-BE49-F238E27FC236}">
              <a16:creationId xmlns:a16="http://schemas.microsoft.com/office/drawing/2014/main" id="{08ED794A-EB18-47FA-B68C-7B8DCECB4BDA}"/>
            </a:ext>
            <a:ext uri="{147F2762-F138-4A5C-976F-8EAC2B608ADB}">
              <a16:predDERef xmlns:a16="http://schemas.microsoft.com/office/drawing/2014/main" pred="{C26E99A1-86AD-42BD-84E7-3259CC754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26" name="Image 825">
          <a:extLst>
            <a:ext uri="{FF2B5EF4-FFF2-40B4-BE49-F238E27FC236}">
              <a16:creationId xmlns:a16="http://schemas.microsoft.com/office/drawing/2014/main" id="{88CF673B-7AE3-4C8C-8104-DA5F2B05978C}"/>
            </a:ext>
            <a:ext uri="{147F2762-F138-4A5C-976F-8EAC2B608ADB}">
              <a16:predDERef xmlns:a16="http://schemas.microsoft.com/office/drawing/2014/main" pred="{08ED794A-EB18-47FA-B68C-7B8DCECB4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827" name="Image 826">
          <a:extLst>
            <a:ext uri="{FF2B5EF4-FFF2-40B4-BE49-F238E27FC236}">
              <a16:creationId xmlns:a16="http://schemas.microsoft.com/office/drawing/2014/main" id="{010F8D8F-CE73-4B97-B778-3FBF968B2E84}"/>
            </a:ext>
            <a:ext uri="{147F2762-F138-4A5C-976F-8EAC2B608ADB}">
              <a16:predDERef xmlns:a16="http://schemas.microsoft.com/office/drawing/2014/main" pred="{88CF673B-7AE3-4C8C-8104-DA5F2B05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828" name="Image 827">
          <a:extLst>
            <a:ext uri="{FF2B5EF4-FFF2-40B4-BE49-F238E27FC236}">
              <a16:creationId xmlns:a16="http://schemas.microsoft.com/office/drawing/2014/main" id="{BEEDBC7D-82BD-4A5A-BDF0-2E61E2400BD6}"/>
            </a:ext>
            <a:ext uri="{147F2762-F138-4A5C-976F-8EAC2B608ADB}">
              <a16:predDERef xmlns:a16="http://schemas.microsoft.com/office/drawing/2014/main" pred="{010F8D8F-CE73-4B97-B778-3FBF968B2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29" name="Image 828">
          <a:extLst>
            <a:ext uri="{FF2B5EF4-FFF2-40B4-BE49-F238E27FC236}">
              <a16:creationId xmlns:a16="http://schemas.microsoft.com/office/drawing/2014/main" id="{E14BF85F-277E-4533-8875-EA5782E5C2B4}"/>
            </a:ext>
            <a:ext uri="{147F2762-F138-4A5C-976F-8EAC2B608ADB}">
              <a16:predDERef xmlns:a16="http://schemas.microsoft.com/office/drawing/2014/main" pred="{BEEDBC7D-82BD-4A5A-BDF0-2E61E2400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830" name="Image 829">
          <a:extLst>
            <a:ext uri="{FF2B5EF4-FFF2-40B4-BE49-F238E27FC236}">
              <a16:creationId xmlns:a16="http://schemas.microsoft.com/office/drawing/2014/main" id="{21D64FA9-3B34-445F-A431-207DA8D40AA4}"/>
            </a:ext>
            <a:ext uri="{147F2762-F138-4A5C-976F-8EAC2B608ADB}">
              <a16:predDERef xmlns:a16="http://schemas.microsoft.com/office/drawing/2014/main" pred="{E14BF85F-277E-4533-8875-EA5782E5C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831" name="Image 830">
          <a:extLst>
            <a:ext uri="{FF2B5EF4-FFF2-40B4-BE49-F238E27FC236}">
              <a16:creationId xmlns:a16="http://schemas.microsoft.com/office/drawing/2014/main" id="{F8CC7348-A848-449F-9A25-114CDB58687C}"/>
            </a:ext>
            <a:ext uri="{147F2762-F138-4A5C-976F-8EAC2B608ADB}">
              <a16:predDERef xmlns:a16="http://schemas.microsoft.com/office/drawing/2014/main" pred="{21D64FA9-3B34-445F-A431-207DA8D40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32" name="Image 831">
          <a:extLst>
            <a:ext uri="{FF2B5EF4-FFF2-40B4-BE49-F238E27FC236}">
              <a16:creationId xmlns:a16="http://schemas.microsoft.com/office/drawing/2014/main" id="{E9910355-1DC1-41E5-8050-43E84E27D4CD}"/>
            </a:ext>
            <a:ext uri="{147F2762-F138-4A5C-976F-8EAC2B608ADB}">
              <a16:predDERef xmlns:a16="http://schemas.microsoft.com/office/drawing/2014/main" pred="{F8CC7348-A848-449F-9A25-114CDB586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33" name="Image 832">
          <a:extLst>
            <a:ext uri="{FF2B5EF4-FFF2-40B4-BE49-F238E27FC236}">
              <a16:creationId xmlns:a16="http://schemas.microsoft.com/office/drawing/2014/main" id="{C12B4179-9528-4F65-9F29-8D3622D83528}"/>
            </a:ext>
            <a:ext uri="{147F2762-F138-4A5C-976F-8EAC2B608ADB}">
              <a16:predDERef xmlns:a16="http://schemas.microsoft.com/office/drawing/2014/main" pred="{E9910355-1DC1-41E5-8050-43E84E27D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34" name="Image 833">
          <a:extLst>
            <a:ext uri="{FF2B5EF4-FFF2-40B4-BE49-F238E27FC236}">
              <a16:creationId xmlns:a16="http://schemas.microsoft.com/office/drawing/2014/main" id="{1A46C90A-F648-4FB1-B96D-A5AB05177C6D}"/>
            </a:ext>
            <a:ext uri="{147F2762-F138-4A5C-976F-8EAC2B608ADB}">
              <a16:predDERef xmlns:a16="http://schemas.microsoft.com/office/drawing/2014/main" pred="{C12B4179-9528-4F65-9F29-8D3622D83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35" name="Image 834">
          <a:extLst>
            <a:ext uri="{FF2B5EF4-FFF2-40B4-BE49-F238E27FC236}">
              <a16:creationId xmlns:a16="http://schemas.microsoft.com/office/drawing/2014/main" id="{F224AD75-3A67-4AAC-B8C5-FD0BEDF03BA1}"/>
            </a:ext>
            <a:ext uri="{147F2762-F138-4A5C-976F-8EAC2B608ADB}">
              <a16:predDERef xmlns:a16="http://schemas.microsoft.com/office/drawing/2014/main" pred="{1A46C90A-F648-4FB1-B96D-A5AB05177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36" name="Image 835">
          <a:extLst>
            <a:ext uri="{FF2B5EF4-FFF2-40B4-BE49-F238E27FC236}">
              <a16:creationId xmlns:a16="http://schemas.microsoft.com/office/drawing/2014/main" id="{BC4F9394-0A43-4CB5-8CBE-FF20C3CD8761}"/>
            </a:ext>
            <a:ext uri="{147F2762-F138-4A5C-976F-8EAC2B608ADB}">
              <a16:predDERef xmlns:a16="http://schemas.microsoft.com/office/drawing/2014/main" pred="{F224AD75-3A67-4AAC-B8C5-FD0BEDF03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37" name="Image 836">
          <a:extLst>
            <a:ext uri="{FF2B5EF4-FFF2-40B4-BE49-F238E27FC236}">
              <a16:creationId xmlns:a16="http://schemas.microsoft.com/office/drawing/2014/main" id="{5580978D-6DDD-4DCF-B5EC-BC51DF0F135D}"/>
            </a:ext>
            <a:ext uri="{147F2762-F138-4A5C-976F-8EAC2B608ADB}">
              <a16:predDERef xmlns:a16="http://schemas.microsoft.com/office/drawing/2014/main" pred="{BC4F9394-0A43-4CB5-8CBE-FF20C3CD8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38" name="Image 837">
          <a:extLst>
            <a:ext uri="{FF2B5EF4-FFF2-40B4-BE49-F238E27FC236}">
              <a16:creationId xmlns:a16="http://schemas.microsoft.com/office/drawing/2014/main" id="{104BC1BE-0145-4E29-A179-C5670C230452}"/>
            </a:ext>
            <a:ext uri="{147F2762-F138-4A5C-976F-8EAC2B608ADB}">
              <a16:predDERef xmlns:a16="http://schemas.microsoft.com/office/drawing/2014/main" pred="{5580978D-6DDD-4DCF-B5EC-BC51DF0F1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39" name="Image 838">
          <a:extLst>
            <a:ext uri="{FF2B5EF4-FFF2-40B4-BE49-F238E27FC236}">
              <a16:creationId xmlns:a16="http://schemas.microsoft.com/office/drawing/2014/main" id="{68280813-89C7-4833-8361-34E9A1D49FBF}"/>
            </a:ext>
            <a:ext uri="{147F2762-F138-4A5C-976F-8EAC2B608ADB}">
              <a16:predDERef xmlns:a16="http://schemas.microsoft.com/office/drawing/2014/main" pred="{104BC1BE-0145-4E29-A179-C5670C230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40" name="Image 839">
          <a:extLst>
            <a:ext uri="{FF2B5EF4-FFF2-40B4-BE49-F238E27FC236}">
              <a16:creationId xmlns:a16="http://schemas.microsoft.com/office/drawing/2014/main" id="{90FED3CE-5EFB-4F75-ABCE-ACE4E2B6812C}"/>
            </a:ext>
            <a:ext uri="{147F2762-F138-4A5C-976F-8EAC2B608ADB}">
              <a16:predDERef xmlns:a16="http://schemas.microsoft.com/office/drawing/2014/main" pred="{68280813-89C7-4833-8361-34E9A1D49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41" name="Image 840">
          <a:extLst>
            <a:ext uri="{FF2B5EF4-FFF2-40B4-BE49-F238E27FC236}">
              <a16:creationId xmlns:a16="http://schemas.microsoft.com/office/drawing/2014/main" id="{530B60E3-D822-426C-B09B-454041CB3528}"/>
            </a:ext>
            <a:ext uri="{147F2762-F138-4A5C-976F-8EAC2B608ADB}">
              <a16:predDERef xmlns:a16="http://schemas.microsoft.com/office/drawing/2014/main" pred="{90FED3CE-5EFB-4F75-ABCE-ACE4E2B68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42" name="Image 841">
          <a:extLst>
            <a:ext uri="{FF2B5EF4-FFF2-40B4-BE49-F238E27FC236}">
              <a16:creationId xmlns:a16="http://schemas.microsoft.com/office/drawing/2014/main" id="{E38E2DB5-4C7D-4703-BEC3-F802B5655644}"/>
            </a:ext>
            <a:ext uri="{147F2762-F138-4A5C-976F-8EAC2B608ADB}">
              <a16:predDERef xmlns:a16="http://schemas.microsoft.com/office/drawing/2014/main" pred="{530B60E3-D822-426C-B09B-454041CB3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43" name="Image 842">
          <a:extLst>
            <a:ext uri="{FF2B5EF4-FFF2-40B4-BE49-F238E27FC236}">
              <a16:creationId xmlns:a16="http://schemas.microsoft.com/office/drawing/2014/main" id="{3F8C0781-BBF9-4FE2-AD64-50743BE17A21}"/>
            </a:ext>
            <a:ext uri="{147F2762-F138-4A5C-976F-8EAC2B608ADB}">
              <a16:predDERef xmlns:a16="http://schemas.microsoft.com/office/drawing/2014/main" pred="{E38E2DB5-4C7D-4703-BEC3-F802B5655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44" name="Image 843">
          <a:extLst>
            <a:ext uri="{FF2B5EF4-FFF2-40B4-BE49-F238E27FC236}">
              <a16:creationId xmlns:a16="http://schemas.microsoft.com/office/drawing/2014/main" id="{A0E13D70-CEE2-465F-AF62-599A17020C9F}"/>
            </a:ext>
            <a:ext uri="{147F2762-F138-4A5C-976F-8EAC2B608ADB}">
              <a16:predDERef xmlns:a16="http://schemas.microsoft.com/office/drawing/2014/main" pred="{3F8C0781-BBF9-4FE2-AD64-50743BE17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45" name="Image 844">
          <a:extLst>
            <a:ext uri="{FF2B5EF4-FFF2-40B4-BE49-F238E27FC236}">
              <a16:creationId xmlns:a16="http://schemas.microsoft.com/office/drawing/2014/main" id="{BF794076-8848-49C2-8A3B-09A1A1979B0E}"/>
            </a:ext>
            <a:ext uri="{147F2762-F138-4A5C-976F-8EAC2B608ADB}">
              <a16:predDERef xmlns:a16="http://schemas.microsoft.com/office/drawing/2014/main" pred="{A0E13D70-CEE2-465F-AF62-599A17020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46" name="Image 845">
          <a:extLst>
            <a:ext uri="{FF2B5EF4-FFF2-40B4-BE49-F238E27FC236}">
              <a16:creationId xmlns:a16="http://schemas.microsoft.com/office/drawing/2014/main" id="{9D3C6AC0-BA02-43D1-A7C0-B972BAF6348E}"/>
            </a:ext>
            <a:ext uri="{147F2762-F138-4A5C-976F-8EAC2B608ADB}">
              <a16:predDERef xmlns:a16="http://schemas.microsoft.com/office/drawing/2014/main" pred="{BF794076-8848-49C2-8A3B-09A1A1979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47" name="Image 846">
          <a:extLst>
            <a:ext uri="{FF2B5EF4-FFF2-40B4-BE49-F238E27FC236}">
              <a16:creationId xmlns:a16="http://schemas.microsoft.com/office/drawing/2014/main" id="{B190F315-6BDD-445D-A3F3-7004111091DA}"/>
            </a:ext>
            <a:ext uri="{147F2762-F138-4A5C-976F-8EAC2B608ADB}">
              <a16:predDERef xmlns:a16="http://schemas.microsoft.com/office/drawing/2014/main" pred="{9D3C6AC0-BA02-43D1-A7C0-B972BAF63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848" name="Image 847">
          <a:extLst>
            <a:ext uri="{FF2B5EF4-FFF2-40B4-BE49-F238E27FC236}">
              <a16:creationId xmlns:a16="http://schemas.microsoft.com/office/drawing/2014/main" id="{B80EBA47-6286-44BD-8362-087909729C09}"/>
            </a:ext>
            <a:ext uri="{147F2762-F138-4A5C-976F-8EAC2B608ADB}">
              <a16:predDERef xmlns:a16="http://schemas.microsoft.com/office/drawing/2014/main" pred="{B190F315-6BDD-445D-A3F3-700411109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849" name="Image 848">
          <a:extLst>
            <a:ext uri="{FF2B5EF4-FFF2-40B4-BE49-F238E27FC236}">
              <a16:creationId xmlns:a16="http://schemas.microsoft.com/office/drawing/2014/main" id="{B3090EAA-9573-44BD-8BE5-6CA2F2F8187D}"/>
            </a:ext>
            <a:ext uri="{147F2762-F138-4A5C-976F-8EAC2B608ADB}">
              <a16:predDERef xmlns:a16="http://schemas.microsoft.com/office/drawing/2014/main" pred="{B80EBA47-6286-44BD-8362-087909729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50" name="Image 849">
          <a:extLst>
            <a:ext uri="{FF2B5EF4-FFF2-40B4-BE49-F238E27FC236}">
              <a16:creationId xmlns:a16="http://schemas.microsoft.com/office/drawing/2014/main" id="{C2E83480-6FA4-4367-BD43-122F7F4CF384}"/>
            </a:ext>
            <a:ext uri="{147F2762-F138-4A5C-976F-8EAC2B608ADB}">
              <a16:predDERef xmlns:a16="http://schemas.microsoft.com/office/drawing/2014/main" pred="{B3090EAA-9573-44BD-8BE5-6CA2F2F81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851" name="Image 850">
          <a:extLst>
            <a:ext uri="{FF2B5EF4-FFF2-40B4-BE49-F238E27FC236}">
              <a16:creationId xmlns:a16="http://schemas.microsoft.com/office/drawing/2014/main" id="{0E693737-38F2-46C3-B95D-7C3340C5A938}"/>
            </a:ext>
            <a:ext uri="{147F2762-F138-4A5C-976F-8EAC2B608ADB}">
              <a16:predDERef xmlns:a16="http://schemas.microsoft.com/office/drawing/2014/main" pred="{C2E83480-6FA4-4367-BD43-122F7F4CF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852" name="Image 851">
          <a:extLst>
            <a:ext uri="{FF2B5EF4-FFF2-40B4-BE49-F238E27FC236}">
              <a16:creationId xmlns:a16="http://schemas.microsoft.com/office/drawing/2014/main" id="{AAC354C0-3F40-41B9-B612-3F6B40D4D202}"/>
            </a:ext>
            <a:ext uri="{147F2762-F138-4A5C-976F-8EAC2B608ADB}">
              <a16:predDERef xmlns:a16="http://schemas.microsoft.com/office/drawing/2014/main" pred="{0E693737-38F2-46C3-B95D-7C3340C5A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53" name="Image 852">
          <a:extLst>
            <a:ext uri="{FF2B5EF4-FFF2-40B4-BE49-F238E27FC236}">
              <a16:creationId xmlns:a16="http://schemas.microsoft.com/office/drawing/2014/main" id="{8B5AE82E-8ACE-48A9-A569-BF99A8B82843}"/>
            </a:ext>
            <a:ext uri="{147F2762-F138-4A5C-976F-8EAC2B608ADB}">
              <a16:predDERef xmlns:a16="http://schemas.microsoft.com/office/drawing/2014/main" pred="{AAC354C0-3F40-41B9-B612-3F6B40D4D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54" name="Image 853">
          <a:extLst>
            <a:ext uri="{FF2B5EF4-FFF2-40B4-BE49-F238E27FC236}">
              <a16:creationId xmlns:a16="http://schemas.microsoft.com/office/drawing/2014/main" id="{E6CE8F37-14B8-4A98-937E-F2D37EE5DA4D}"/>
            </a:ext>
            <a:ext uri="{147F2762-F138-4A5C-976F-8EAC2B608ADB}">
              <a16:predDERef xmlns:a16="http://schemas.microsoft.com/office/drawing/2014/main" pred="{8B5AE82E-8ACE-48A9-A569-BF99A8B82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55" name="Image 854">
          <a:extLst>
            <a:ext uri="{FF2B5EF4-FFF2-40B4-BE49-F238E27FC236}">
              <a16:creationId xmlns:a16="http://schemas.microsoft.com/office/drawing/2014/main" id="{A461BA15-FC0A-4BBB-835D-24DAEA551837}"/>
            </a:ext>
            <a:ext uri="{147F2762-F138-4A5C-976F-8EAC2B608ADB}">
              <a16:predDERef xmlns:a16="http://schemas.microsoft.com/office/drawing/2014/main" pred="{E6CE8F37-14B8-4A98-937E-F2D37EE5D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56" name="Image 855">
          <a:extLst>
            <a:ext uri="{FF2B5EF4-FFF2-40B4-BE49-F238E27FC236}">
              <a16:creationId xmlns:a16="http://schemas.microsoft.com/office/drawing/2014/main" id="{B67B017E-A59F-4E8D-B1AC-F887797B48B0}"/>
            </a:ext>
            <a:ext uri="{147F2762-F138-4A5C-976F-8EAC2B608ADB}">
              <a16:predDERef xmlns:a16="http://schemas.microsoft.com/office/drawing/2014/main" pred="{A461BA15-FC0A-4BBB-835D-24DAEA551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57" name="Image 856">
          <a:extLst>
            <a:ext uri="{FF2B5EF4-FFF2-40B4-BE49-F238E27FC236}">
              <a16:creationId xmlns:a16="http://schemas.microsoft.com/office/drawing/2014/main" id="{59B9A5B2-E837-4836-B6A3-BD8A0C12500E}"/>
            </a:ext>
            <a:ext uri="{147F2762-F138-4A5C-976F-8EAC2B608ADB}">
              <a16:predDERef xmlns:a16="http://schemas.microsoft.com/office/drawing/2014/main" pred="{B67B017E-A59F-4E8D-B1AC-F887797B4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58" name="Image 857">
          <a:extLst>
            <a:ext uri="{FF2B5EF4-FFF2-40B4-BE49-F238E27FC236}">
              <a16:creationId xmlns:a16="http://schemas.microsoft.com/office/drawing/2014/main" id="{02FEB4C4-C5D5-444E-AACF-D3C0F7F23C83}"/>
            </a:ext>
            <a:ext uri="{147F2762-F138-4A5C-976F-8EAC2B608ADB}">
              <a16:predDERef xmlns:a16="http://schemas.microsoft.com/office/drawing/2014/main" pred="{59B9A5B2-E837-4836-B6A3-BD8A0C125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59" name="Image 858">
          <a:extLst>
            <a:ext uri="{FF2B5EF4-FFF2-40B4-BE49-F238E27FC236}">
              <a16:creationId xmlns:a16="http://schemas.microsoft.com/office/drawing/2014/main" id="{9B01CD10-F0F0-426E-952D-066B537EFD7D}"/>
            </a:ext>
            <a:ext uri="{147F2762-F138-4A5C-976F-8EAC2B608ADB}">
              <a16:predDERef xmlns:a16="http://schemas.microsoft.com/office/drawing/2014/main" pred="{02FEB4C4-C5D5-444E-AACF-D3C0F7F23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60" name="Image 859">
          <a:extLst>
            <a:ext uri="{FF2B5EF4-FFF2-40B4-BE49-F238E27FC236}">
              <a16:creationId xmlns:a16="http://schemas.microsoft.com/office/drawing/2014/main" id="{8F7F952D-0A5A-4DFD-9C59-D007F5EB05B4}"/>
            </a:ext>
            <a:ext uri="{147F2762-F138-4A5C-976F-8EAC2B608ADB}">
              <a16:predDERef xmlns:a16="http://schemas.microsoft.com/office/drawing/2014/main" pred="{9B01CD10-F0F0-426E-952D-066B537EF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61" name="Image 860">
          <a:extLst>
            <a:ext uri="{FF2B5EF4-FFF2-40B4-BE49-F238E27FC236}">
              <a16:creationId xmlns:a16="http://schemas.microsoft.com/office/drawing/2014/main" id="{0E1D03FF-3CCB-4EC0-A6C2-E211F518884B}"/>
            </a:ext>
            <a:ext uri="{147F2762-F138-4A5C-976F-8EAC2B608ADB}">
              <a16:predDERef xmlns:a16="http://schemas.microsoft.com/office/drawing/2014/main" pred="{8F7F952D-0A5A-4DFD-9C59-D007F5EB0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62" name="Image 861">
          <a:extLst>
            <a:ext uri="{FF2B5EF4-FFF2-40B4-BE49-F238E27FC236}">
              <a16:creationId xmlns:a16="http://schemas.microsoft.com/office/drawing/2014/main" id="{897040C4-70B1-487E-95D3-FE37CFD932F3}"/>
            </a:ext>
            <a:ext uri="{147F2762-F138-4A5C-976F-8EAC2B608ADB}">
              <a16:predDERef xmlns:a16="http://schemas.microsoft.com/office/drawing/2014/main" pred="{0E1D03FF-3CCB-4EC0-A6C2-E211F5188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63" name="Image 862">
          <a:extLst>
            <a:ext uri="{FF2B5EF4-FFF2-40B4-BE49-F238E27FC236}">
              <a16:creationId xmlns:a16="http://schemas.microsoft.com/office/drawing/2014/main" id="{590600D5-2E5A-4AED-9AC8-BB151F5ADB68}"/>
            </a:ext>
            <a:ext uri="{147F2762-F138-4A5C-976F-8EAC2B608ADB}">
              <a16:predDERef xmlns:a16="http://schemas.microsoft.com/office/drawing/2014/main" pred="{897040C4-70B1-487E-95D3-FE37CFD93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64" name="Image 863">
          <a:extLst>
            <a:ext uri="{FF2B5EF4-FFF2-40B4-BE49-F238E27FC236}">
              <a16:creationId xmlns:a16="http://schemas.microsoft.com/office/drawing/2014/main" id="{B873D9CB-1BF9-47CA-8298-EB216CCFFC8A}"/>
            </a:ext>
            <a:ext uri="{147F2762-F138-4A5C-976F-8EAC2B608ADB}">
              <a16:predDERef xmlns:a16="http://schemas.microsoft.com/office/drawing/2014/main" pred="{590600D5-2E5A-4AED-9AC8-BB151F5AD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65" name="Image 864">
          <a:extLst>
            <a:ext uri="{FF2B5EF4-FFF2-40B4-BE49-F238E27FC236}">
              <a16:creationId xmlns:a16="http://schemas.microsoft.com/office/drawing/2014/main" id="{C2BAEB5E-2AF8-4F90-830B-A028B1AC4BB7}"/>
            </a:ext>
            <a:ext uri="{147F2762-F138-4A5C-976F-8EAC2B608ADB}">
              <a16:predDERef xmlns:a16="http://schemas.microsoft.com/office/drawing/2014/main" pred="{B873D9CB-1BF9-47CA-8298-EB216CCFF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66" name="Image 865">
          <a:extLst>
            <a:ext uri="{FF2B5EF4-FFF2-40B4-BE49-F238E27FC236}">
              <a16:creationId xmlns:a16="http://schemas.microsoft.com/office/drawing/2014/main" id="{7A8BB2F0-EEB1-49CE-B380-870E5EEB5D14}"/>
            </a:ext>
            <a:ext uri="{147F2762-F138-4A5C-976F-8EAC2B608ADB}">
              <a16:predDERef xmlns:a16="http://schemas.microsoft.com/office/drawing/2014/main" pred="{C2BAEB5E-2AF8-4F90-830B-A028B1AC4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867" name="Image 866">
          <a:extLst>
            <a:ext uri="{FF2B5EF4-FFF2-40B4-BE49-F238E27FC236}">
              <a16:creationId xmlns:a16="http://schemas.microsoft.com/office/drawing/2014/main" id="{27274F02-FA5C-43BA-B15B-DED179E8CEFA}"/>
            </a:ext>
            <a:ext uri="{147F2762-F138-4A5C-976F-8EAC2B608ADB}">
              <a16:predDERef xmlns:a16="http://schemas.microsoft.com/office/drawing/2014/main" pred="{7A8BB2F0-EEB1-49CE-B380-870E5EEB5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68" name="Image 867">
          <a:extLst>
            <a:ext uri="{FF2B5EF4-FFF2-40B4-BE49-F238E27FC236}">
              <a16:creationId xmlns:a16="http://schemas.microsoft.com/office/drawing/2014/main" id="{25BE7AFF-B37C-4364-AB4D-071A84E8780D}"/>
            </a:ext>
            <a:ext uri="{147F2762-F138-4A5C-976F-8EAC2B608ADB}">
              <a16:predDERef xmlns:a16="http://schemas.microsoft.com/office/drawing/2014/main" pred="{27274F02-FA5C-43BA-B15B-DED179E8C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69" name="Image 868">
          <a:extLst>
            <a:ext uri="{FF2B5EF4-FFF2-40B4-BE49-F238E27FC236}">
              <a16:creationId xmlns:a16="http://schemas.microsoft.com/office/drawing/2014/main" id="{228F65D5-BC9A-4AA3-B038-A1D8207D7D47}"/>
            </a:ext>
            <a:ext uri="{147F2762-F138-4A5C-976F-8EAC2B608ADB}">
              <a16:predDERef xmlns:a16="http://schemas.microsoft.com/office/drawing/2014/main" pred="{25BE7AFF-B37C-4364-AB4D-071A84E87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70" name="Image 869">
          <a:extLst>
            <a:ext uri="{FF2B5EF4-FFF2-40B4-BE49-F238E27FC236}">
              <a16:creationId xmlns:a16="http://schemas.microsoft.com/office/drawing/2014/main" id="{986A1715-34BB-4E7C-B472-5398F3EB9418}"/>
            </a:ext>
            <a:ext uri="{147F2762-F138-4A5C-976F-8EAC2B608ADB}">
              <a16:predDERef xmlns:a16="http://schemas.microsoft.com/office/drawing/2014/main" pred="{228F65D5-BC9A-4AA3-B038-A1D8207D7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71" name="Image 870">
          <a:extLst>
            <a:ext uri="{FF2B5EF4-FFF2-40B4-BE49-F238E27FC236}">
              <a16:creationId xmlns:a16="http://schemas.microsoft.com/office/drawing/2014/main" id="{7F198F25-2E53-4F77-92B9-DD466BCAEE9D}"/>
            </a:ext>
            <a:ext uri="{147F2762-F138-4A5C-976F-8EAC2B608ADB}">
              <a16:predDERef xmlns:a16="http://schemas.microsoft.com/office/drawing/2014/main" pred="{986A1715-34BB-4E7C-B472-5398F3EB9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72" name="Image 871">
          <a:extLst>
            <a:ext uri="{FF2B5EF4-FFF2-40B4-BE49-F238E27FC236}">
              <a16:creationId xmlns:a16="http://schemas.microsoft.com/office/drawing/2014/main" id="{9D4DD8E7-B95F-4420-B574-CD8FE68804BD}"/>
            </a:ext>
            <a:ext uri="{147F2762-F138-4A5C-976F-8EAC2B608ADB}">
              <a16:predDERef xmlns:a16="http://schemas.microsoft.com/office/drawing/2014/main" pred="{7F198F25-2E53-4F77-92B9-DD466BCAE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73" name="Image 872">
          <a:extLst>
            <a:ext uri="{FF2B5EF4-FFF2-40B4-BE49-F238E27FC236}">
              <a16:creationId xmlns:a16="http://schemas.microsoft.com/office/drawing/2014/main" id="{04DB7F42-922D-406B-ACE8-CFDB4BD3D29D}"/>
            </a:ext>
            <a:ext uri="{147F2762-F138-4A5C-976F-8EAC2B608ADB}">
              <a16:predDERef xmlns:a16="http://schemas.microsoft.com/office/drawing/2014/main" pred="{9D4DD8E7-B95F-4420-B574-CD8FE6880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74" name="Image 873">
          <a:extLst>
            <a:ext uri="{FF2B5EF4-FFF2-40B4-BE49-F238E27FC236}">
              <a16:creationId xmlns:a16="http://schemas.microsoft.com/office/drawing/2014/main" id="{52F6846C-63D9-411C-BF1C-ACB8B2E07B84}"/>
            </a:ext>
            <a:ext uri="{147F2762-F138-4A5C-976F-8EAC2B608ADB}">
              <a16:predDERef xmlns:a16="http://schemas.microsoft.com/office/drawing/2014/main" pred="{04DB7F42-922D-406B-ACE8-CFDB4BD3D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75" name="Image 874">
          <a:extLst>
            <a:ext uri="{FF2B5EF4-FFF2-40B4-BE49-F238E27FC236}">
              <a16:creationId xmlns:a16="http://schemas.microsoft.com/office/drawing/2014/main" id="{3A6AF3BF-2404-46F3-A625-980854AF405A}"/>
            </a:ext>
            <a:ext uri="{147F2762-F138-4A5C-976F-8EAC2B608ADB}">
              <a16:predDERef xmlns:a16="http://schemas.microsoft.com/office/drawing/2014/main" pred="{52F6846C-63D9-411C-BF1C-ACB8B2E07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76" name="Image 875">
          <a:extLst>
            <a:ext uri="{FF2B5EF4-FFF2-40B4-BE49-F238E27FC236}">
              <a16:creationId xmlns:a16="http://schemas.microsoft.com/office/drawing/2014/main" id="{524D8AA6-E102-435D-A6D4-3B834E4ED2CF}"/>
            </a:ext>
            <a:ext uri="{147F2762-F138-4A5C-976F-8EAC2B608ADB}">
              <a16:predDERef xmlns:a16="http://schemas.microsoft.com/office/drawing/2014/main" pred="{3A6AF3BF-2404-46F3-A625-980854AF4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77" name="Image 876">
          <a:extLst>
            <a:ext uri="{FF2B5EF4-FFF2-40B4-BE49-F238E27FC236}">
              <a16:creationId xmlns:a16="http://schemas.microsoft.com/office/drawing/2014/main" id="{4A94AD28-E5EF-4CF4-AD48-6F399897F9D1}"/>
            </a:ext>
            <a:ext uri="{147F2762-F138-4A5C-976F-8EAC2B608ADB}">
              <a16:predDERef xmlns:a16="http://schemas.microsoft.com/office/drawing/2014/main" pred="{524D8AA6-E102-435D-A6D4-3B834E4ED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878" name="Image 877">
          <a:extLst>
            <a:ext uri="{FF2B5EF4-FFF2-40B4-BE49-F238E27FC236}">
              <a16:creationId xmlns:a16="http://schemas.microsoft.com/office/drawing/2014/main" id="{A6BB5FFA-9653-43E2-8AF9-2D77BBE8727A}"/>
            </a:ext>
            <a:ext uri="{147F2762-F138-4A5C-976F-8EAC2B608ADB}">
              <a16:predDERef xmlns:a16="http://schemas.microsoft.com/office/drawing/2014/main" pred="{4A94AD28-E5EF-4CF4-AD48-6F399897F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879" name="Image 878">
          <a:extLst>
            <a:ext uri="{FF2B5EF4-FFF2-40B4-BE49-F238E27FC236}">
              <a16:creationId xmlns:a16="http://schemas.microsoft.com/office/drawing/2014/main" id="{A7AD3A76-FD79-41A7-B9EB-FEF31511A61F}"/>
            </a:ext>
            <a:ext uri="{147F2762-F138-4A5C-976F-8EAC2B608ADB}">
              <a16:predDERef xmlns:a16="http://schemas.microsoft.com/office/drawing/2014/main" pred="{A6BB5FFA-9653-43E2-8AF9-2D77BBE87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80" name="Image 879">
          <a:extLst>
            <a:ext uri="{FF2B5EF4-FFF2-40B4-BE49-F238E27FC236}">
              <a16:creationId xmlns:a16="http://schemas.microsoft.com/office/drawing/2014/main" id="{5747B92D-A952-4506-9139-DB8470C0EF0B}"/>
            </a:ext>
            <a:ext uri="{147F2762-F138-4A5C-976F-8EAC2B608ADB}">
              <a16:predDERef xmlns:a16="http://schemas.microsoft.com/office/drawing/2014/main" pred="{A7AD3A76-FD79-41A7-B9EB-FEF31511A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881" name="Image 880">
          <a:extLst>
            <a:ext uri="{FF2B5EF4-FFF2-40B4-BE49-F238E27FC236}">
              <a16:creationId xmlns:a16="http://schemas.microsoft.com/office/drawing/2014/main" id="{8B7700BF-43C0-454B-8D24-3B48D669AAD7}"/>
            </a:ext>
            <a:ext uri="{147F2762-F138-4A5C-976F-8EAC2B608ADB}">
              <a16:predDERef xmlns:a16="http://schemas.microsoft.com/office/drawing/2014/main" pred="{5747B92D-A952-4506-9139-DB8470C0E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882" name="Image 881">
          <a:extLst>
            <a:ext uri="{FF2B5EF4-FFF2-40B4-BE49-F238E27FC236}">
              <a16:creationId xmlns:a16="http://schemas.microsoft.com/office/drawing/2014/main" id="{F5C976C0-61A3-4A5C-9204-4F9EE6237186}"/>
            </a:ext>
            <a:ext uri="{147F2762-F138-4A5C-976F-8EAC2B608ADB}">
              <a16:predDERef xmlns:a16="http://schemas.microsoft.com/office/drawing/2014/main" pred="{8B7700BF-43C0-454B-8D24-3B48D669A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83" name="Image 882">
          <a:extLst>
            <a:ext uri="{FF2B5EF4-FFF2-40B4-BE49-F238E27FC236}">
              <a16:creationId xmlns:a16="http://schemas.microsoft.com/office/drawing/2014/main" id="{AA4A79CA-4C5C-47AF-A189-5DBCFB28F3FB}"/>
            </a:ext>
            <a:ext uri="{147F2762-F138-4A5C-976F-8EAC2B608ADB}">
              <a16:predDERef xmlns:a16="http://schemas.microsoft.com/office/drawing/2014/main" pred="{F5C976C0-61A3-4A5C-9204-4F9EE6237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84" name="Image 883">
          <a:extLst>
            <a:ext uri="{FF2B5EF4-FFF2-40B4-BE49-F238E27FC236}">
              <a16:creationId xmlns:a16="http://schemas.microsoft.com/office/drawing/2014/main" id="{EA31D33D-DDFC-4A1E-9968-D03A255C2121}"/>
            </a:ext>
            <a:ext uri="{147F2762-F138-4A5C-976F-8EAC2B608ADB}">
              <a16:predDERef xmlns:a16="http://schemas.microsoft.com/office/drawing/2014/main" pred="{AA4A79CA-4C5C-47AF-A189-5DBCFB28F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885" name="Image 884">
          <a:extLst>
            <a:ext uri="{FF2B5EF4-FFF2-40B4-BE49-F238E27FC236}">
              <a16:creationId xmlns:a16="http://schemas.microsoft.com/office/drawing/2014/main" id="{EDE48C25-2611-4A01-92AA-9C427BEA413C}"/>
            </a:ext>
            <a:ext uri="{147F2762-F138-4A5C-976F-8EAC2B608ADB}">
              <a16:predDERef xmlns:a16="http://schemas.microsoft.com/office/drawing/2014/main" pred="{EA31D33D-DDFC-4A1E-9968-D03A255C2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86" name="Image 885">
          <a:extLst>
            <a:ext uri="{FF2B5EF4-FFF2-40B4-BE49-F238E27FC236}">
              <a16:creationId xmlns:a16="http://schemas.microsoft.com/office/drawing/2014/main" id="{5A3B2FC6-1F74-4666-902A-44049129D8EC}"/>
            </a:ext>
            <a:ext uri="{147F2762-F138-4A5C-976F-8EAC2B608ADB}">
              <a16:predDERef xmlns:a16="http://schemas.microsoft.com/office/drawing/2014/main" pred="{EDE48C25-2611-4A01-92AA-9C427BEA4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87" name="Image 886">
          <a:extLst>
            <a:ext uri="{FF2B5EF4-FFF2-40B4-BE49-F238E27FC236}">
              <a16:creationId xmlns:a16="http://schemas.microsoft.com/office/drawing/2014/main" id="{CEBBA2AF-8578-417E-A2D6-49AD06C895D7}"/>
            </a:ext>
            <a:ext uri="{147F2762-F138-4A5C-976F-8EAC2B608ADB}">
              <a16:predDERef xmlns:a16="http://schemas.microsoft.com/office/drawing/2014/main" pred="{5A3B2FC6-1F74-4666-902A-44049129D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88" name="Image 887">
          <a:extLst>
            <a:ext uri="{FF2B5EF4-FFF2-40B4-BE49-F238E27FC236}">
              <a16:creationId xmlns:a16="http://schemas.microsoft.com/office/drawing/2014/main" id="{93CC6DDE-4221-4CC1-9BD7-FB347E15642E}"/>
            </a:ext>
            <a:ext uri="{147F2762-F138-4A5C-976F-8EAC2B608ADB}">
              <a16:predDERef xmlns:a16="http://schemas.microsoft.com/office/drawing/2014/main" pred="{CEBBA2AF-8578-417E-A2D6-49AD06C89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89" name="Image 888">
          <a:extLst>
            <a:ext uri="{FF2B5EF4-FFF2-40B4-BE49-F238E27FC236}">
              <a16:creationId xmlns:a16="http://schemas.microsoft.com/office/drawing/2014/main" id="{53C0462B-9958-485E-AA58-B869D0844255}"/>
            </a:ext>
            <a:ext uri="{147F2762-F138-4A5C-976F-8EAC2B608ADB}">
              <a16:predDERef xmlns:a16="http://schemas.microsoft.com/office/drawing/2014/main" pred="{93CC6DDE-4221-4CC1-9BD7-FB347E156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90" name="Image 889">
          <a:extLst>
            <a:ext uri="{FF2B5EF4-FFF2-40B4-BE49-F238E27FC236}">
              <a16:creationId xmlns:a16="http://schemas.microsoft.com/office/drawing/2014/main" id="{7EA414F6-3DC0-45A9-BCA3-450268C0F7D6}"/>
            </a:ext>
            <a:ext uri="{147F2762-F138-4A5C-976F-8EAC2B608ADB}">
              <a16:predDERef xmlns:a16="http://schemas.microsoft.com/office/drawing/2014/main" pred="{53C0462B-9958-485E-AA58-B869D0844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91" name="Image 890">
          <a:extLst>
            <a:ext uri="{FF2B5EF4-FFF2-40B4-BE49-F238E27FC236}">
              <a16:creationId xmlns:a16="http://schemas.microsoft.com/office/drawing/2014/main" id="{B33B2DF7-0B9F-4275-9B86-1BC0FCDFBE53}"/>
            </a:ext>
            <a:ext uri="{147F2762-F138-4A5C-976F-8EAC2B608ADB}">
              <a16:predDERef xmlns:a16="http://schemas.microsoft.com/office/drawing/2014/main" pred="{7EA414F6-3DC0-45A9-BCA3-450268C0F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92" name="Image 891">
          <a:extLst>
            <a:ext uri="{FF2B5EF4-FFF2-40B4-BE49-F238E27FC236}">
              <a16:creationId xmlns:a16="http://schemas.microsoft.com/office/drawing/2014/main" id="{301BA411-39F9-47B6-BF5E-BD66D8B00D49}"/>
            </a:ext>
            <a:ext uri="{147F2762-F138-4A5C-976F-8EAC2B608ADB}">
              <a16:predDERef xmlns:a16="http://schemas.microsoft.com/office/drawing/2014/main" pred="{B33B2DF7-0B9F-4275-9B86-1BC0FCDFB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893" name="Image 892">
          <a:extLst>
            <a:ext uri="{FF2B5EF4-FFF2-40B4-BE49-F238E27FC236}">
              <a16:creationId xmlns:a16="http://schemas.microsoft.com/office/drawing/2014/main" id="{071B106B-D2A0-4567-8A3E-52DE2C3894D5}"/>
            </a:ext>
            <a:ext uri="{147F2762-F138-4A5C-976F-8EAC2B608ADB}">
              <a16:predDERef xmlns:a16="http://schemas.microsoft.com/office/drawing/2014/main" pred="{301BA411-39F9-47B6-BF5E-BD66D8B00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894" name="Image 893">
          <a:extLst>
            <a:ext uri="{FF2B5EF4-FFF2-40B4-BE49-F238E27FC236}">
              <a16:creationId xmlns:a16="http://schemas.microsoft.com/office/drawing/2014/main" id="{8FE6D9EA-7CFB-4004-A7E5-1FDF64A55C17}"/>
            </a:ext>
            <a:ext uri="{147F2762-F138-4A5C-976F-8EAC2B608ADB}">
              <a16:predDERef xmlns:a16="http://schemas.microsoft.com/office/drawing/2014/main" pred="{071B106B-D2A0-4567-8A3E-52DE2C389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95" name="Image 894">
          <a:extLst>
            <a:ext uri="{FF2B5EF4-FFF2-40B4-BE49-F238E27FC236}">
              <a16:creationId xmlns:a16="http://schemas.microsoft.com/office/drawing/2014/main" id="{CF3165E5-878D-4E54-9A85-F36957CF9690}"/>
            </a:ext>
            <a:ext uri="{147F2762-F138-4A5C-976F-8EAC2B608ADB}">
              <a16:predDERef xmlns:a16="http://schemas.microsoft.com/office/drawing/2014/main" pred="{8FE6D9EA-7CFB-4004-A7E5-1FDF64A55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96" name="Image 895">
          <a:extLst>
            <a:ext uri="{FF2B5EF4-FFF2-40B4-BE49-F238E27FC236}">
              <a16:creationId xmlns:a16="http://schemas.microsoft.com/office/drawing/2014/main" id="{A26B341A-A973-41AA-85FD-71AFA35C07E6}"/>
            </a:ext>
            <a:ext uri="{147F2762-F138-4A5C-976F-8EAC2B608ADB}">
              <a16:predDERef xmlns:a16="http://schemas.microsoft.com/office/drawing/2014/main" pred="{CF3165E5-878D-4E54-9A85-F36957CF9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897" name="Image 896">
          <a:extLst>
            <a:ext uri="{FF2B5EF4-FFF2-40B4-BE49-F238E27FC236}">
              <a16:creationId xmlns:a16="http://schemas.microsoft.com/office/drawing/2014/main" id="{1B8D0501-A0C9-4769-9528-F8051C6741E5}"/>
            </a:ext>
            <a:ext uri="{147F2762-F138-4A5C-976F-8EAC2B608ADB}">
              <a16:predDERef xmlns:a16="http://schemas.microsoft.com/office/drawing/2014/main" pred="{A26B341A-A973-41AA-85FD-71AFA35C0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898" name="Image 897">
          <a:extLst>
            <a:ext uri="{FF2B5EF4-FFF2-40B4-BE49-F238E27FC236}">
              <a16:creationId xmlns:a16="http://schemas.microsoft.com/office/drawing/2014/main" id="{4A9CAF19-654F-478E-B29B-4B8D9FA43124}"/>
            </a:ext>
            <a:ext uri="{147F2762-F138-4A5C-976F-8EAC2B608ADB}">
              <a16:predDERef xmlns:a16="http://schemas.microsoft.com/office/drawing/2014/main" pred="{1B8D0501-A0C9-4769-9528-F8051C6741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899" name="Image 898">
          <a:extLst>
            <a:ext uri="{FF2B5EF4-FFF2-40B4-BE49-F238E27FC236}">
              <a16:creationId xmlns:a16="http://schemas.microsoft.com/office/drawing/2014/main" id="{45E35D73-3D71-4E09-B92F-9D3DD60715E2}"/>
            </a:ext>
            <a:ext uri="{147F2762-F138-4A5C-976F-8EAC2B608ADB}">
              <a16:predDERef xmlns:a16="http://schemas.microsoft.com/office/drawing/2014/main" pred="{4A9CAF19-654F-478E-B29B-4B8D9FA43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900" name="Image 899">
          <a:extLst>
            <a:ext uri="{FF2B5EF4-FFF2-40B4-BE49-F238E27FC236}">
              <a16:creationId xmlns:a16="http://schemas.microsoft.com/office/drawing/2014/main" id="{9BA71B46-7A81-4FD7-A4AD-45497294904E}"/>
            </a:ext>
            <a:ext uri="{147F2762-F138-4A5C-976F-8EAC2B608ADB}">
              <a16:predDERef xmlns:a16="http://schemas.microsoft.com/office/drawing/2014/main" pred="{45E35D73-3D71-4E09-B92F-9D3DD6071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01" name="Image 900">
          <a:extLst>
            <a:ext uri="{FF2B5EF4-FFF2-40B4-BE49-F238E27FC236}">
              <a16:creationId xmlns:a16="http://schemas.microsoft.com/office/drawing/2014/main" id="{BB873440-4B67-4A2E-9C62-EA17630C1F8A}"/>
            </a:ext>
            <a:ext uri="{147F2762-F138-4A5C-976F-8EAC2B608ADB}">
              <a16:predDERef xmlns:a16="http://schemas.microsoft.com/office/drawing/2014/main" pred="{9BA71B46-7A81-4FD7-A4AD-454972949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902" name="Image 901">
          <a:extLst>
            <a:ext uri="{FF2B5EF4-FFF2-40B4-BE49-F238E27FC236}">
              <a16:creationId xmlns:a16="http://schemas.microsoft.com/office/drawing/2014/main" id="{BA92F6E1-F422-4D88-8641-813883987FFE}"/>
            </a:ext>
            <a:ext uri="{147F2762-F138-4A5C-976F-8EAC2B608ADB}">
              <a16:predDERef xmlns:a16="http://schemas.microsoft.com/office/drawing/2014/main" pred="{BB873440-4B67-4A2E-9C62-EA17630C1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903" name="Image 902">
          <a:extLst>
            <a:ext uri="{FF2B5EF4-FFF2-40B4-BE49-F238E27FC236}">
              <a16:creationId xmlns:a16="http://schemas.microsoft.com/office/drawing/2014/main" id="{B49EBB9A-8954-4496-9286-4BD0249F44DD}"/>
            </a:ext>
            <a:ext uri="{147F2762-F138-4A5C-976F-8EAC2B608ADB}">
              <a16:predDERef xmlns:a16="http://schemas.microsoft.com/office/drawing/2014/main" pred="{BA92F6E1-F422-4D88-8641-813883987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04" name="Image 903">
          <a:extLst>
            <a:ext uri="{FF2B5EF4-FFF2-40B4-BE49-F238E27FC236}">
              <a16:creationId xmlns:a16="http://schemas.microsoft.com/office/drawing/2014/main" id="{F21C2CC7-3AC5-4C25-96FC-58F95E0B5F58}"/>
            </a:ext>
            <a:ext uri="{147F2762-F138-4A5C-976F-8EAC2B608ADB}">
              <a16:predDERef xmlns:a16="http://schemas.microsoft.com/office/drawing/2014/main" pred="{B49EBB9A-8954-4496-9286-4BD0249F4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05" name="Image 904">
          <a:extLst>
            <a:ext uri="{FF2B5EF4-FFF2-40B4-BE49-F238E27FC236}">
              <a16:creationId xmlns:a16="http://schemas.microsoft.com/office/drawing/2014/main" id="{B948E704-F092-4676-A471-39F18380614F}"/>
            </a:ext>
            <a:ext uri="{147F2762-F138-4A5C-976F-8EAC2B608ADB}">
              <a16:predDERef xmlns:a16="http://schemas.microsoft.com/office/drawing/2014/main" pred="{F21C2CC7-3AC5-4C25-96FC-58F95E0B5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06" name="Image 905">
          <a:extLst>
            <a:ext uri="{FF2B5EF4-FFF2-40B4-BE49-F238E27FC236}">
              <a16:creationId xmlns:a16="http://schemas.microsoft.com/office/drawing/2014/main" id="{30BA7CF5-EB7E-49CE-AE24-36ACA7058B38}"/>
            </a:ext>
            <a:ext uri="{147F2762-F138-4A5C-976F-8EAC2B608ADB}">
              <a16:predDERef xmlns:a16="http://schemas.microsoft.com/office/drawing/2014/main" pred="{B948E704-F092-4676-A471-39F183806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07" name="Image 906">
          <a:extLst>
            <a:ext uri="{FF2B5EF4-FFF2-40B4-BE49-F238E27FC236}">
              <a16:creationId xmlns:a16="http://schemas.microsoft.com/office/drawing/2014/main" id="{9D414049-40CA-452F-AB50-232E79A94C7F}"/>
            </a:ext>
            <a:ext uri="{147F2762-F138-4A5C-976F-8EAC2B608ADB}">
              <a16:predDERef xmlns:a16="http://schemas.microsoft.com/office/drawing/2014/main" pred="{30BA7CF5-EB7E-49CE-AE24-36ACA7058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08" name="Image 907">
          <a:extLst>
            <a:ext uri="{FF2B5EF4-FFF2-40B4-BE49-F238E27FC236}">
              <a16:creationId xmlns:a16="http://schemas.microsoft.com/office/drawing/2014/main" id="{96D253E3-DE0C-4CBD-A42A-7F0FE249214F}"/>
            </a:ext>
            <a:ext uri="{147F2762-F138-4A5C-976F-8EAC2B608ADB}">
              <a16:predDERef xmlns:a16="http://schemas.microsoft.com/office/drawing/2014/main" pred="{9D414049-40CA-452F-AB50-232E79A94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09" name="Image 908">
          <a:extLst>
            <a:ext uri="{FF2B5EF4-FFF2-40B4-BE49-F238E27FC236}">
              <a16:creationId xmlns:a16="http://schemas.microsoft.com/office/drawing/2014/main" id="{859ADCA8-2AA2-4E3C-A732-B3262AA83C9E}"/>
            </a:ext>
            <a:ext uri="{147F2762-F138-4A5C-976F-8EAC2B608ADB}">
              <a16:predDERef xmlns:a16="http://schemas.microsoft.com/office/drawing/2014/main" pred="{96D253E3-DE0C-4CBD-A42A-7F0FE2492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10" name="Image 909">
          <a:extLst>
            <a:ext uri="{FF2B5EF4-FFF2-40B4-BE49-F238E27FC236}">
              <a16:creationId xmlns:a16="http://schemas.microsoft.com/office/drawing/2014/main" id="{34B64706-8555-4BE4-9D10-2B921224D2A3}"/>
            </a:ext>
            <a:ext uri="{147F2762-F138-4A5C-976F-8EAC2B608ADB}">
              <a16:predDERef xmlns:a16="http://schemas.microsoft.com/office/drawing/2014/main" pred="{859ADCA8-2AA2-4E3C-A732-B3262AA83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11" name="Image 910">
          <a:extLst>
            <a:ext uri="{FF2B5EF4-FFF2-40B4-BE49-F238E27FC236}">
              <a16:creationId xmlns:a16="http://schemas.microsoft.com/office/drawing/2014/main" id="{C3DA62AD-5DC3-40CE-A2C5-9AA3DC71248B}"/>
            </a:ext>
            <a:ext uri="{147F2762-F138-4A5C-976F-8EAC2B608ADB}">
              <a16:predDERef xmlns:a16="http://schemas.microsoft.com/office/drawing/2014/main" pred="{34B64706-8555-4BE4-9D10-2B921224D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12" name="Image 911">
          <a:extLst>
            <a:ext uri="{FF2B5EF4-FFF2-40B4-BE49-F238E27FC236}">
              <a16:creationId xmlns:a16="http://schemas.microsoft.com/office/drawing/2014/main" id="{CEB452E6-D80B-4003-AC39-4764F09F5BA3}"/>
            </a:ext>
            <a:ext uri="{147F2762-F138-4A5C-976F-8EAC2B608ADB}">
              <a16:predDERef xmlns:a16="http://schemas.microsoft.com/office/drawing/2014/main" pred="{C3DA62AD-5DC3-40CE-A2C5-9AA3DC712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13" name="Image 912">
          <a:extLst>
            <a:ext uri="{FF2B5EF4-FFF2-40B4-BE49-F238E27FC236}">
              <a16:creationId xmlns:a16="http://schemas.microsoft.com/office/drawing/2014/main" id="{C1201B1E-5181-4DEC-9FB8-3BFCDDF55F8E}"/>
            </a:ext>
            <a:ext uri="{147F2762-F138-4A5C-976F-8EAC2B608ADB}">
              <a16:predDERef xmlns:a16="http://schemas.microsoft.com/office/drawing/2014/main" pred="{CEB452E6-D80B-4003-AC39-4764F09F5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14" name="Image 913">
          <a:extLst>
            <a:ext uri="{FF2B5EF4-FFF2-40B4-BE49-F238E27FC236}">
              <a16:creationId xmlns:a16="http://schemas.microsoft.com/office/drawing/2014/main" id="{CCB32F3B-32FA-4405-8856-1292FC93E429}"/>
            </a:ext>
            <a:ext uri="{147F2762-F138-4A5C-976F-8EAC2B608ADB}">
              <a16:predDERef xmlns:a16="http://schemas.microsoft.com/office/drawing/2014/main" pred="{C1201B1E-5181-4DEC-9FB8-3BFCDDF55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15" name="Image 914">
          <a:extLst>
            <a:ext uri="{FF2B5EF4-FFF2-40B4-BE49-F238E27FC236}">
              <a16:creationId xmlns:a16="http://schemas.microsoft.com/office/drawing/2014/main" id="{B5558330-C9B6-47FE-8D5A-CF7171F231FF}"/>
            </a:ext>
            <a:ext uri="{147F2762-F138-4A5C-976F-8EAC2B608ADB}">
              <a16:predDERef xmlns:a16="http://schemas.microsoft.com/office/drawing/2014/main" pred="{CCB32F3B-32FA-4405-8856-1292FC93E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16" name="Image 915">
          <a:extLst>
            <a:ext uri="{FF2B5EF4-FFF2-40B4-BE49-F238E27FC236}">
              <a16:creationId xmlns:a16="http://schemas.microsoft.com/office/drawing/2014/main" id="{F4DE5851-8F85-4956-BB85-1580F381EBE8}"/>
            </a:ext>
            <a:ext uri="{147F2762-F138-4A5C-976F-8EAC2B608ADB}">
              <a16:predDERef xmlns:a16="http://schemas.microsoft.com/office/drawing/2014/main" pred="{B5558330-C9B6-47FE-8D5A-CF7171F23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17" name="Image 916">
          <a:extLst>
            <a:ext uri="{FF2B5EF4-FFF2-40B4-BE49-F238E27FC236}">
              <a16:creationId xmlns:a16="http://schemas.microsoft.com/office/drawing/2014/main" id="{1EC40B27-BC08-41B7-9AA3-466A09A80F1F}"/>
            </a:ext>
            <a:ext uri="{147F2762-F138-4A5C-976F-8EAC2B608ADB}">
              <a16:predDERef xmlns:a16="http://schemas.microsoft.com/office/drawing/2014/main" pred="{F4DE5851-8F85-4956-BB85-1580F381E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918" name="Image 917">
          <a:extLst>
            <a:ext uri="{FF2B5EF4-FFF2-40B4-BE49-F238E27FC236}">
              <a16:creationId xmlns:a16="http://schemas.microsoft.com/office/drawing/2014/main" id="{3016F5DF-D11B-44B2-BB3F-A9096C062900}"/>
            </a:ext>
            <a:ext uri="{147F2762-F138-4A5C-976F-8EAC2B608ADB}">
              <a16:predDERef xmlns:a16="http://schemas.microsoft.com/office/drawing/2014/main" pred="{1EC40B27-BC08-41B7-9AA3-466A09A80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19" name="Image 918">
          <a:extLst>
            <a:ext uri="{FF2B5EF4-FFF2-40B4-BE49-F238E27FC236}">
              <a16:creationId xmlns:a16="http://schemas.microsoft.com/office/drawing/2014/main" id="{8E37C9BA-37E4-4E01-878C-A92296392061}"/>
            </a:ext>
            <a:ext uri="{147F2762-F138-4A5C-976F-8EAC2B608ADB}">
              <a16:predDERef xmlns:a16="http://schemas.microsoft.com/office/drawing/2014/main" pred="{3016F5DF-D11B-44B2-BB3F-A9096C0629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20" name="Image 919">
          <a:extLst>
            <a:ext uri="{FF2B5EF4-FFF2-40B4-BE49-F238E27FC236}">
              <a16:creationId xmlns:a16="http://schemas.microsoft.com/office/drawing/2014/main" id="{48FBF660-4101-49E2-9522-377D36C826AA}"/>
            </a:ext>
            <a:ext uri="{147F2762-F138-4A5C-976F-8EAC2B608ADB}">
              <a16:predDERef xmlns:a16="http://schemas.microsoft.com/office/drawing/2014/main" pred="{8E37C9BA-37E4-4E01-878C-A92296392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21" name="Image 920">
          <a:extLst>
            <a:ext uri="{FF2B5EF4-FFF2-40B4-BE49-F238E27FC236}">
              <a16:creationId xmlns:a16="http://schemas.microsoft.com/office/drawing/2014/main" id="{E5515DD6-1422-4F8E-AC88-3CCC37CB4B11}"/>
            </a:ext>
            <a:ext uri="{147F2762-F138-4A5C-976F-8EAC2B608ADB}">
              <a16:predDERef xmlns:a16="http://schemas.microsoft.com/office/drawing/2014/main" pred="{48FBF660-4101-49E2-9522-377D36C82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22" name="Image 921">
          <a:extLst>
            <a:ext uri="{FF2B5EF4-FFF2-40B4-BE49-F238E27FC236}">
              <a16:creationId xmlns:a16="http://schemas.microsoft.com/office/drawing/2014/main" id="{963FCCFB-D54B-4943-8590-5F4AA571116E}"/>
            </a:ext>
            <a:ext uri="{147F2762-F138-4A5C-976F-8EAC2B608ADB}">
              <a16:predDERef xmlns:a16="http://schemas.microsoft.com/office/drawing/2014/main" pred="{E5515DD6-1422-4F8E-AC88-3CCC37CB4B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23" name="Image 922">
          <a:extLst>
            <a:ext uri="{FF2B5EF4-FFF2-40B4-BE49-F238E27FC236}">
              <a16:creationId xmlns:a16="http://schemas.microsoft.com/office/drawing/2014/main" id="{B7A24EE6-373A-435E-963F-A8C7495614D5}"/>
            </a:ext>
            <a:ext uri="{147F2762-F138-4A5C-976F-8EAC2B608ADB}">
              <a16:predDERef xmlns:a16="http://schemas.microsoft.com/office/drawing/2014/main" pred="{963FCCFB-D54B-4943-8590-5F4AA5711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24" name="Image 923">
          <a:extLst>
            <a:ext uri="{FF2B5EF4-FFF2-40B4-BE49-F238E27FC236}">
              <a16:creationId xmlns:a16="http://schemas.microsoft.com/office/drawing/2014/main" id="{4D44613B-58DA-445C-A497-ED2C428CE042}"/>
            </a:ext>
            <a:ext uri="{147F2762-F138-4A5C-976F-8EAC2B608ADB}">
              <a16:predDERef xmlns:a16="http://schemas.microsoft.com/office/drawing/2014/main" pred="{B7A24EE6-373A-435E-963F-A8C749561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925" name="Image 924">
          <a:extLst>
            <a:ext uri="{FF2B5EF4-FFF2-40B4-BE49-F238E27FC236}">
              <a16:creationId xmlns:a16="http://schemas.microsoft.com/office/drawing/2014/main" id="{D0238B79-6FA8-4041-9A2C-830574B3BE81}"/>
            </a:ext>
            <a:ext uri="{147F2762-F138-4A5C-976F-8EAC2B608ADB}">
              <a16:predDERef xmlns:a16="http://schemas.microsoft.com/office/drawing/2014/main" pred="{4D44613B-58DA-445C-A497-ED2C428CE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926" name="Image 925">
          <a:extLst>
            <a:ext uri="{FF2B5EF4-FFF2-40B4-BE49-F238E27FC236}">
              <a16:creationId xmlns:a16="http://schemas.microsoft.com/office/drawing/2014/main" id="{7C6D76B4-CF2F-4680-BDEF-AF67ACA37D65}"/>
            </a:ext>
            <a:ext uri="{147F2762-F138-4A5C-976F-8EAC2B608ADB}">
              <a16:predDERef xmlns:a16="http://schemas.microsoft.com/office/drawing/2014/main" pred="{D0238B79-6FA8-4041-9A2C-830574B3B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927" name="Image 926">
          <a:extLst>
            <a:ext uri="{FF2B5EF4-FFF2-40B4-BE49-F238E27FC236}">
              <a16:creationId xmlns:a16="http://schemas.microsoft.com/office/drawing/2014/main" id="{F6B7B124-3F61-4D3D-8AC4-CD51F9624EA3}"/>
            </a:ext>
            <a:ext uri="{147F2762-F138-4A5C-976F-8EAC2B608ADB}">
              <a16:predDERef xmlns:a16="http://schemas.microsoft.com/office/drawing/2014/main" pred="{7C6D76B4-CF2F-4680-BDEF-AF67ACA37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28" name="Image 927">
          <a:extLst>
            <a:ext uri="{FF2B5EF4-FFF2-40B4-BE49-F238E27FC236}">
              <a16:creationId xmlns:a16="http://schemas.microsoft.com/office/drawing/2014/main" id="{062B2414-1417-4099-9F41-C357630A6BC6}"/>
            </a:ext>
            <a:ext uri="{147F2762-F138-4A5C-976F-8EAC2B608ADB}">
              <a16:predDERef xmlns:a16="http://schemas.microsoft.com/office/drawing/2014/main" pred="{F6B7B124-3F61-4D3D-8AC4-CD51F9624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929" name="Image 928">
          <a:extLst>
            <a:ext uri="{FF2B5EF4-FFF2-40B4-BE49-F238E27FC236}">
              <a16:creationId xmlns:a16="http://schemas.microsoft.com/office/drawing/2014/main" id="{8D87C919-9C07-46E2-BD3A-2B6CC47C08AC}"/>
            </a:ext>
            <a:ext uri="{147F2762-F138-4A5C-976F-8EAC2B608ADB}">
              <a16:predDERef xmlns:a16="http://schemas.microsoft.com/office/drawing/2014/main" pred="{062B2414-1417-4099-9F41-C357630A6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930" name="Image 929">
          <a:extLst>
            <a:ext uri="{FF2B5EF4-FFF2-40B4-BE49-F238E27FC236}">
              <a16:creationId xmlns:a16="http://schemas.microsoft.com/office/drawing/2014/main" id="{AFFE98D0-B169-4946-9A5D-F2EA075F1771}"/>
            </a:ext>
            <a:ext uri="{147F2762-F138-4A5C-976F-8EAC2B608ADB}">
              <a16:predDERef xmlns:a16="http://schemas.microsoft.com/office/drawing/2014/main" pred="{8D87C919-9C07-46E2-BD3A-2B6CC47C08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31" name="Image 930">
          <a:extLst>
            <a:ext uri="{FF2B5EF4-FFF2-40B4-BE49-F238E27FC236}">
              <a16:creationId xmlns:a16="http://schemas.microsoft.com/office/drawing/2014/main" id="{C7B89033-E12B-45BF-BD65-AFD5BDF4249A}"/>
            </a:ext>
            <a:ext uri="{147F2762-F138-4A5C-976F-8EAC2B608ADB}">
              <a16:predDERef xmlns:a16="http://schemas.microsoft.com/office/drawing/2014/main" pred="{AFFE98D0-B169-4946-9A5D-F2EA075F1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932" name="Image 931">
          <a:extLst>
            <a:ext uri="{FF2B5EF4-FFF2-40B4-BE49-F238E27FC236}">
              <a16:creationId xmlns:a16="http://schemas.microsoft.com/office/drawing/2014/main" id="{195089CB-4FF2-467A-86F7-62038D380B9A}"/>
            </a:ext>
            <a:ext uri="{147F2762-F138-4A5C-976F-8EAC2B608ADB}">
              <a16:predDERef xmlns:a16="http://schemas.microsoft.com/office/drawing/2014/main" pred="{C7B89033-E12B-45BF-BD65-AFD5BDF42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933" name="Image 932">
          <a:extLst>
            <a:ext uri="{FF2B5EF4-FFF2-40B4-BE49-F238E27FC236}">
              <a16:creationId xmlns:a16="http://schemas.microsoft.com/office/drawing/2014/main" id="{040B946D-289A-4C2B-9B3C-AFA4488B8C9C}"/>
            </a:ext>
            <a:ext uri="{147F2762-F138-4A5C-976F-8EAC2B608ADB}">
              <a16:predDERef xmlns:a16="http://schemas.microsoft.com/office/drawing/2014/main" pred="{195089CB-4FF2-467A-86F7-62038D380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34" name="Image 933">
          <a:extLst>
            <a:ext uri="{FF2B5EF4-FFF2-40B4-BE49-F238E27FC236}">
              <a16:creationId xmlns:a16="http://schemas.microsoft.com/office/drawing/2014/main" id="{451D8C96-D4E2-4060-871A-CD8B4EADC935}"/>
            </a:ext>
            <a:ext uri="{147F2762-F138-4A5C-976F-8EAC2B608ADB}">
              <a16:predDERef xmlns:a16="http://schemas.microsoft.com/office/drawing/2014/main" pred="{040B946D-289A-4C2B-9B3C-AFA4488B8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35" name="Image 934">
          <a:extLst>
            <a:ext uri="{FF2B5EF4-FFF2-40B4-BE49-F238E27FC236}">
              <a16:creationId xmlns:a16="http://schemas.microsoft.com/office/drawing/2014/main" id="{48A44AF7-A2A5-4639-AD61-B450875B2BE5}"/>
            </a:ext>
            <a:ext uri="{147F2762-F138-4A5C-976F-8EAC2B608ADB}">
              <a16:predDERef xmlns:a16="http://schemas.microsoft.com/office/drawing/2014/main" pred="{451D8C96-D4E2-4060-871A-CD8B4EADC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36" name="Image 935">
          <a:extLst>
            <a:ext uri="{FF2B5EF4-FFF2-40B4-BE49-F238E27FC236}">
              <a16:creationId xmlns:a16="http://schemas.microsoft.com/office/drawing/2014/main" id="{1F6A5B23-2C39-4307-967C-23ABC6F1C0C8}"/>
            </a:ext>
            <a:ext uri="{147F2762-F138-4A5C-976F-8EAC2B608ADB}">
              <a16:predDERef xmlns:a16="http://schemas.microsoft.com/office/drawing/2014/main" pred="{48A44AF7-A2A5-4639-AD61-B450875B2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37" name="Image 936">
          <a:extLst>
            <a:ext uri="{FF2B5EF4-FFF2-40B4-BE49-F238E27FC236}">
              <a16:creationId xmlns:a16="http://schemas.microsoft.com/office/drawing/2014/main" id="{E514FE9E-00D6-4469-B538-72B7365A01AB}"/>
            </a:ext>
            <a:ext uri="{147F2762-F138-4A5C-976F-8EAC2B608ADB}">
              <a16:predDERef xmlns:a16="http://schemas.microsoft.com/office/drawing/2014/main" pred="{1F6A5B23-2C39-4307-967C-23ABC6F1C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38" name="Image 937">
          <a:extLst>
            <a:ext uri="{FF2B5EF4-FFF2-40B4-BE49-F238E27FC236}">
              <a16:creationId xmlns:a16="http://schemas.microsoft.com/office/drawing/2014/main" id="{F2BB7585-C1DC-4EC3-8380-2DC517DCAD8B}"/>
            </a:ext>
            <a:ext uri="{147F2762-F138-4A5C-976F-8EAC2B608ADB}">
              <a16:predDERef xmlns:a16="http://schemas.microsoft.com/office/drawing/2014/main" pred="{E514FE9E-00D6-4469-B538-72B7365A01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39" name="Image 938">
          <a:extLst>
            <a:ext uri="{FF2B5EF4-FFF2-40B4-BE49-F238E27FC236}">
              <a16:creationId xmlns:a16="http://schemas.microsoft.com/office/drawing/2014/main" id="{2CD00C78-BBB1-46A9-B38E-19E700025BD9}"/>
            </a:ext>
            <a:ext uri="{147F2762-F138-4A5C-976F-8EAC2B608ADB}">
              <a16:predDERef xmlns:a16="http://schemas.microsoft.com/office/drawing/2014/main" pred="{F2BB7585-C1DC-4EC3-8380-2DC517DCA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40" name="Image 939">
          <a:extLst>
            <a:ext uri="{FF2B5EF4-FFF2-40B4-BE49-F238E27FC236}">
              <a16:creationId xmlns:a16="http://schemas.microsoft.com/office/drawing/2014/main" id="{6362FE0A-2617-4494-93EC-D9C31FF97B5D}"/>
            </a:ext>
            <a:ext uri="{147F2762-F138-4A5C-976F-8EAC2B608ADB}">
              <a16:predDERef xmlns:a16="http://schemas.microsoft.com/office/drawing/2014/main" pred="{2CD00C78-BBB1-46A9-B38E-19E700025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41" name="Image 940">
          <a:extLst>
            <a:ext uri="{FF2B5EF4-FFF2-40B4-BE49-F238E27FC236}">
              <a16:creationId xmlns:a16="http://schemas.microsoft.com/office/drawing/2014/main" id="{8790F8F4-79AB-4B6D-B30B-85C184B90E91}"/>
            </a:ext>
            <a:ext uri="{147F2762-F138-4A5C-976F-8EAC2B608ADB}">
              <a16:predDERef xmlns:a16="http://schemas.microsoft.com/office/drawing/2014/main" pred="{6362FE0A-2617-4494-93EC-D9C31FF97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42" name="Image 941">
          <a:extLst>
            <a:ext uri="{FF2B5EF4-FFF2-40B4-BE49-F238E27FC236}">
              <a16:creationId xmlns:a16="http://schemas.microsoft.com/office/drawing/2014/main" id="{84EB3BA8-7655-4930-BC75-0978EF59A66E}"/>
            </a:ext>
            <a:ext uri="{147F2762-F138-4A5C-976F-8EAC2B608ADB}">
              <a16:predDERef xmlns:a16="http://schemas.microsoft.com/office/drawing/2014/main" pred="{8790F8F4-79AB-4B6D-B30B-85C184B90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43" name="Image 942">
          <a:extLst>
            <a:ext uri="{FF2B5EF4-FFF2-40B4-BE49-F238E27FC236}">
              <a16:creationId xmlns:a16="http://schemas.microsoft.com/office/drawing/2014/main" id="{E9B986A8-D9F3-407E-A62D-36E4CB5136D0}"/>
            </a:ext>
            <a:ext uri="{147F2762-F138-4A5C-976F-8EAC2B608ADB}">
              <a16:predDERef xmlns:a16="http://schemas.microsoft.com/office/drawing/2014/main" pred="{84EB3BA8-7655-4930-BC75-0978EF59A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44" name="Image 943">
          <a:extLst>
            <a:ext uri="{FF2B5EF4-FFF2-40B4-BE49-F238E27FC236}">
              <a16:creationId xmlns:a16="http://schemas.microsoft.com/office/drawing/2014/main" id="{E35DBD38-A2B0-43A5-BD5B-D1B11AF3C4B6}"/>
            </a:ext>
            <a:ext uri="{147F2762-F138-4A5C-976F-8EAC2B608ADB}">
              <a16:predDERef xmlns:a16="http://schemas.microsoft.com/office/drawing/2014/main" pred="{E9B986A8-D9F3-407E-A62D-36E4CB513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45" name="Image 944">
          <a:extLst>
            <a:ext uri="{FF2B5EF4-FFF2-40B4-BE49-F238E27FC236}">
              <a16:creationId xmlns:a16="http://schemas.microsoft.com/office/drawing/2014/main" id="{ED7AD0E1-C5D0-4A7E-AB41-F5D8D1FE4D53}"/>
            </a:ext>
            <a:ext uri="{147F2762-F138-4A5C-976F-8EAC2B608ADB}">
              <a16:predDERef xmlns:a16="http://schemas.microsoft.com/office/drawing/2014/main" pred="{E35DBD38-A2B0-43A5-BD5B-D1B11AF3C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946" name="Image 945">
          <a:extLst>
            <a:ext uri="{FF2B5EF4-FFF2-40B4-BE49-F238E27FC236}">
              <a16:creationId xmlns:a16="http://schemas.microsoft.com/office/drawing/2014/main" id="{708CA3EF-577B-4410-A483-3C4F59501F3C}"/>
            </a:ext>
            <a:ext uri="{147F2762-F138-4A5C-976F-8EAC2B608ADB}">
              <a16:predDERef xmlns:a16="http://schemas.microsoft.com/office/drawing/2014/main" pred="{ED7AD0E1-C5D0-4A7E-AB41-F5D8D1FE4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947" name="Image 946">
          <a:extLst>
            <a:ext uri="{FF2B5EF4-FFF2-40B4-BE49-F238E27FC236}">
              <a16:creationId xmlns:a16="http://schemas.microsoft.com/office/drawing/2014/main" id="{B4A6B5EF-35F4-40A1-9C1B-003A31CA11FB}"/>
            </a:ext>
            <a:ext uri="{147F2762-F138-4A5C-976F-8EAC2B608ADB}">
              <a16:predDERef xmlns:a16="http://schemas.microsoft.com/office/drawing/2014/main" pred="{708CA3EF-577B-4410-A483-3C4F59501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948" name="Image 947">
          <a:extLst>
            <a:ext uri="{FF2B5EF4-FFF2-40B4-BE49-F238E27FC236}">
              <a16:creationId xmlns:a16="http://schemas.microsoft.com/office/drawing/2014/main" id="{0D700F40-1D7D-466D-9628-D8209118B151}"/>
            </a:ext>
            <a:ext uri="{147F2762-F138-4A5C-976F-8EAC2B608ADB}">
              <a16:predDERef xmlns:a16="http://schemas.microsoft.com/office/drawing/2014/main" pred="{B4A6B5EF-35F4-40A1-9C1B-003A31CA11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49" name="Image 948">
          <a:extLst>
            <a:ext uri="{FF2B5EF4-FFF2-40B4-BE49-F238E27FC236}">
              <a16:creationId xmlns:a16="http://schemas.microsoft.com/office/drawing/2014/main" id="{A43F23CF-03A7-4939-8CDB-3A537CFAF3B2}"/>
            </a:ext>
            <a:ext uri="{147F2762-F138-4A5C-976F-8EAC2B608ADB}">
              <a16:predDERef xmlns:a16="http://schemas.microsoft.com/office/drawing/2014/main" pred="{0D700F40-1D7D-466D-9628-D8209118B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950" name="Image 949">
          <a:extLst>
            <a:ext uri="{FF2B5EF4-FFF2-40B4-BE49-F238E27FC236}">
              <a16:creationId xmlns:a16="http://schemas.microsoft.com/office/drawing/2014/main" id="{A22EDF2D-173A-422F-9DCA-75698768F9A0}"/>
            </a:ext>
            <a:ext uri="{147F2762-F138-4A5C-976F-8EAC2B608ADB}">
              <a16:predDERef xmlns:a16="http://schemas.microsoft.com/office/drawing/2014/main" pred="{A43F23CF-03A7-4939-8CDB-3A537CFAF3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951" name="Image 950">
          <a:extLst>
            <a:ext uri="{FF2B5EF4-FFF2-40B4-BE49-F238E27FC236}">
              <a16:creationId xmlns:a16="http://schemas.microsoft.com/office/drawing/2014/main" id="{C6ABE805-BBA4-4936-9C18-44989EF9596C}"/>
            </a:ext>
            <a:ext uri="{147F2762-F138-4A5C-976F-8EAC2B608ADB}">
              <a16:predDERef xmlns:a16="http://schemas.microsoft.com/office/drawing/2014/main" pred="{A22EDF2D-173A-422F-9DCA-75698768F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52" name="Image 951">
          <a:extLst>
            <a:ext uri="{FF2B5EF4-FFF2-40B4-BE49-F238E27FC236}">
              <a16:creationId xmlns:a16="http://schemas.microsoft.com/office/drawing/2014/main" id="{8DD2B15E-29AB-464E-A3FE-9E0588AF47D7}"/>
            </a:ext>
            <a:ext uri="{147F2762-F138-4A5C-976F-8EAC2B608ADB}">
              <a16:predDERef xmlns:a16="http://schemas.microsoft.com/office/drawing/2014/main" pred="{C6ABE805-BBA4-4936-9C18-44989EF95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953" name="Image 952">
          <a:extLst>
            <a:ext uri="{FF2B5EF4-FFF2-40B4-BE49-F238E27FC236}">
              <a16:creationId xmlns:a16="http://schemas.microsoft.com/office/drawing/2014/main" id="{18CEACE1-7314-4E6F-9966-13937619753E}"/>
            </a:ext>
            <a:ext uri="{147F2762-F138-4A5C-976F-8EAC2B608ADB}">
              <a16:predDERef xmlns:a16="http://schemas.microsoft.com/office/drawing/2014/main" pred="{8DD2B15E-29AB-464E-A3FE-9E0588AF4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954" name="Image 953">
          <a:extLst>
            <a:ext uri="{FF2B5EF4-FFF2-40B4-BE49-F238E27FC236}">
              <a16:creationId xmlns:a16="http://schemas.microsoft.com/office/drawing/2014/main" id="{CADE33EE-B262-41CD-B069-E8C08E2167A1}"/>
            </a:ext>
            <a:ext uri="{147F2762-F138-4A5C-976F-8EAC2B608ADB}">
              <a16:predDERef xmlns:a16="http://schemas.microsoft.com/office/drawing/2014/main" pred="{18CEACE1-7314-4E6F-9966-139376197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55" name="Image 954">
          <a:extLst>
            <a:ext uri="{FF2B5EF4-FFF2-40B4-BE49-F238E27FC236}">
              <a16:creationId xmlns:a16="http://schemas.microsoft.com/office/drawing/2014/main" id="{EBF0D70D-9C5A-49E1-9BC3-FFDEBF0BDC5A}"/>
            </a:ext>
            <a:ext uri="{147F2762-F138-4A5C-976F-8EAC2B608ADB}">
              <a16:predDERef xmlns:a16="http://schemas.microsoft.com/office/drawing/2014/main" pred="{CADE33EE-B262-41CD-B069-E8C08E216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56" name="Image 955">
          <a:extLst>
            <a:ext uri="{FF2B5EF4-FFF2-40B4-BE49-F238E27FC236}">
              <a16:creationId xmlns:a16="http://schemas.microsoft.com/office/drawing/2014/main" id="{8438B744-DBC8-4AEF-BF0F-063192F0F564}"/>
            </a:ext>
            <a:ext uri="{147F2762-F138-4A5C-976F-8EAC2B608ADB}">
              <a16:predDERef xmlns:a16="http://schemas.microsoft.com/office/drawing/2014/main" pred="{EBF0D70D-9C5A-49E1-9BC3-FFDEBF0BD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57" name="Image 956">
          <a:extLst>
            <a:ext uri="{FF2B5EF4-FFF2-40B4-BE49-F238E27FC236}">
              <a16:creationId xmlns:a16="http://schemas.microsoft.com/office/drawing/2014/main" id="{2D5F601C-4E67-418D-9768-0883E4ACCC97}"/>
            </a:ext>
            <a:ext uri="{147F2762-F138-4A5C-976F-8EAC2B608ADB}">
              <a16:predDERef xmlns:a16="http://schemas.microsoft.com/office/drawing/2014/main" pred="{8438B744-DBC8-4AEF-BF0F-063192F0F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58" name="Image 957">
          <a:extLst>
            <a:ext uri="{FF2B5EF4-FFF2-40B4-BE49-F238E27FC236}">
              <a16:creationId xmlns:a16="http://schemas.microsoft.com/office/drawing/2014/main" id="{04053056-FEE4-4CB4-B374-3CB325288BA7}"/>
            </a:ext>
            <a:ext uri="{147F2762-F138-4A5C-976F-8EAC2B608ADB}">
              <a16:predDERef xmlns:a16="http://schemas.microsoft.com/office/drawing/2014/main" pred="{2D5F601C-4E67-418D-9768-0883E4ACC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59" name="Image 958">
          <a:extLst>
            <a:ext uri="{FF2B5EF4-FFF2-40B4-BE49-F238E27FC236}">
              <a16:creationId xmlns:a16="http://schemas.microsoft.com/office/drawing/2014/main" id="{CCEC161F-A27C-4609-97EB-415450D946DA}"/>
            </a:ext>
            <a:ext uri="{147F2762-F138-4A5C-976F-8EAC2B608ADB}">
              <a16:predDERef xmlns:a16="http://schemas.microsoft.com/office/drawing/2014/main" pred="{04053056-FEE4-4CB4-B374-3CB325288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60" name="Image 959">
          <a:extLst>
            <a:ext uri="{FF2B5EF4-FFF2-40B4-BE49-F238E27FC236}">
              <a16:creationId xmlns:a16="http://schemas.microsoft.com/office/drawing/2014/main" id="{1E8DAF00-7447-467E-909A-DE7B80B6C69E}"/>
            </a:ext>
            <a:ext uri="{147F2762-F138-4A5C-976F-8EAC2B608ADB}">
              <a16:predDERef xmlns:a16="http://schemas.microsoft.com/office/drawing/2014/main" pred="{CCEC161F-A27C-4609-97EB-415450D9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61" name="Image 960">
          <a:extLst>
            <a:ext uri="{FF2B5EF4-FFF2-40B4-BE49-F238E27FC236}">
              <a16:creationId xmlns:a16="http://schemas.microsoft.com/office/drawing/2014/main" id="{159C58CB-11CF-480E-93CB-0C782EF8F586}"/>
            </a:ext>
            <a:ext uri="{147F2762-F138-4A5C-976F-8EAC2B608ADB}">
              <a16:predDERef xmlns:a16="http://schemas.microsoft.com/office/drawing/2014/main" pred="{1E8DAF00-7447-467E-909A-DE7B80B6C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62" name="Image 961">
          <a:extLst>
            <a:ext uri="{FF2B5EF4-FFF2-40B4-BE49-F238E27FC236}">
              <a16:creationId xmlns:a16="http://schemas.microsoft.com/office/drawing/2014/main" id="{AA633A2D-3021-4100-BFEF-EC998164A8D2}"/>
            </a:ext>
            <a:ext uri="{147F2762-F138-4A5C-976F-8EAC2B608ADB}">
              <a16:predDERef xmlns:a16="http://schemas.microsoft.com/office/drawing/2014/main" pred="{159C58CB-11CF-480E-93CB-0C782EF8F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63" name="Image 962">
          <a:extLst>
            <a:ext uri="{FF2B5EF4-FFF2-40B4-BE49-F238E27FC236}">
              <a16:creationId xmlns:a16="http://schemas.microsoft.com/office/drawing/2014/main" id="{48C1FD44-795F-4137-8794-7B5612A9D07D}"/>
            </a:ext>
            <a:ext uri="{147F2762-F138-4A5C-976F-8EAC2B608ADB}">
              <a16:predDERef xmlns:a16="http://schemas.microsoft.com/office/drawing/2014/main" pred="{AA633A2D-3021-4100-BFEF-EC998164A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64" name="Image 963">
          <a:extLst>
            <a:ext uri="{FF2B5EF4-FFF2-40B4-BE49-F238E27FC236}">
              <a16:creationId xmlns:a16="http://schemas.microsoft.com/office/drawing/2014/main" id="{6147470E-9105-414B-A9EA-039A21540436}"/>
            </a:ext>
            <a:ext uri="{147F2762-F138-4A5C-976F-8EAC2B608ADB}">
              <a16:predDERef xmlns:a16="http://schemas.microsoft.com/office/drawing/2014/main" pred="{48C1FD44-795F-4137-8794-7B5612A9D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65" name="Image 964">
          <a:extLst>
            <a:ext uri="{FF2B5EF4-FFF2-40B4-BE49-F238E27FC236}">
              <a16:creationId xmlns:a16="http://schemas.microsoft.com/office/drawing/2014/main" id="{EE4C86F4-2644-4E31-A168-E3CFD0B0E5C3}"/>
            </a:ext>
            <a:ext uri="{147F2762-F138-4A5C-976F-8EAC2B608ADB}">
              <a16:predDERef xmlns:a16="http://schemas.microsoft.com/office/drawing/2014/main" pred="{6147470E-9105-414B-A9EA-039A21540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66" name="Image 965">
          <a:extLst>
            <a:ext uri="{FF2B5EF4-FFF2-40B4-BE49-F238E27FC236}">
              <a16:creationId xmlns:a16="http://schemas.microsoft.com/office/drawing/2014/main" id="{EEB6919C-CA99-49E0-9697-B9C8DB91B77F}"/>
            </a:ext>
            <a:ext uri="{147F2762-F138-4A5C-976F-8EAC2B608ADB}">
              <a16:predDERef xmlns:a16="http://schemas.microsoft.com/office/drawing/2014/main" pred="{EE4C86F4-2644-4E31-A168-E3CFD0B0E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67" name="Image 966">
          <a:extLst>
            <a:ext uri="{FF2B5EF4-FFF2-40B4-BE49-F238E27FC236}">
              <a16:creationId xmlns:a16="http://schemas.microsoft.com/office/drawing/2014/main" id="{5507DA4B-6BAB-4C79-BAA0-F5A1039A651F}"/>
            </a:ext>
            <a:ext uri="{147F2762-F138-4A5C-976F-8EAC2B608ADB}">
              <a16:predDERef xmlns:a16="http://schemas.microsoft.com/office/drawing/2014/main" pred="{EEB6919C-CA99-49E0-9697-B9C8DB91B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68" name="Image 967">
          <a:extLst>
            <a:ext uri="{FF2B5EF4-FFF2-40B4-BE49-F238E27FC236}">
              <a16:creationId xmlns:a16="http://schemas.microsoft.com/office/drawing/2014/main" id="{8CFF1D8C-A9F9-44C1-B588-9AB65CA4A9E7}"/>
            </a:ext>
            <a:ext uri="{147F2762-F138-4A5C-976F-8EAC2B608ADB}">
              <a16:predDERef xmlns:a16="http://schemas.microsoft.com/office/drawing/2014/main" pred="{5507DA4B-6BAB-4C79-BAA0-F5A1039A6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969" name="Image 968">
          <a:extLst>
            <a:ext uri="{FF2B5EF4-FFF2-40B4-BE49-F238E27FC236}">
              <a16:creationId xmlns:a16="http://schemas.microsoft.com/office/drawing/2014/main" id="{A3BA5FE8-0669-4B3A-81A9-6F85B59DC521}"/>
            </a:ext>
            <a:ext uri="{147F2762-F138-4A5C-976F-8EAC2B608ADB}">
              <a16:predDERef xmlns:a16="http://schemas.microsoft.com/office/drawing/2014/main" pred="{8CFF1D8C-A9F9-44C1-B588-9AB65CA4A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70" name="Image 969">
          <a:extLst>
            <a:ext uri="{FF2B5EF4-FFF2-40B4-BE49-F238E27FC236}">
              <a16:creationId xmlns:a16="http://schemas.microsoft.com/office/drawing/2014/main" id="{431B7972-4235-48CF-B21F-4549689DB345}"/>
            </a:ext>
            <a:ext uri="{147F2762-F138-4A5C-976F-8EAC2B608ADB}">
              <a16:predDERef xmlns:a16="http://schemas.microsoft.com/office/drawing/2014/main" pred="{A3BA5FE8-0669-4B3A-81A9-6F85B59DC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71" name="Image 970">
          <a:extLst>
            <a:ext uri="{FF2B5EF4-FFF2-40B4-BE49-F238E27FC236}">
              <a16:creationId xmlns:a16="http://schemas.microsoft.com/office/drawing/2014/main" id="{0FCE8039-5416-4A25-9550-04603800588C}"/>
            </a:ext>
            <a:ext uri="{147F2762-F138-4A5C-976F-8EAC2B608ADB}">
              <a16:predDERef xmlns:a16="http://schemas.microsoft.com/office/drawing/2014/main" pred="{431B7972-4235-48CF-B21F-4549689DB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72" name="Image 971">
          <a:extLst>
            <a:ext uri="{FF2B5EF4-FFF2-40B4-BE49-F238E27FC236}">
              <a16:creationId xmlns:a16="http://schemas.microsoft.com/office/drawing/2014/main" id="{E4B946A7-6509-4171-81BC-403ABC9AD72D}"/>
            </a:ext>
            <a:ext uri="{147F2762-F138-4A5C-976F-8EAC2B608ADB}">
              <a16:predDERef xmlns:a16="http://schemas.microsoft.com/office/drawing/2014/main" pred="{0FCE8039-5416-4A25-9550-046038005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73" name="Image 972">
          <a:extLst>
            <a:ext uri="{FF2B5EF4-FFF2-40B4-BE49-F238E27FC236}">
              <a16:creationId xmlns:a16="http://schemas.microsoft.com/office/drawing/2014/main" id="{64F257B9-C283-4D08-A2C1-74D77D05EACA}"/>
            </a:ext>
            <a:ext uri="{147F2762-F138-4A5C-976F-8EAC2B608ADB}">
              <a16:predDERef xmlns:a16="http://schemas.microsoft.com/office/drawing/2014/main" pred="{E4B946A7-6509-4171-81BC-403ABC9AD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74" name="Image 973">
          <a:extLst>
            <a:ext uri="{FF2B5EF4-FFF2-40B4-BE49-F238E27FC236}">
              <a16:creationId xmlns:a16="http://schemas.microsoft.com/office/drawing/2014/main" id="{AFF0A93A-A080-4B50-89D1-E6E180374436}"/>
            </a:ext>
            <a:ext uri="{147F2762-F138-4A5C-976F-8EAC2B608ADB}">
              <a16:predDERef xmlns:a16="http://schemas.microsoft.com/office/drawing/2014/main" pred="{64F257B9-C283-4D08-A2C1-74D77D05EA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75" name="Image 974">
          <a:extLst>
            <a:ext uri="{FF2B5EF4-FFF2-40B4-BE49-F238E27FC236}">
              <a16:creationId xmlns:a16="http://schemas.microsoft.com/office/drawing/2014/main" id="{46B5DD31-9757-470D-8CB0-34E951B67F31}"/>
            </a:ext>
            <a:ext uri="{147F2762-F138-4A5C-976F-8EAC2B608ADB}">
              <a16:predDERef xmlns:a16="http://schemas.microsoft.com/office/drawing/2014/main" pred="{AFF0A93A-A080-4B50-89D1-E6E180374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976" name="Image 975">
          <a:extLst>
            <a:ext uri="{FF2B5EF4-FFF2-40B4-BE49-F238E27FC236}">
              <a16:creationId xmlns:a16="http://schemas.microsoft.com/office/drawing/2014/main" id="{97C2B6CD-B51F-4DFF-95F5-CD37132782B1}"/>
            </a:ext>
            <a:ext uri="{147F2762-F138-4A5C-976F-8EAC2B608ADB}">
              <a16:predDERef xmlns:a16="http://schemas.microsoft.com/office/drawing/2014/main" pred="{46B5DD31-9757-470D-8CB0-34E951B67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977" name="Image 976">
          <a:extLst>
            <a:ext uri="{FF2B5EF4-FFF2-40B4-BE49-F238E27FC236}">
              <a16:creationId xmlns:a16="http://schemas.microsoft.com/office/drawing/2014/main" id="{21A553F0-EF4C-4579-96F5-29110C45625D}"/>
            </a:ext>
            <a:ext uri="{147F2762-F138-4A5C-976F-8EAC2B608ADB}">
              <a16:predDERef xmlns:a16="http://schemas.microsoft.com/office/drawing/2014/main" pred="{97C2B6CD-B51F-4DFF-95F5-CD3713278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978" name="Image 977">
          <a:extLst>
            <a:ext uri="{FF2B5EF4-FFF2-40B4-BE49-F238E27FC236}">
              <a16:creationId xmlns:a16="http://schemas.microsoft.com/office/drawing/2014/main" id="{CBDD7661-84B0-49FB-9C4D-71228904CCCC}"/>
            </a:ext>
            <a:ext uri="{147F2762-F138-4A5C-976F-8EAC2B608ADB}">
              <a16:predDERef xmlns:a16="http://schemas.microsoft.com/office/drawing/2014/main" pred="{21A553F0-EF4C-4579-96F5-29110C456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79" name="Image 978">
          <a:extLst>
            <a:ext uri="{FF2B5EF4-FFF2-40B4-BE49-F238E27FC236}">
              <a16:creationId xmlns:a16="http://schemas.microsoft.com/office/drawing/2014/main" id="{564608E8-D018-4696-B13B-1EEC3D9BB379}"/>
            </a:ext>
            <a:ext uri="{147F2762-F138-4A5C-976F-8EAC2B608ADB}">
              <a16:predDERef xmlns:a16="http://schemas.microsoft.com/office/drawing/2014/main" pred="{CBDD7661-84B0-49FB-9C4D-71228904C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980" name="Image 979">
          <a:extLst>
            <a:ext uri="{FF2B5EF4-FFF2-40B4-BE49-F238E27FC236}">
              <a16:creationId xmlns:a16="http://schemas.microsoft.com/office/drawing/2014/main" id="{B3311E51-A341-4732-9C5F-2E70659F6A3C}"/>
            </a:ext>
            <a:ext uri="{147F2762-F138-4A5C-976F-8EAC2B608ADB}">
              <a16:predDERef xmlns:a16="http://schemas.microsoft.com/office/drawing/2014/main" pred="{564608E8-D018-4696-B13B-1EEC3D9BB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981" name="Image 980">
          <a:extLst>
            <a:ext uri="{FF2B5EF4-FFF2-40B4-BE49-F238E27FC236}">
              <a16:creationId xmlns:a16="http://schemas.microsoft.com/office/drawing/2014/main" id="{874F92DB-EE2D-4FE2-856A-3F4081F89361}"/>
            </a:ext>
            <a:ext uri="{147F2762-F138-4A5C-976F-8EAC2B608ADB}">
              <a16:predDERef xmlns:a16="http://schemas.microsoft.com/office/drawing/2014/main" pred="{B3311E51-A341-4732-9C5F-2E70659F6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82" name="Image 981">
          <a:extLst>
            <a:ext uri="{FF2B5EF4-FFF2-40B4-BE49-F238E27FC236}">
              <a16:creationId xmlns:a16="http://schemas.microsoft.com/office/drawing/2014/main" id="{368FBDB1-93F3-49A1-883A-C14742DFD408}"/>
            </a:ext>
            <a:ext uri="{147F2762-F138-4A5C-976F-8EAC2B608ADB}">
              <a16:predDERef xmlns:a16="http://schemas.microsoft.com/office/drawing/2014/main" pred="{874F92DB-EE2D-4FE2-856A-3F4081F89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983" name="Image 982">
          <a:extLst>
            <a:ext uri="{FF2B5EF4-FFF2-40B4-BE49-F238E27FC236}">
              <a16:creationId xmlns:a16="http://schemas.microsoft.com/office/drawing/2014/main" id="{E09EC66D-B22C-4558-8D0A-A45F2331AC23}"/>
            </a:ext>
            <a:ext uri="{147F2762-F138-4A5C-976F-8EAC2B608ADB}">
              <a16:predDERef xmlns:a16="http://schemas.microsoft.com/office/drawing/2014/main" pred="{368FBDB1-93F3-49A1-883A-C14742DFD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984" name="Image 983">
          <a:extLst>
            <a:ext uri="{FF2B5EF4-FFF2-40B4-BE49-F238E27FC236}">
              <a16:creationId xmlns:a16="http://schemas.microsoft.com/office/drawing/2014/main" id="{72956052-4914-4988-9A00-4F653BBE402E}"/>
            </a:ext>
            <a:ext uri="{147F2762-F138-4A5C-976F-8EAC2B608ADB}">
              <a16:predDERef xmlns:a16="http://schemas.microsoft.com/office/drawing/2014/main" pred="{E09EC66D-B22C-4558-8D0A-A45F2331A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85" name="Image 984">
          <a:extLst>
            <a:ext uri="{FF2B5EF4-FFF2-40B4-BE49-F238E27FC236}">
              <a16:creationId xmlns:a16="http://schemas.microsoft.com/office/drawing/2014/main" id="{2E1B1D2D-2126-445E-9275-288407286D29}"/>
            </a:ext>
            <a:ext uri="{147F2762-F138-4A5C-976F-8EAC2B608ADB}">
              <a16:predDERef xmlns:a16="http://schemas.microsoft.com/office/drawing/2014/main" pred="{72956052-4914-4988-9A00-4F653BBE4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86" name="Image 985">
          <a:extLst>
            <a:ext uri="{FF2B5EF4-FFF2-40B4-BE49-F238E27FC236}">
              <a16:creationId xmlns:a16="http://schemas.microsoft.com/office/drawing/2014/main" id="{B42D41D3-11CE-4219-90A3-8CCD1320B636}"/>
            </a:ext>
            <a:ext uri="{147F2762-F138-4A5C-976F-8EAC2B608ADB}">
              <a16:predDERef xmlns:a16="http://schemas.microsoft.com/office/drawing/2014/main" pred="{2E1B1D2D-2126-445E-9275-288407286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987" name="Image 986">
          <a:extLst>
            <a:ext uri="{FF2B5EF4-FFF2-40B4-BE49-F238E27FC236}">
              <a16:creationId xmlns:a16="http://schemas.microsoft.com/office/drawing/2014/main" id="{F1868703-29CB-474F-962A-B976B301280D}"/>
            </a:ext>
            <a:ext uri="{147F2762-F138-4A5C-976F-8EAC2B608ADB}">
              <a16:predDERef xmlns:a16="http://schemas.microsoft.com/office/drawing/2014/main" pred="{B42D41D3-11CE-4219-90A3-8CCD1320B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88" name="Image 987">
          <a:extLst>
            <a:ext uri="{FF2B5EF4-FFF2-40B4-BE49-F238E27FC236}">
              <a16:creationId xmlns:a16="http://schemas.microsoft.com/office/drawing/2014/main" id="{C35E10D3-60E7-4772-8666-640CC1D6AA6B}"/>
            </a:ext>
            <a:ext uri="{147F2762-F138-4A5C-976F-8EAC2B608ADB}">
              <a16:predDERef xmlns:a16="http://schemas.microsoft.com/office/drawing/2014/main" pred="{F1868703-29CB-474F-962A-B976B3012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89" name="Image 988">
          <a:extLst>
            <a:ext uri="{FF2B5EF4-FFF2-40B4-BE49-F238E27FC236}">
              <a16:creationId xmlns:a16="http://schemas.microsoft.com/office/drawing/2014/main" id="{85696E27-4318-429E-8B22-948A67E9E740}"/>
            </a:ext>
            <a:ext uri="{147F2762-F138-4A5C-976F-8EAC2B608ADB}">
              <a16:predDERef xmlns:a16="http://schemas.microsoft.com/office/drawing/2014/main" pred="{C35E10D3-60E7-4772-8666-640CC1D6A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90" name="Image 989">
          <a:extLst>
            <a:ext uri="{FF2B5EF4-FFF2-40B4-BE49-F238E27FC236}">
              <a16:creationId xmlns:a16="http://schemas.microsoft.com/office/drawing/2014/main" id="{C2EC0FC7-A12B-4C07-BBB8-DAFECE6BA736}"/>
            </a:ext>
            <a:ext uri="{147F2762-F138-4A5C-976F-8EAC2B608ADB}">
              <a16:predDERef xmlns:a16="http://schemas.microsoft.com/office/drawing/2014/main" pred="{85696E27-4318-429E-8B22-948A67E9E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91" name="Image 990">
          <a:extLst>
            <a:ext uri="{FF2B5EF4-FFF2-40B4-BE49-F238E27FC236}">
              <a16:creationId xmlns:a16="http://schemas.microsoft.com/office/drawing/2014/main" id="{65848BF6-D4B9-42E0-8706-E6CF065A277B}"/>
            </a:ext>
            <a:ext uri="{147F2762-F138-4A5C-976F-8EAC2B608ADB}">
              <a16:predDERef xmlns:a16="http://schemas.microsoft.com/office/drawing/2014/main" pred="{C2EC0FC7-A12B-4C07-BBB8-DAFECE6BA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92" name="Image 991">
          <a:extLst>
            <a:ext uri="{FF2B5EF4-FFF2-40B4-BE49-F238E27FC236}">
              <a16:creationId xmlns:a16="http://schemas.microsoft.com/office/drawing/2014/main" id="{42418B18-D4BC-48AB-9CB2-75BB25D10F17}"/>
            </a:ext>
            <a:ext uri="{147F2762-F138-4A5C-976F-8EAC2B608ADB}">
              <a16:predDERef xmlns:a16="http://schemas.microsoft.com/office/drawing/2014/main" pred="{65848BF6-D4B9-42E0-8706-E6CF065A2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93" name="Image 992">
          <a:extLst>
            <a:ext uri="{FF2B5EF4-FFF2-40B4-BE49-F238E27FC236}">
              <a16:creationId xmlns:a16="http://schemas.microsoft.com/office/drawing/2014/main" id="{633D7D29-3C10-4726-9962-ACCDB9A934CF}"/>
            </a:ext>
            <a:ext uri="{147F2762-F138-4A5C-976F-8EAC2B608ADB}">
              <a16:predDERef xmlns:a16="http://schemas.microsoft.com/office/drawing/2014/main" pred="{42418B18-D4BC-48AB-9CB2-75BB25D10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94" name="Image 993">
          <a:extLst>
            <a:ext uri="{FF2B5EF4-FFF2-40B4-BE49-F238E27FC236}">
              <a16:creationId xmlns:a16="http://schemas.microsoft.com/office/drawing/2014/main" id="{6785AE84-81C5-4B20-8C8C-15ACCF4F886C}"/>
            </a:ext>
            <a:ext uri="{147F2762-F138-4A5C-976F-8EAC2B608ADB}">
              <a16:predDERef xmlns:a16="http://schemas.microsoft.com/office/drawing/2014/main" pred="{633D7D29-3C10-4726-9962-ACCDB9A93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995" name="Image 994">
          <a:extLst>
            <a:ext uri="{FF2B5EF4-FFF2-40B4-BE49-F238E27FC236}">
              <a16:creationId xmlns:a16="http://schemas.microsoft.com/office/drawing/2014/main" id="{99665672-D126-4383-B518-7C90833CA4E7}"/>
            </a:ext>
            <a:ext uri="{147F2762-F138-4A5C-976F-8EAC2B608ADB}">
              <a16:predDERef xmlns:a16="http://schemas.microsoft.com/office/drawing/2014/main" pred="{6785AE84-81C5-4B20-8C8C-15ACCF4F8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996" name="Image 995">
          <a:extLst>
            <a:ext uri="{FF2B5EF4-FFF2-40B4-BE49-F238E27FC236}">
              <a16:creationId xmlns:a16="http://schemas.microsoft.com/office/drawing/2014/main" id="{F8C911C4-8545-4507-A48F-68303D3310F0}"/>
            </a:ext>
            <a:ext uri="{147F2762-F138-4A5C-976F-8EAC2B608ADB}">
              <a16:predDERef xmlns:a16="http://schemas.microsoft.com/office/drawing/2014/main" pred="{99665672-D126-4383-B518-7C90833CA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97" name="Image 996">
          <a:extLst>
            <a:ext uri="{FF2B5EF4-FFF2-40B4-BE49-F238E27FC236}">
              <a16:creationId xmlns:a16="http://schemas.microsoft.com/office/drawing/2014/main" id="{850C697A-6FB1-44B9-A77F-7B210006AC82}"/>
            </a:ext>
            <a:ext uri="{147F2762-F138-4A5C-976F-8EAC2B608ADB}">
              <a16:predDERef xmlns:a16="http://schemas.microsoft.com/office/drawing/2014/main" pred="{F8C911C4-8545-4507-A48F-68303D331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998" name="Image 997">
          <a:extLst>
            <a:ext uri="{FF2B5EF4-FFF2-40B4-BE49-F238E27FC236}">
              <a16:creationId xmlns:a16="http://schemas.microsoft.com/office/drawing/2014/main" id="{5C6474CC-A141-499F-97D0-CE93B15DFD15}"/>
            </a:ext>
            <a:ext uri="{147F2762-F138-4A5C-976F-8EAC2B608ADB}">
              <a16:predDERef xmlns:a16="http://schemas.microsoft.com/office/drawing/2014/main" pred="{850C697A-6FB1-44B9-A77F-7B210006A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999" name="Image 998">
          <a:extLst>
            <a:ext uri="{FF2B5EF4-FFF2-40B4-BE49-F238E27FC236}">
              <a16:creationId xmlns:a16="http://schemas.microsoft.com/office/drawing/2014/main" id="{C21EB666-CC5A-4BE4-B8B4-923FA2AC330D}"/>
            </a:ext>
            <a:ext uri="{147F2762-F138-4A5C-976F-8EAC2B608ADB}">
              <a16:predDERef xmlns:a16="http://schemas.microsoft.com/office/drawing/2014/main" pred="{5C6474CC-A141-499F-97D0-CE93B15DF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00" name="Image 999">
          <a:extLst>
            <a:ext uri="{FF2B5EF4-FFF2-40B4-BE49-F238E27FC236}">
              <a16:creationId xmlns:a16="http://schemas.microsoft.com/office/drawing/2014/main" id="{7F53799C-8B69-41D4-B65C-6FF27A8BA64B}"/>
            </a:ext>
            <a:ext uri="{147F2762-F138-4A5C-976F-8EAC2B608ADB}">
              <a16:predDERef xmlns:a16="http://schemas.microsoft.com/office/drawing/2014/main" pred="{C21EB666-CC5A-4BE4-B8B4-923FA2AC3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01" name="Image 1000">
          <a:extLst>
            <a:ext uri="{FF2B5EF4-FFF2-40B4-BE49-F238E27FC236}">
              <a16:creationId xmlns:a16="http://schemas.microsoft.com/office/drawing/2014/main" id="{6F93A247-5011-46BD-AB3A-6368C28BD7F7}"/>
            </a:ext>
            <a:ext uri="{147F2762-F138-4A5C-976F-8EAC2B608ADB}">
              <a16:predDERef xmlns:a16="http://schemas.microsoft.com/office/drawing/2014/main" pred="{7F53799C-8B69-41D4-B65C-6FF27A8BA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02" name="Image 1001">
          <a:extLst>
            <a:ext uri="{FF2B5EF4-FFF2-40B4-BE49-F238E27FC236}">
              <a16:creationId xmlns:a16="http://schemas.microsoft.com/office/drawing/2014/main" id="{E75566E3-FF32-4A17-A45E-B75E21831419}"/>
            </a:ext>
            <a:ext uri="{147F2762-F138-4A5C-976F-8EAC2B608ADB}">
              <a16:predDERef xmlns:a16="http://schemas.microsoft.com/office/drawing/2014/main" pred="{6F93A247-5011-46BD-AB3A-6368C28BD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03" name="Image 1002">
          <a:extLst>
            <a:ext uri="{FF2B5EF4-FFF2-40B4-BE49-F238E27FC236}">
              <a16:creationId xmlns:a16="http://schemas.microsoft.com/office/drawing/2014/main" id="{EF1D595D-460F-407D-B876-76809E2B6AE2}"/>
            </a:ext>
            <a:ext uri="{147F2762-F138-4A5C-976F-8EAC2B608ADB}">
              <a16:predDERef xmlns:a16="http://schemas.microsoft.com/office/drawing/2014/main" pred="{E75566E3-FF32-4A17-A45E-B75E2183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04" name="Image 1003">
          <a:extLst>
            <a:ext uri="{FF2B5EF4-FFF2-40B4-BE49-F238E27FC236}">
              <a16:creationId xmlns:a16="http://schemas.microsoft.com/office/drawing/2014/main" id="{301E1444-422C-41A9-A456-790AD80AF946}"/>
            </a:ext>
            <a:ext uri="{147F2762-F138-4A5C-976F-8EAC2B608ADB}">
              <a16:predDERef xmlns:a16="http://schemas.microsoft.com/office/drawing/2014/main" pred="{EF1D595D-460F-407D-B876-76809E2B6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05" name="Image 1004">
          <a:extLst>
            <a:ext uri="{FF2B5EF4-FFF2-40B4-BE49-F238E27FC236}">
              <a16:creationId xmlns:a16="http://schemas.microsoft.com/office/drawing/2014/main" id="{E4F0E346-F753-41FD-8C52-F566B4FE2437}"/>
            </a:ext>
            <a:ext uri="{147F2762-F138-4A5C-976F-8EAC2B608ADB}">
              <a16:predDERef xmlns:a16="http://schemas.microsoft.com/office/drawing/2014/main" pred="{301E1444-422C-41A9-A456-790AD80AF9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06" name="Image 1005">
          <a:extLst>
            <a:ext uri="{FF2B5EF4-FFF2-40B4-BE49-F238E27FC236}">
              <a16:creationId xmlns:a16="http://schemas.microsoft.com/office/drawing/2014/main" id="{B274109F-B24D-4EB9-AA14-6C32CB4936D8}"/>
            </a:ext>
            <a:ext uri="{147F2762-F138-4A5C-976F-8EAC2B608ADB}">
              <a16:predDERef xmlns:a16="http://schemas.microsoft.com/office/drawing/2014/main" pred="{E4F0E346-F753-41FD-8C52-F566B4FE2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07" name="Image 1006">
          <a:extLst>
            <a:ext uri="{FF2B5EF4-FFF2-40B4-BE49-F238E27FC236}">
              <a16:creationId xmlns:a16="http://schemas.microsoft.com/office/drawing/2014/main" id="{01B18BB6-34F6-41A5-B85F-84A9D7DACE51}"/>
            </a:ext>
            <a:ext uri="{147F2762-F138-4A5C-976F-8EAC2B608ADB}">
              <a16:predDERef xmlns:a16="http://schemas.microsoft.com/office/drawing/2014/main" pred="{B274109F-B24D-4EB9-AA14-6C32CB4936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08" name="Image 1007">
          <a:extLst>
            <a:ext uri="{FF2B5EF4-FFF2-40B4-BE49-F238E27FC236}">
              <a16:creationId xmlns:a16="http://schemas.microsoft.com/office/drawing/2014/main" id="{EB58E2DA-B174-4249-9C77-C52F52930921}"/>
            </a:ext>
            <a:ext uri="{147F2762-F138-4A5C-976F-8EAC2B608ADB}">
              <a16:predDERef xmlns:a16="http://schemas.microsoft.com/office/drawing/2014/main" pred="{01B18BB6-34F6-41A5-B85F-84A9D7DAC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1009" name="Image 1008">
          <a:extLst>
            <a:ext uri="{FF2B5EF4-FFF2-40B4-BE49-F238E27FC236}">
              <a16:creationId xmlns:a16="http://schemas.microsoft.com/office/drawing/2014/main" id="{9A8C92CC-4DB7-4E98-B87E-7A103F6235A6}"/>
            </a:ext>
            <a:ext uri="{147F2762-F138-4A5C-976F-8EAC2B608ADB}">
              <a16:predDERef xmlns:a16="http://schemas.microsoft.com/office/drawing/2014/main" pred="{EB58E2DA-B174-4249-9C77-C52F52930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1010" name="Image 1009">
          <a:extLst>
            <a:ext uri="{FF2B5EF4-FFF2-40B4-BE49-F238E27FC236}">
              <a16:creationId xmlns:a16="http://schemas.microsoft.com/office/drawing/2014/main" id="{DAE178B4-DF25-4B87-940C-E95E0443097A}"/>
            </a:ext>
            <a:ext uri="{147F2762-F138-4A5C-976F-8EAC2B608ADB}">
              <a16:predDERef xmlns:a16="http://schemas.microsoft.com/office/drawing/2014/main" pred="{9A8C92CC-4DB7-4E98-B87E-7A103F623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1011" name="Image 1010">
          <a:extLst>
            <a:ext uri="{FF2B5EF4-FFF2-40B4-BE49-F238E27FC236}">
              <a16:creationId xmlns:a16="http://schemas.microsoft.com/office/drawing/2014/main" id="{50779DC3-8EC5-4042-AB62-E5954941E4AB}"/>
            </a:ext>
            <a:ext uri="{147F2762-F138-4A5C-976F-8EAC2B608ADB}">
              <a16:predDERef xmlns:a16="http://schemas.microsoft.com/office/drawing/2014/main" pred="{DAE178B4-DF25-4B87-940C-E95E04430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12" name="Image 1011">
          <a:extLst>
            <a:ext uri="{FF2B5EF4-FFF2-40B4-BE49-F238E27FC236}">
              <a16:creationId xmlns:a16="http://schemas.microsoft.com/office/drawing/2014/main" id="{0CD536C9-7F74-4FE8-83E1-630728DFC913}"/>
            </a:ext>
            <a:ext uri="{147F2762-F138-4A5C-976F-8EAC2B608ADB}">
              <a16:predDERef xmlns:a16="http://schemas.microsoft.com/office/drawing/2014/main" pred="{50779DC3-8EC5-4042-AB62-E5954941E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1013" name="Image 1012">
          <a:extLst>
            <a:ext uri="{FF2B5EF4-FFF2-40B4-BE49-F238E27FC236}">
              <a16:creationId xmlns:a16="http://schemas.microsoft.com/office/drawing/2014/main" id="{DD052D7B-A5DA-41DA-9E72-16B8C709BD78}"/>
            </a:ext>
            <a:ext uri="{147F2762-F138-4A5C-976F-8EAC2B608ADB}">
              <a16:predDERef xmlns:a16="http://schemas.microsoft.com/office/drawing/2014/main" pred="{0CD536C9-7F74-4FE8-83E1-630728DFC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1014" name="Image 1013">
          <a:extLst>
            <a:ext uri="{FF2B5EF4-FFF2-40B4-BE49-F238E27FC236}">
              <a16:creationId xmlns:a16="http://schemas.microsoft.com/office/drawing/2014/main" id="{0F553BBE-FAB9-42AD-B108-5884B33676FF}"/>
            </a:ext>
            <a:ext uri="{147F2762-F138-4A5C-976F-8EAC2B608ADB}">
              <a16:predDERef xmlns:a16="http://schemas.microsoft.com/office/drawing/2014/main" pred="{DD052D7B-A5DA-41DA-9E72-16B8C709B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15" name="Image 1014">
          <a:extLst>
            <a:ext uri="{FF2B5EF4-FFF2-40B4-BE49-F238E27FC236}">
              <a16:creationId xmlns:a16="http://schemas.microsoft.com/office/drawing/2014/main" id="{6785CC71-DF4B-4269-9792-160238AB5E10}"/>
            </a:ext>
            <a:ext uri="{147F2762-F138-4A5C-976F-8EAC2B608ADB}">
              <a16:predDERef xmlns:a16="http://schemas.microsoft.com/office/drawing/2014/main" pred="{0F553BBE-FAB9-42AD-B108-5884B3367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1016" name="Image 1015">
          <a:extLst>
            <a:ext uri="{FF2B5EF4-FFF2-40B4-BE49-F238E27FC236}">
              <a16:creationId xmlns:a16="http://schemas.microsoft.com/office/drawing/2014/main" id="{398AFE42-7B52-44FE-902C-63F14C494BC4}"/>
            </a:ext>
            <a:ext uri="{147F2762-F138-4A5C-976F-8EAC2B608ADB}">
              <a16:predDERef xmlns:a16="http://schemas.microsoft.com/office/drawing/2014/main" pred="{6785CC71-DF4B-4269-9792-160238AB5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1017" name="Image 1016">
          <a:extLst>
            <a:ext uri="{FF2B5EF4-FFF2-40B4-BE49-F238E27FC236}">
              <a16:creationId xmlns:a16="http://schemas.microsoft.com/office/drawing/2014/main" id="{A0AA3348-A7DD-417C-AC21-ED61B6ED5ED9}"/>
            </a:ext>
            <a:ext uri="{147F2762-F138-4A5C-976F-8EAC2B608ADB}">
              <a16:predDERef xmlns:a16="http://schemas.microsoft.com/office/drawing/2014/main" pred="{398AFE42-7B52-44FE-902C-63F14C494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1018" name="Image 1017">
          <a:extLst>
            <a:ext uri="{FF2B5EF4-FFF2-40B4-BE49-F238E27FC236}">
              <a16:creationId xmlns:a16="http://schemas.microsoft.com/office/drawing/2014/main" id="{1C6A49A0-BD2A-4200-868A-8C43EE597EF5}"/>
            </a:ext>
            <a:ext uri="{147F2762-F138-4A5C-976F-8EAC2B608ADB}">
              <a16:predDERef xmlns:a16="http://schemas.microsoft.com/office/drawing/2014/main" pred="{A0AA3348-A7DD-417C-AC21-ED61B6ED5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1019" name="Image 1018">
          <a:extLst>
            <a:ext uri="{FF2B5EF4-FFF2-40B4-BE49-F238E27FC236}">
              <a16:creationId xmlns:a16="http://schemas.microsoft.com/office/drawing/2014/main" id="{1020FD30-AE96-4D22-AAE1-53A65240E503}"/>
            </a:ext>
            <a:ext uri="{147F2762-F138-4A5C-976F-8EAC2B608ADB}">
              <a16:predDERef xmlns:a16="http://schemas.microsoft.com/office/drawing/2014/main" pred="{1C6A49A0-BD2A-4200-868A-8C43EE597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1020" name="Image 1019">
          <a:extLst>
            <a:ext uri="{FF2B5EF4-FFF2-40B4-BE49-F238E27FC236}">
              <a16:creationId xmlns:a16="http://schemas.microsoft.com/office/drawing/2014/main" id="{BF6299E7-1C5D-434A-A09B-D5D0997B0218}"/>
            </a:ext>
            <a:ext uri="{147F2762-F138-4A5C-976F-8EAC2B608ADB}">
              <a16:predDERef xmlns:a16="http://schemas.microsoft.com/office/drawing/2014/main" pred="{1020FD30-AE96-4D22-AAE1-53A65240E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21" name="Image 1020">
          <a:extLst>
            <a:ext uri="{FF2B5EF4-FFF2-40B4-BE49-F238E27FC236}">
              <a16:creationId xmlns:a16="http://schemas.microsoft.com/office/drawing/2014/main" id="{E77C6B9C-4511-4570-BDF0-8A34B5DFE4CF}"/>
            </a:ext>
            <a:ext uri="{147F2762-F138-4A5C-976F-8EAC2B608ADB}">
              <a16:predDERef xmlns:a16="http://schemas.microsoft.com/office/drawing/2014/main" pred="{BF6299E7-1C5D-434A-A09B-D5D0997B0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22" name="Image 1021">
          <a:extLst>
            <a:ext uri="{FF2B5EF4-FFF2-40B4-BE49-F238E27FC236}">
              <a16:creationId xmlns:a16="http://schemas.microsoft.com/office/drawing/2014/main" id="{E8AB247A-A821-43F4-BB20-B0AAB7F1D11C}"/>
            </a:ext>
            <a:ext uri="{147F2762-F138-4A5C-976F-8EAC2B608ADB}">
              <a16:predDERef xmlns:a16="http://schemas.microsoft.com/office/drawing/2014/main" pred="{E77C6B9C-4511-4570-BDF0-8A34B5DFE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23" name="Image 1022">
          <a:extLst>
            <a:ext uri="{FF2B5EF4-FFF2-40B4-BE49-F238E27FC236}">
              <a16:creationId xmlns:a16="http://schemas.microsoft.com/office/drawing/2014/main" id="{2F9854B5-5B76-4BDE-BF1F-94659B421413}"/>
            </a:ext>
            <a:ext uri="{147F2762-F138-4A5C-976F-8EAC2B608ADB}">
              <a16:predDERef xmlns:a16="http://schemas.microsoft.com/office/drawing/2014/main" pred="{E8AB247A-A821-43F4-BB20-B0AAB7F1D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24" name="Image 1023">
          <a:extLst>
            <a:ext uri="{FF2B5EF4-FFF2-40B4-BE49-F238E27FC236}">
              <a16:creationId xmlns:a16="http://schemas.microsoft.com/office/drawing/2014/main" id="{2E6F8B0A-141C-444F-AA60-B6F3581179A0}"/>
            </a:ext>
            <a:ext uri="{147F2762-F138-4A5C-976F-8EAC2B608ADB}">
              <a16:predDERef xmlns:a16="http://schemas.microsoft.com/office/drawing/2014/main" pred="{2F9854B5-5B76-4BDE-BF1F-94659B421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25" name="Image 1024">
          <a:extLst>
            <a:ext uri="{FF2B5EF4-FFF2-40B4-BE49-F238E27FC236}">
              <a16:creationId xmlns:a16="http://schemas.microsoft.com/office/drawing/2014/main" id="{CA2E11B2-9071-4208-AA1F-6D909826E3AB}"/>
            </a:ext>
            <a:ext uri="{147F2762-F138-4A5C-976F-8EAC2B608ADB}">
              <a16:predDERef xmlns:a16="http://schemas.microsoft.com/office/drawing/2014/main" pred="{2E6F8B0A-141C-444F-AA60-B6F358117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26" name="Image 1025">
          <a:extLst>
            <a:ext uri="{FF2B5EF4-FFF2-40B4-BE49-F238E27FC236}">
              <a16:creationId xmlns:a16="http://schemas.microsoft.com/office/drawing/2014/main" id="{12677AA6-4C2A-4C76-9ECD-E8F7287AD836}"/>
            </a:ext>
            <a:ext uri="{147F2762-F138-4A5C-976F-8EAC2B608ADB}">
              <a16:predDERef xmlns:a16="http://schemas.microsoft.com/office/drawing/2014/main" pred="{CA2E11B2-9071-4208-AA1F-6D909826E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27" name="Image 1026">
          <a:extLst>
            <a:ext uri="{FF2B5EF4-FFF2-40B4-BE49-F238E27FC236}">
              <a16:creationId xmlns:a16="http://schemas.microsoft.com/office/drawing/2014/main" id="{9EF14A7F-9729-4076-8254-23B6A583B6CE}"/>
            </a:ext>
            <a:ext uri="{147F2762-F138-4A5C-976F-8EAC2B608ADB}">
              <a16:predDERef xmlns:a16="http://schemas.microsoft.com/office/drawing/2014/main" pred="{12677AA6-4C2A-4C76-9ECD-E8F7287AD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28" name="Image 1027">
          <a:extLst>
            <a:ext uri="{FF2B5EF4-FFF2-40B4-BE49-F238E27FC236}">
              <a16:creationId xmlns:a16="http://schemas.microsoft.com/office/drawing/2014/main" id="{F2296B0F-55E7-4C69-9F9D-AABB6A69540C}"/>
            </a:ext>
            <a:ext uri="{147F2762-F138-4A5C-976F-8EAC2B608ADB}">
              <a16:predDERef xmlns:a16="http://schemas.microsoft.com/office/drawing/2014/main" pred="{9EF14A7F-9729-4076-8254-23B6A583B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29" name="Image 1028">
          <a:extLst>
            <a:ext uri="{FF2B5EF4-FFF2-40B4-BE49-F238E27FC236}">
              <a16:creationId xmlns:a16="http://schemas.microsoft.com/office/drawing/2014/main" id="{3C2A6C6D-AF5E-462D-B892-CF4B65681C27}"/>
            </a:ext>
            <a:ext uri="{147F2762-F138-4A5C-976F-8EAC2B608ADB}">
              <a16:predDERef xmlns:a16="http://schemas.microsoft.com/office/drawing/2014/main" pred="{F2296B0F-55E7-4C69-9F9D-AABB6A695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30" name="Image 1029">
          <a:extLst>
            <a:ext uri="{FF2B5EF4-FFF2-40B4-BE49-F238E27FC236}">
              <a16:creationId xmlns:a16="http://schemas.microsoft.com/office/drawing/2014/main" id="{6A7D16CA-2FFC-4E73-8C0C-834EA92A06A7}"/>
            </a:ext>
            <a:ext uri="{147F2762-F138-4A5C-976F-8EAC2B608ADB}">
              <a16:predDERef xmlns:a16="http://schemas.microsoft.com/office/drawing/2014/main" pred="{3C2A6C6D-AF5E-462D-B892-CF4B65681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31" name="Image 1030">
          <a:extLst>
            <a:ext uri="{FF2B5EF4-FFF2-40B4-BE49-F238E27FC236}">
              <a16:creationId xmlns:a16="http://schemas.microsoft.com/office/drawing/2014/main" id="{C093A16F-57B6-4AB6-98D3-DE01F840E1F7}"/>
            </a:ext>
            <a:ext uri="{147F2762-F138-4A5C-976F-8EAC2B608ADB}">
              <a16:predDERef xmlns:a16="http://schemas.microsoft.com/office/drawing/2014/main" pred="{6A7D16CA-2FFC-4E73-8C0C-834EA92A0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1032" name="Image 1031">
          <a:extLst>
            <a:ext uri="{FF2B5EF4-FFF2-40B4-BE49-F238E27FC236}">
              <a16:creationId xmlns:a16="http://schemas.microsoft.com/office/drawing/2014/main" id="{5E5E4553-A690-434D-9701-708F05724978}"/>
            </a:ext>
            <a:ext uri="{147F2762-F138-4A5C-976F-8EAC2B608ADB}">
              <a16:predDERef xmlns:a16="http://schemas.microsoft.com/office/drawing/2014/main" pred="{C093A16F-57B6-4AB6-98D3-DE01F840E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33" name="Image 1032">
          <a:extLst>
            <a:ext uri="{FF2B5EF4-FFF2-40B4-BE49-F238E27FC236}">
              <a16:creationId xmlns:a16="http://schemas.microsoft.com/office/drawing/2014/main" id="{41F6F77D-4673-46AB-A6C8-BBD805BEDB14}"/>
            </a:ext>
            <a:ext uri="{147F2762-F138-4A5C-976F-8EAC2B608ADB}">
              <a16:predDERef xmlns:a16="http://schemas.microsoft.com/office/drawing/2014/main" pred="{5E5E4553-A690-434D-9701-708F05724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34" name="Image 1033">
          <a:extLst>
            <a:ext uri="{FF2B5EF4-FFF2-40B4-BE49-F238E27FC236}">
              <a16:creationId xmlns:a16="http://schemas.microsoft.com/office/drawing/2014/main" id="{4C004043-D839-4483-8BEB-BE115AE52BBC}"/>
            </a:ext>
            <a:ext uri="{147F2762-F138-4A5C-976F-8EAC2B608ADB}">
              <a16:predDERef xmlns:a16="http://schemas.microsoft.com/office/drawing/2014/main" pred="{41F6F77D-4673-46AB-A6C8-BBD805BED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35" name="Image 1034">
          <a:extLst>
            <a:ext uri="{FF2B5EF4-FFF2-40B4-BE49-F238E27FC236}">
              <a16:creationId xmlns:a16="http://schemas.microsoft.com/office/drawing/2014/main" id="{959F1758-46D7-4F7E-8C25-B54031BD91A7}"/>
            </a:ext>
            <a:ext uri="{147F2762-F138-4A5C-976F-8EAC2B608ADB}">
              <a16:predDERef xmlns:a16="http://schemas.microsoft.com/office/drawing/2014/main" pred="{4C004043-D839-4483-8BEB-BE115AE52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36" name="Image 1035">
          <a:extLst>
            <a:ext uri="{FF2B5EF4-FFF2-40B4-BE49-F238E27FC236}">
              <a16:creationId xmlns:a16="http://schemas.microsoft.com/office/drawing/2014/main" id="{341933CD-8ABD-4FFF-9411-A785BE71F2D1}"/>
            </a:ext>
            <a:ext uri="{147F2762-F138-4A5C-976F-8EAC2B608ADB}">
              <a16:predDERef xmlns:a16="http://schemas.microsoft.com/office/drawing/2014/main" pred="{959F1758-46D7-4F7E-8C25-B54031BD9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37" name="Image 1036">
          <a:extLst>
            <a:ext uri="{FF2B5EF4-FFF2-40B4-BE49-F238E27FC236}">
              <a16:creationId xmlns:a16="http://schemas.microsoft.com/office/drawing/2014/main" id="{23141674-0624-4284-894F-0D54E04BBA42}"/>
            </a:ext>
            <a:ext uri="{147F2762-F138-4A5C-976F-8EAC2B608ADB}">
              <a16:predDERef xmlns:a16="http://schemas.microsoft.com/office/drawing/2014/main" pred="{341933CD-8ABD-4FFF-9411-A785BE71F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38" name="Image 1037">
          <a:extLst>
            <a:ext uri="{FF2B5EF4-FFF2-40B4-BE49-F238E27FC236}">
              <a16:creationId xmlns:a16="http://schemas.microsoft.com/office/drawing/2014/main" id="{26AF2BA1-C416-4E0E-9FD6-565FC8463BDB}"/>
            </a:ext>
            <a:ext uri="{147F2762-F138-4A5C-976F-8EAC2B608ADB}">
              <a16:predDERef xmlns:a16="http://schemas.microsoft.com/office/drawing/2014/main" pred="{23141674-0624-4284-894F-0D54E04BB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1039" name="Image 1038">
          <a:extLst>
            <a:ext uri="{FF2B5EF4-FFF2-40B4-BE49-F238E27FC236}">
              <a16:creationId xmlns:a16="http://schemas.microsoft.com/office/drawing/2014/main" id="{8D4418AB-BF76-4AB0-AC3B-91E5A8D48074}"/>
            </a:ext>
            <a:ext uri="{147F2762-F138-4A5C-976F-8EAC2B608ADB}">
              <a16:predDERef xmlns:a16="http://schemas.microsoft.com/office/drawing/2014/main" pred="{26AF2BA1-C416-4E0E-9FD6-565FC8463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1040" name="Image 1039">
          <a:extLst>
            <a:ext uri="{FF2B5EF4-FFF2-40B4-BE49-F238E27FC236}">
              <a16:creationId xmlns:a16="http://schemas.microsoft.com/office/drawing/2014/main" id="{3E7F49EB-0EE0-4F7F-B099-0CA3CE1FB218}"/>
            </a:ext>
            <a:ext uri="{147F2762-F138-4A5C-976F-8EAC2B608ADB}">
              <a16:predDERef xmlns:a16="http://schemas.microsoft.com/office/drawing/2014/main" pred="{8D4418AB-BF76-4AB0-AC3B-91E5A8D48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27</xdr:row>
      <xdr:rowOff>0</xdr:rowOff>
    </xdr:from>
    <xdr:ext cx="927017" cy="0"/>
    <xdr:pic>
      <xdr:nvPicPr>
        <xdr:cNvPr id="1041" name="Image 1040">
          <a:extLst>
            <a:ext uri="{FF2B5EF4-FFF2-40B4-BE49-F238E27FC236}">
              <a16:creationId xmlns:a16="http://schemas.microsoft.com/office/drawing/2014/main" id="{29F597B2-1A2E-4724-971D-0C95B9CEEA29}"/>
            </a:ext>
            <a:ext uri="{147F2762-F138-4A5C-976F-8EAC2B608ADB}">
              <a16:predDERef xmlns:a16="http://schemas.microsoft.com/office/drawing/2014/main" pred="{3E7F49EB-0EE0-4F7F-B099-0CA3CE1FB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20431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42" name="Image 1041">
          <a:extLst>
            <a:ext uri="{FF2B5EF4-FFF2-40B4-BE49-F238E27FC236}">
              <a16:creationId xmlns:a16="http://schemas.microsoft.com/office/drawing/2014/main" id="{34E17717-FD4F-456A-A6F8-602FF97E7061}"/>
            </a:ext>
            <a:ext uri="{147F2762-F138-4A5C-976F-8EAC2B608ADB}">
              <a16:predDERef xmlns:a16="http://schemas.microsoft.com/office/drawing/2014/main" pred="{29F597B2-1A2E-4724-971D-0C95B9CEE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1043" name="Image 1042">
          <a:extLst>
            <a:ext uri="{FF2B5EF4-FFF2-40B4-BE49-F238E27FC236}">
              <a16:creationId xmlns:a16="http://schemas.microsoft.com/office/drawing/2014/main" id="{1AD6B975-1895-425F-874D-77B293EACDB9}"/>
            </a:ext>
            <a:ext uri="{147F2762-F138-4A5C-976F-8EAC2B608ADB}">
              <a16:predDERef xmlns:a16="http://schemas.microsoft.com/office/drawing/2014/main" pred="{34E17717-FD4F-456A-A6F8-602FF97E7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1044" name="Image 1043">
          <a:extLst>
            <a:ext uri="{FF2B5EF4-FFF2-40B4-BE49-F238E27FC236}">
              <a16:creationId xmlns:a16="http://schemas.microsoft.com/office/drawing/2014/main" id="{2CE932AE-DB8B-4EA0-95AD-8E80E057FA5C}"/>
            </a:ext>
            <a:ext uri="{147F2762-F138-4A5C-976F-8EAC2B608ADB}">
              <a16:predDERef xmlns:a16="http://schemas.microsoft.com/office/drawing/2014/main" pred="{1AD6B975-1895-425F-874D-77B293EAC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45" name="Image 1044">
          <a:extLst>
            <a:ext uri="{FF2B5EF4-FFF2-40B4-BE49-F238E27FC236}">
              <a16:creationId xmlns:a16="http://schemas.microsoft.com/office/drawing/2014/main" id="{8DFF2FE7-B4F0-49EE-8B04-2AD42F555170}"/>
            </a:ext>
            <a:ext uri="{147F2762-F138-4A5C-976F-8EAC2B608ADB}">
              <a16:predDERef xmlns:a16="http://schemas.microsoft.com/office/drawing/2014/main" pred="{2CE932AE-DB8B-4EA0-95AD-8E80E057F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1046" name="Image 1045">
          <a:extLst>
            <a:ext uri="{FF2B5EF4-FFF2-40B4-BE49-F238E27FC236}">
              <a16:creationId xmlns:a16="http://schemas.microsoft.com/office/drawing/2014/main" id="{2B3C6E9E-F16C-4710-A601-626757E7C6DC}"/>
            </a:ext>
            <a:ext uri="{147F2762-F138-4A5C-976F-8EAC2B608ADB}">
              <a16:predDERef xmlns:a16="http://schemas.microsoft.com/office/drawing/2014/main" pred="{8DFF2FE7-B4F0-49EE-8B04-2AD42F555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1047" name="Image 1046">
          <a:extLst>
            <a:ext uri="{FF2B5EF4-FFF2-40B4-BE49-F238E27FC236}">
              <a16:creationId xmlns:a16="http://schemas.microsoft.com/office/drawing/2014/main" id="{21057083-1EC8-4550-93AF-580DE347E267}"/>
            </a:ext>
            <a:ext uri="{147F2762-F138-4A5C-976F-8EAC2B608ADB}">
              <a16:predDERef xmlns:a16="http://schemas.microsoft.com/office/drawing/2014/main" pred="{2B3C6E9E-F16C-4710-A601-626757E7C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1048" name="Image 1047">
          <a:extLst>
            <a:ext uri="{FF2B5EF4-FFF2-40B4-BE49-F238E27FC236}">
              <a16:creationId xmlns:a16="http://schemas.microsoft.com/office/drawing/2014/main" id="{1F74386C-16C3-49E1-9D18-103B17B31338}"/>
            </a:ext>
            <a:ext uri="{147F2762-F138-4A5C-976F-8EAC2B608ADB}">
              <a16:predDERef xmlns:a16="http://schemas.microsoft.com/office/drawing/2014/main" pred="{21057083-1EC8-4550-93AF-580DE347E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1049" name="Image 1048">
          <a:extLst>
            <a:ext uri="{FF2B5EF4-FFF2-40B4-BE49-F238E27FC236}">
              <a16:creationId xmlns:a16="http://schemas.microsoft.com/office/drawing/2014/main" id="{254A6092-607E-48F0-963A-A1FBA426B045}"/>
            </a:ext>
            <a:ext uri="{147F2762-F138-4A5C-976F-8EAC2B608ADB}">
              <a16:predDERef xmlns:a16="http://schemas.microsoft.com/office/drawing/2014/main" pred="{1F74386C-16C3-49E1-9D18-103B17B31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1050" name="Image 1049">
          <a:extLst>
            <a:ext uri="{FF2B5EF4-FFF2-40B4-BE49-F238E27FC236}">
              <a16:creationId xmlns:a16="http://schemas.microsoft.com/office/drawing/2014/main" id="{15123A84-3AE4-4FCD-9585-74F7936B2C2C}"/>
            </a:ext>
            <a:ext uri="{147F2762-F138-4A5C-976F-8EAC2B608ADB}">
              <a16:predDERef xmlns:a16="http://schemas.microsoft.com/office/drawing/2014/main" pred="{254A6092-607E-48F0-963A-A1FBA426B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51" name="Image 1050">
          <a:extLst>
            <a:ext uri="{FF2B5EF4-FFF2-40B4-BE49-F238E27FC236}">
              <a16:creationId xmlns:a16="http://schemas.microsoft.com/office/drawing/2014/main" id="{E92997DE-EF41-4687-94BF-E782D38022D0}"/>
            </a:ext>
            <a:ext uri="{147F2762-F138-4A5C-976F-8EAC2B608ADB}">
              <a16:predDERef xmlns:a16="http://schemas.microsoft.com/office/drawing/2014/main" pred="{15123A84-3AE4-4FCD-9585-74F7936B2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52" name="Image 1051">
          <a:extLst>
            <a:ext uri="{FF2B5EF4-FFF2-40B4-BE49-F238E27FC236}">
              <a16:creationId xmlns:a16="http://schemas.microsoft.com/office/drawing/2014/main" id="{A0C0394D-CDB1-4F9F-8A35-3879CA095226}"/>
            </a:ext>
            <a:ext uri="{147F2762-F138-4A5C-976F-8EAC2B608ADB}">
              <a16:predDERef xmlns:a16="http://schemas.microsoft.com/office/drawing/2014/main" pred="{E92997DE-EF41-4687-94BF-E782D3802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53" name="Image 1052">
          <a:extLst>
            <a:ext uri="{FF2B5EF4-FFF2-40B4-BE49-F238E27FC236}">
              <a16:creationId xmlns:a16="http://schemas.microsoft.com/office/drawing/2014/main" id="{F2C0AAC4-5E09-4B61-A8EE-79C4CD2B4141}"/>
            </a:ext>
            <a:ext uri="{147F2762-F138-4A5C-976F-8EAC2B608ADB}">
              <a16:predDERef xmlns:a16="http://schemas.microsoft.com/office/drawing/2014/main" pred="{A0C0394D-CDB1-4F9F-8A35-3879CA095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54" name="Image 1053">
          <a:extLst>
            <a:ext uri="{FF2B5EF4-FFF2-40B4-BE49-F238E27FC236}">
              <a16:creationId xmlns:a16="http://schemas.microsoft.com/office/drawing/2014/main" id="{A1E76AAF-BC82-4A72-B93C-5D2696049776}"/>
            </a:ext>
            <a:ext uri="{147F2762-F138-4A5C-976F-8EAC2B608ADB}">
              <a16:predDERef xmlns:a16="http://schemas.microsoft.com/office/drawing/2014/main" pred="{F2C0AAC4-5E09-4B61-A8EE-79C4CD2B4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55" name="Image 1054">
          <a:extLst>
            <a:ext uri="{FF2B5EF4-FFF2-40B4-BE49-F238E27FC236}">
              <a16:creationId xmlns:a16="http://schemas.microsoft.com/office/drawing/2014/main" id="{3330767A-5120-4963-8498-353DD1E1F12C}"/>
            </a:ext>
            <a:ext uri="{147F2762-F138-4A5C-976F-8EAC2B608ADB}">
              <a16:predDERef xmlns:a16="http://schemas.microsoft.com/office/drawing/2014/main" pred="{A1E76AAF-BC82-4A72-B93C-5D2696049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56" name="Image 1055">
          <a:extLst>
            <a:ext uri="{FF2B5EF4-FFF2-40B4-BE49-F238E27FC236}">
              <a16:creationId xmlns:a16="http://schemas.microsoft.com/office/drawing/2014/main" id="{6F1230CA-B600-4AA4-9BDC-E4BEA0DA420D}"/>
            </a:ext>
            <a:ext uri="{147F2762-F138-4A5C-976F-8EAC2B608ADB}">
              <a16:predDERef xmlns:a16="http://schemas.microsoft.com/office/drawing/2014/main" pred="{3330767A-5120-4963-8498-353DD1E1F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57" name="Image 1056">
          <a:extLst>
            <a:ext uri="{FF2B5EF4-FFF2-40B4-BE49-F238E27FC236}">
              <a16:creationId xmlns:a16="http://schemas.microsoft.com/office/drawing/2014/main" id="{29D96BA0-01CE-4311-8DB4-C12FA4A638AC}"/>
            </a:ext>
            <a:ext uri="{147F2762-F138-4A5C-976F-8EAC2B608ADB}">
              <a16:predDERef xmlns:a16="http://schemas.microsoft.com/office/drawing/2014/main" pred="{6F1230CA-B600-4AA4-9BDC-E4BEA0DA4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58" name="Image 1057">
          <a:extLst>
            <a:ext uri="{FF2B5EF4-FFF2-40B4-BE49-F238E27FC236}">
              <a16:creationId xmlns:a16="http://schemas.microsoft.com/office/drawing/2014/main" id="{FAA34F73-C9D0-4113-A2C8-5CFAF181B5FD}"/>
            </a:ext>
            <a:ext uri="{147F2762-F138-4A5C-976F-8EAC2B608ADB}">
              <a16:predDERef xmlns:a16="http://schemas.microsoft.com/office/drawing/2014/main" pred="{29D96BA0-01CE-4311-8DB4-C12FA4A638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59" name="Image 1058">
          <a:extLst>
            <a:ext uri="{FF2B5EF4-FFF2-40B4-BE49-F238E27FC236}">
              <a16:creationId xmlns:a16="http://schemas.microsoft.com/office/drawing/2014/main" id="{38D729F9-1619-49CA-8447-C78583249C61}"/>
            </a:ext>
            <a:ext uri="{147F2762-F138-4A5C-976F-8EAC2B608ADB}">
              <a16:predDERef xmlns:a16="http://schemas.microsoft.com/office/drawing/2014/main" pred="{FAA34F73-C9D0-4113-A2C8-5CFAF181B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1060" name="Image 1059">
          <a:extLst>
            <a:ext uri="{FF2B5EF4-FFF2-40B4-BE49-F238E27FC236}">
              <a16:creationId xmlns:a16="http://schemas.microsoft.com/office/drawing/2014/main" id="{CEC70970-487D-4E1D-A1BE-E74AFA57C40C}"/>
            </a:ext>
            <a:ext uri="{147F2762-F138-4A5C-976F-8EAC2B608ADB}">
              <a16:predDERef xmlns:a16="http://schemas.microsoft.com/office/drawing/2014/main" pred="{38D729F9-1619-49CA-8447-C78583249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1061" name="Image 1060">
          <a:extLst>
            <a:ext uri="{FF2B5EF4-FFF2-40B4-BE49-F238E27FC236}">
              <a16:creationId xmlns:a16="http://schemas.microsoft.com/office/drawing/2014/main" id="{B176BC06-62D7-4C2F-A717-C74AA50147A8}"/>
            </a:ext>
            <a:ext uri="{147F2762-F138-4A5C-976F-8EAC2B608ADB}">
              <a16:predDERef xmlns:a16="http://schemas.microsoft.com/office/drawing/2014/main" pred="{CEC70970-487D-4E1D-A1BE-E74AFA57C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27</xdr:row>
      <xdr:rowOff>0</xdr:rowOff>
    </xdr:from>
    <xdr:ext cx="927017" cy="0"/>
    <xdr:pic>
      <xdr:nvPicPr>
        <xdr:cNvPr id="1062" name="Image 1061">
          <a:extLst>
            <a:ext uri="{FF2B5EF4-FFF2-40B4-BE49-F238E27FC236}">
              <a16:creationId xmlns:a16="http://schemas.microsoft.com/office/drawing/2014/main" id="{181C9773-F5D5-4FB6-9E7D-797DAA972B05}"/>
            </a:ext>
            <a:ext uri="{147F2762-F138-4A5C-976F-8EAC2B608ADB}">
              <a16:predDERef xmlns:a16="http://schemas.microsoft.com/office/drawing/2014/main" pred="{B176BC06-62D7-4C2F-A717-C74AA5014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161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63" name="Image 1062">
          <a:extLst>
            <a:ext uri="{FF2B5EF4-FFF2-40B4-BE49-F238E27FC236}">
              <a16:creationId xmlns:a16="http://schemas.microsoft.com/office/drawing/2014/main" id="{93E9170A-5FDC-48BE-B771-209DB96EF5B0}"/>
            </a:ext>
            <a:ext uri="{147F2762-F138-4A5C-976F-8EAC2B608ADB}">
              <a16:predDERef xmlns:a16="http://schemas.microsoft.com/office/drawing/2014/main" pred="{181C9773-F5D5-4FB6-9E7D-797DAA972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27</xdr:row>
      <xdr:rowOff>0</xdr:rowOff>
    </xdr:from>
    <xdr:ext cx="927017" cy="0"/>
    <xdr:pic>
      <xdr:nvPicPr>
        <xdr:cNvPr id="1064" name="Image 1063">
          <a:extLst>
            <a:ext uri="{FF2B5EF4-FFF2-40B4-BE49-F238E27FC236}">
              <a16:creationId xmlns:a16="http://schemas.microsoft.com/office/drawing/2014/main" id="{44AC9079-CC18-440A-802E-1DB9AAE44A06}"/>
            </a:ext>
            <a:ext uri="{147F2762-F138-4A5C-976F-8EAC2B608ADB}">
              <a16:predDERef xmlns:a16="http://schemas.microsoft.com/office/drawing/2014/main" pred="{93E9170A-5FDC-48BE-B771-209DB96EF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039975" y="66713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27</xdr:row>
      <xdr:rowOff>0</xdr:rowOff>
    </xdr:from>
    <xdr:ext cx="927017" cy="0"/>
    <xdr:pic>
      <xdr:nvPicPr>
        <xdr:cNvPr id="1065" name="Image 1064">
          <a:extLst>
            <a:ext uri="{FF2B5EF4-FFF2-40B4-BE49-F238E27FC236}">
              <a16:creationId xmlns:a16="http://schemas.microsoft.com/office/drawing/2014/main" id="{45DCC237-63C0-4D04-8984-CFF48CFE8629}"/>
            </a:ext>
            <a:ext uri="{147F2762-F138-4A5C-976F-8EAC2B608ADB}">
              <a16:predDERef xmlns:a16="http://schemas.microsoft.com/office/drawing/2014/main" pred="{44AC9079-CC18-440A-802E-1DB9AAE44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316200" y="66713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66" name="Image 1065">
          <a:extLst>
            <a:ext uri="{FF2B5EF4-FFF2-40B4-BE49-F238E27FC236}">
              <a16:creationId xmlns:a16="http://schemas.microsoft.com/office/drawing/2014/main" id="{02903C8D-3182-4F2E-974D-ADC9BE994AF9}"/>
            </a:ext>
            <a:ext uri="{147F2762-F138-4A5C-976F-8EAC2B608ADB}">
              <a16:predDERef xmlns:a16="http://schemas.microsoft.com/office/drawing/2014/main" pred="{45DCC237-63C0-4D04-8984-CFF48CFE8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1067" name="Image 1066">
          <a:extLst>
            <a:ext uri="{FF2B5EF4-FFF2-40B4-BE49-F238E27FC236}">
              <a16:creationId xmlns:a16="http://schemas.microsoft.com/office/drawing/2014/main" id="{ED586D91-1716-493C-BE13-CC3E59C96FCE}"/>
            </a:ext>
            <a:ext uri="{147F2762-F138-4A5C-976F-8EAC2B608ADB}">
              <a16:predDERef xmlns:a16="http://schemas.microsoft.com/office/drawing/2014/main" pred="{02903C8D-3182-4F2E-974D-ADC9BE994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27</xdr:row>
      <xdr:rowOff>0</xdr:rowOff>
    </xdr:from>
    <xdr:ext cx="921364" cy="0"/>
    <xdr:pic>
      <xdr:nvPicPr>
        <xdr:cNvPr id="1068" name="Image 1067">
          <a:extLst>
            <a:ext uri="{FF2B5EF4-FFF2-40B4-BE49-F238E27FC236}">
              <a16:creationId xmlns:a16="http://schemas.microsoft.com/office/drawing/2014/main" id="{FF735664-AE47-4F0F-BAE6-2765DE8897C4}"/>
            </a:ext>
            <a:ext uri="{147F2762-F138-4A5C-976F-8EAC2B608ADB}">
              <a16:predDERef xmlns:a16="http://schemas.microsoft.com/office/drawing/2014/main" pred="{ED586D91-1716-493C-BE13-CC3E59C96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6257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1069" name="Image 1068">
          <a:extLst>
            <a:ext uri="{FF2B5EF4-FFF2-40B4-BE49-F238E27FC236}">
              <a16:creationId xmlns:a16="http://schemas.microsoft.com/office/drawing/2014/main" id="{38C9CF14-9EEA-41B5-A705-86888A2F9849}"/>
            </a:ext>
            <a:ext uri="{147F2762-F138-4A5C-976F-8EAC2B608ADB}">
              <a16:predDERef xmlns:a16="http://schemas.microsoft.com/office/drawing/2014/main" pred="{FF735664-AE47-4F0F-BAE6-2765DE889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1070" name="Image 1069">
          <a:extLst>
            <a:ext uri="{FF2B5EF4-FFF2-40B4-BE49-F238E27FC236}">
              <a16:creationId xmlns:a16="http://schemas.microsoft.com/office/drawing/2014/main" id="{D7BA25C0-E1F7-482F-AE2B-693B703245F4}"/>
            </a:ext>
            <a:ext uri="{147F2762-F138-4A5C-976F-8EAC2B608ADB}">
              <a16:predDERef xmlns:a16="http://schemas.microsoft.com/office/drawing/2014/main" pred="{38C9CF14-9EEA-41B5-A705-86888A2F9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1071" name="Image 1070">
          <a:extLst>
            <a:ext uri="{FF2B5EF4-FFF2-40B4-BE49-F238E27FC236}">
              <a16:creationId xmlns:a16="http://schemas.microsoft.com/office/drawing/2014/main" id="{1DD60788-BBA9-41F2-8719-5DCAAE41DCC8}"/>
            </a:ext>
            <a:ext uri="{147F2762-F138-4A5C-976F-8EAC2B608ADB}">
              <a16:predDERef xmlns:a16="http://schemas.microsoft.com/office/drawing/2014/main" pred="{D7BA25C0-E1F7-482F-AE2B-693B70324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0825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72" name="Image 1071">
          <a:extLst>
            <a:ext uri="{FF2B5EF4-FFF2-40B4-BE49-F238E27FC236}">
              <a16:creationId xmlns:a16="http://schemas.microsoft.com/office/drawing/2014/main" id="{F7A98E46-471A-4EBB-86A0-AE76F150B574}"/>
            </a:ext>
            <a:ext uri="{147F2762-F138-4A5C-976F-8EAC2B608ADB}">
              <a16:predDERef xmlns:a16="http://schemas.microsoft.com/office/drawing/2014/main" pred="{1DD60788-BBA9-41F2-8719-5DCAAE41D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73" name="Image 1072">
          <a:extLst>
            <a:ext uri="{FF2B5EF4-FFF2-40B4-BE49-F238E27FC236}">
              <a16:creationId xmlns:a16="http://schemas.microsoft.com/office/drawing/2014/main" id="{D6B3E3EE-76A5-4408-9616-39FADAD095BB}"/>
            </a:ext>
            <a:ext uri="{147F2762-F138-4A5C-976F-8EAC2B608ADB}">
              <a16:predDERef xmlns:a16="http://schemas.microsoft.com/office/drawing/2014/main" pred="{F7A98E46-471A-4EBB-86A0-AE76F150B5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74" name="Image 1073">
          <a:extLst>
            <a:ext uri="{FF2B5EF4-FFF2-40B4-BE49-F238E27FC236}">
              <a16:creationId xmlns:a16="http://schemas.microsoft.com/office/drawing/2014/main" id="{0F34AA33-1682-4ABC-9D67-E5653A6131D9}"/>
            </a:ext>
            <a:ext uri="{147F2762-F138-4A5C-976F-8EAC2B608ADB}">
              <a16:predDERef xmlns:a16="http://schemas.microsoft.com/office/drawing/2014/main" pred="{D6B3E3EE-76A5-4408-9616-39FADAD095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75" name="Image 1074">
          <a:extLst>
            <a:ext uri="{FF2B5EF4-FFF2-40B4-BE49-F238E27FC236}">
              <a16:creationId xmlns:a16="http://schemas.microsoft.com/office/drawing/2014/main" id="{C3C812F6-99FE-4346-AF05-EFD9D3FEAC39}"/>
            </a:ext>
            <a:ext uri="{147F2762-F138-4A5C-976F-8EAC2B608ADB}">
              <a16:predDERef xmlns:a16="http://schemas.microsoft.com/office/drawing/2014/main" pred="{0F34AA33-1682-4ABC-9D67-E5653A613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76" name="Image 1075">
          <a:extLst>
            <a:ext uri="{FF2B5EF4-FFF2-40B4-BE49-F238E27FC236}">
              <a16:creationId xmlns:a16="http://schemas.microsoft.com/office/drawing/2014/main" id="{8E8DB0BC-573E-43F6-8186-C0F14EB5EEDC}"/>
            </a:ext>
            <a:ext uri="{147F2762-F138-4A5C-976F-8EAC2B608ADB}">
              <a16:predDERef xmlns:a16="http://schemas.microsoft.com/office/drawing/2014/main" pred="{C3C812F6-99FE-4346-AF05-EFD9D3FEA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77" name="Image 1076">
          <a:extLst>
            <a:ext uri="{FF2B5EF4-FFF2-40B4-BE49-F238E27FC236}">
              <a16:creationId xmlns:a16="http://schemas.microsoft.com/office/drawing/2014/main" id="{67F9E57A-8804-413C-9950-DF5A1FDF3B64}"/>
            </a:ext>
            <a:ext uri="{147F2762-F138-4A5C-976F-8EAC2B608ADB}">
              <a16:predDERef xmlns:a16="http://schemas.microsoft.com/office/drawing/2014/main" pred="{8E8DB0BC-573E-43F6-8186-C0F14EB5EE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78" name="Image 1077">
          <a:extLst>
            <a:ext uri="{FF2B5EF4-FFF2-40B4-BE49-F238E27FC236}">
              <a16:creationId xmlns:a16="http://schemas.microsoft.com/office/drawing/2014/main" id="{A2F32823-0FC4-4302-BE54-B9611881F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79" name="Image 1078">
          <a:extLst>
            <a:ext uri="{FF2B5EF4-FFF2-40B4-BE49-F238E27FC236}">
              <a16:creationId xmlns:a16="http://schemas.microsoft.com/office/drawing/2014/main" id="{8B68F3BF-AEC8-438D-B1ED-A56A23DBD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80" name="Image 1079">
          <a:extLst>
            <a:ext uri="{FF2B5EF4-FFF2-40B4-BE49-F238E27FC236}">
              <a16:creationId xmlns:a16="http://schemas.microsoft.com/office/drawing/2014/main" id="{35AE3292-21FC-438D-8267-734CF1A1F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81" name="Image 1080">
          <a:extLst>
            <a:ext uri="{FF2B5EF4-FFF2-40B4-BE49-F238E27FC236}">
              <a16:creationId xmlns:a16="http://schemas.microsoft.com/office/drawing/2014/main" id="{A8EEDF45-4F5E-4BFA-BD3D-A5182F770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82" name="Image 1081">
          <a:extLst>
            <a:ext uri="{FF2B5EF4-FFF2-40B4-BE49-F238E27FC236}">
              <a16:creationId xmlns:a16="http://schemas.microsoft.com/office/drawing/2014/main" id="{E37F46EE-148A-48AB-9183-2B4FB3C57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1083" name="Image 1082">
          <a:extLst>
            <a:ext uri="{FF2B5EF4-FFF2-40B4-BE49-F238E27FC236}">
              <a16:creationId xmlns:a16="http://schemas.microsoft.com/office/drawing/2014/main" id="{E9AF7102-12F7-428E-B8CC-3ECEF0442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84" name="Image 1083">
          <a:extLst>
            <a:ext uri="{FF2B5EF4-FFF2-40B4-BE49-F238E27FC236}">
              <a16:creationId xmlns:a16="http://schemas.microsoft.com/office/drawing/2014/main" id="{6A413C5F-07FE-4266-BA36-495E94E76F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85" name="Image 1084">
          <a:extLst>
            <a:ext uri="{FF2B5EF4-FFF2-40B4-BE49-F238E27FC236}">
              <a16:creationId xmlns:a16="http://schemas.microsoft.com/office/drawing/2014/main" id="{7C495176-5C2F-4A6B-AE8D-77ABF5060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86" name="Image 1085">
          <a:extLst>
            <a:ext uri="{FF2B5EF4-FFF2-40B4-BE49-F238E27FC236}">
              <a16:creationId xmlns:a16="http://schemas.microsoft.com/office/drawing/2014/main" id="{8F7D4026-A660-4EED-8D07-5407F9172B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87" name="Image 1086">
          <a:extLst>
            <a:ext uri="{FF2B5EF4-FFF2-40B4-BE49-F238E27FC236}">
              <a16:creationId xmlns:a16="http://schemas.microsoft.com/office/drawing/2014/main" id="{DAEA31BD-4852-44F3-B3B8-DBF729D71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88" name="Image 1087">
          <a:extLst>
            <a:ext uri="{FF2B5EF4-FFF2-40B4-BE49-F238E27FC236}">
              <a16:creationId xmlns:a16="http://schemas.microsoft.com/office/drawing/2014/main" id="{F97FE9CB-8F7A-4F25-A580-16808EFE0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89" name="Image 1088">
          <a:extLst>
            <a:ext uri="{FF2B5EF4-FFF2-40B4-BE49-F238E27FC236}">
              <a16:creationId xmlns:a16="http://schemas.microsoft.com/office/drawing/2014/main" id="{6C5DE964-5570-442F-BCA1-CEF17838D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90" name="Image 1089">
          <a:extLst>
            <a:ext uri="{FF2B5EF4-FFF2-40B4-BE49-F238E27FC236}">
              <a16:creationId xmlns:a16="http://schemas.microsoft.com/office/drawing/2014/main" id="{4FD1A2B9-1247-4EB1-928D-A1114F8998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91" name="Image 1090">
          <a:extLst>
            <a:ext uri="{FF2B5EF4-FFF2-40B4-BE49-F238E27FC236}">
              <a16:creationId xmlns:a16="http://schemas.microsoft.com/office/drawing/2014/main" id="{1AE5A8EC-DE86-4D87-9690-278381C01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1092" name="Image 1091">
          <a:extLst>
            <a:ext uri="{FF2B5EF4-FFF2-40B4-BE49-F238E27FC236}">
              <a16:creationId xmlns:a16="http://schemas.microsoft.com/office/drawing/2014/main" id="{2D76BE70-38E4-4A21-90A5-6C8EBB93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93" name="Image 1092">
          <a:extLst>
            <a:ext uri="{FF2B5EF4-FFF2-40B4-BE49-F238E27FC236}">
              <a16:creationId xmlns:a16="http://schemas.microsoft.com/office/drawing/2014/main" id="{E7EABCC0-5014-4323-8650-2E9093809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4" cy="0"/>
    <xdr:pic>
      <xdr:nvPicPr>
        <xdr:cNvPr id="1094" name="Image 1093">
          <a:extLst>
            <a:ext uri="{FF2B5EF4-FFF2-40B4-BE49-F238E27FC236}">
              <a16:creationId xmlns:a16="http://schemas.microsoft.com/office/drawing/2014/main" id="{380EED0D-A571-4BF5-96CD-C01A13359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27</xdr:row>
      <xdr:rowOff>0</xdr:rowOff>
    </xdr:from>
    <xdr:ext cx="921364" cy="0"/>
    <xdr:pic>
      <xdr:nvPicPr>
        <xdr:cNvPr id="1095" name="Image 1094">
          <a:extLst>
            <a:ext uri="{FF2B5EF4-FFF2-40B4-BE49-F238E27FC236}">
              <a16:creationId xmlns:a16="http://schemas.microsoft.com/office/drawing/2014/main" id="{47FBE4EF-749C-4456-A092-1ABFD483B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96" name="Image 1095">
          <a:extLst>
            <a:ext uri="{FF2B5EF4-FFF2-40B4-BE49-F238E27FC236}">
              <a16:creationId xmlns:a16="http://schemas.microsoft.com/office/drawing/2014/main" id="{F6291ACB-7CA4-4A42-9478-E27A24CB1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97" name="Image 1096">
          <a:extLst>
            <a:ext uri="{FF2B5EF4-FFF2-40B4-BE49-F238E27FC236}">
              <a16:creationId xmlns:a16="http://schemas.microsoft.com/office/drawing/2014/main" id="{F4792F85-42FF-4D2A-A5FC-4B09B3B87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098" name="Image 1097">
          <a:extLst>
            <a:ext uri="{FF2B5EF4-FFF2-40B4-BE49-F238E27FC236}">
              <a16:creationId xmlns:a16="http://schemas.microsoft.com/office/drawing/2014/main" id="{ABCAC16A-3CA1-48CB-B6C0-CCC3F6E09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099" name="Image 1098">
          <a:extLst>
            <a:ext uri="{FF2B5EF4-FFF2-40B4-BE49-F238E27FC236}">
              <a16:creationId xmlns:a16="http://schemas.microsoft.com/office/drawing/2014/main" id="{FA57A3DB-848F-416A-AE39-24AEA8541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100" name="Image 1099">
          <a:extLst>
            <a:ext uri="{FF2B5EF4-FFF2-40B4-BE49-F238E27FC236}">
              <a16:creationId xmlns:a16="http://schemas.microsoft.com/office/drawing/2014/main" id="{823F2074-1F29-4A2A-BB7A-A3ABA60FB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101" name="Image 1100">
          <a:extLst>
            <a:ext uri="{FF2B5EF4-FFF2-40B4-BE49-F238E27FC236}">
              <a16:creationId xmlns:a16="http://schemas.microsoft.com/office/drawing/2014/main" id="{0C9CFD53-BD64-402A-92F5-280E80BD8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102" name="Image 1101">
          <a:extLst>
            <a:ext uri="{FF2B5EF4-FFF2-40B4-BE49-F238E27FC236}">
              <a16:creationId xmlns:a16="http://schemas.microsoft.com/office/drawing/2014/main" id="{F72BB838-12C5-4B59-BE49-9088CFB17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103" name="Image 1102">
          <a:extLst>
            <a:ext uri="{FF2B5EF4-FFF2-40B4-BE49-F238E27FC236}">
              <a16:creationId xmlns:a16="http://schemas.microsoft.com/office/drawing/2014/main" id="{3C27382F-D3D8-456D-AA47-73EC60BEE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104" name="Image 1103">
          <a:extLst>
            <a:ext uri="{FF2B5EF4-FFF2-40B4-BE49-F238E27FC236}">
              <a16:creationId xmlns:a16="http://schemas.microsoft.com/office/drawing/2014/main" id="{A5E4A6F1-539A-4E21-9B77-06C09FF13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105" name="Image 1104">
          <a:extLst>
            <a:ext uri="{FF2B5EF4-FFF2-40B4-BE49-F238E27FC236}">
              <a16:creationId xmlns:a16="http://schemas.microsoft.com/office/drawing/2014/main" id="{2BAF9383-F406-4714-AF50-41EDDEC6B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106" name="Image 1105">
          <a:extLst>
            <a:ext uri="{FF2B5EF4-FFF2-40B4-BE49-F238E27FC236}">
              <a16:creationId xmlns:a16="http://schemas.microsoft.com/office/drawing/2014/main" id="{D7DFB2B5-3149-48E5-B61E-175E6DF97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107" name="Image 1106">
          <a:extLst>
            <a:ext uri="{FF2B5EF4-FFF2-40B4-BE49-F238E27FC236}">
              <a16:creationId xmlns:a16="http://schemas.microsoft.com/office/drawing/2014/main" id="{9BC8311B-81A1-4B79-A2EF-3E5FD36DF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108" name="Image 1107">
          <a:extLst>
            <a:ext uri="{FF2B5EF4-FFF2-40B4-BE49-F238E27FC236}">
              <a16:creationId xmlns:a16="http://schemas.microsoft.com/office/drawing/2014/main" id="{81F12FB4-C295-4CA6-881F-0B4B59647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109" name="Image 1108">
          <a:extLst>
            <a:ext uri="{FF2B5EF4-FFF2-40B4-BE49-F238E27FC236}">
              <a16:creationId xmlns:a16="http://schemas.microsoft.com/office/drawing/2014/main" id="{1F4BA97F-1E25-4676-8520-BF3950137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110" name="Image 1109">
          <a:extLst>
            <a:ext uri="{FF2B5EF4-FFF2-40B4-BE49-F238E27FC236}">
              <a16:creationId xmlns:a16="http://schemas.microsoft.com/office/drawing/2014/main" id="{FFA29D5F-EF27-46C3-BD4D-699844726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111" name="Image 1110">
          <a:extLst>
            <a:ext uri="{FF2B5EF4-FFF2-40B4-BE49-F238E27FC236}">
              <a16:creationId xmlns:a16="http://schemas.microsoft.com/office/drawing/2014/main" id="{E394A96F-67F5-4C4D-9A5C-5C29EF271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27</xdr:row>
      <xdr:rowOff>0</xdr:rowOff>
    </xdr:from>
    <xdr:ext cx="921364" cy="0"/>
    <xdr:pic>
      <xdr:nvPicPr>
        <xdr:cNvPr id="1112" name="Image 1111">
          <a:extLst>
            <a:ext uri="{FF2B5EF4-FFF2-40B4-BE49-F238E27FC236}">
              <a16:creationId xmlns:a16="http://schemas.microsoft.com/office/drawing/2014/main" id="{890288DC-DCC4-436B-8958-D375058BC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76550" y="66713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27</xdr:row>
      <xdr:rowOff>0</xdr:rowOff>
    </xdr:from>
    <xdr:ext cx="921364" cy="0"/>
    <xdr:pic>
      <xdr:nvPicPr>
        <xdr:cNvPr id="1113" name="Image 1112">
          <a:extLst>
            <a:ext uri="{FF2B5EF4-FFF2-40B4-BE49-F238E27FC236}">
              <a16:creationId xmlns:a16="http://schemas.microsoft.com/office/drawing/2014/main" id="{D85B07A4-1C84-46A9-8D64-44B0C330F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998383" y="66713100"/>
          <a:ext cx="921364" cy="0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53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3E6FC430-1E4E-4F9D-9FE3-7BE01DE88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2C9333E1-867A-4391-AB03-89F89EFD6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B7DA96B7-DB8A-4E32-90A6-195C00EE2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B41B2ADA-0E84-43EE-B782-2E9141012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94DA7AD8-A065-4F47-B890-80587D7DD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E6D89D76-365E-42D5-9EED-BDB1F7D65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D96CBA00-AA79-4660-9160-A314A17F3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FE7D116B-5E4E-40FC-855D-D084DF730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629525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2799753E-7601-4C59-B9A1-0ECE62021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019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5A32D8FC-CEE3-40CB-8FCD-C541CAFEF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A73B821D-98B3-49B3-A18E-E102EF8E9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69359F9C-2C2F-451B-BB5C-06F7B42D1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62952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2F615DEB-1052-49B0-B033-67FDE6FEF3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EFAF03BC-C4F9-4C33-8881-277DA33FC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D0225FEE-4B59-4B41-BEFB-8F9CA0612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F3F552F7-78BE-47E6-8392-81ABC4BED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24212132-87A5-4D63-A430-B9A14CD5D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4F1B4153-A450-47B5-9B9A-BA726A4FD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D6D5CFB7-0962-4672-8524-B309FC485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86DDD20A-E35D-44F1-AE74-B32260A80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6C7FE115-F3C4-4E2B-A313-C8B0BB952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CA6B1894-13C8-4AF3-9495-37704A6EA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FBDFFE8F-C904-4BB2-8DB4-B1A70D3A9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C7D0098B-C7BE-4C4E-8386-36B6E4D99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0C52BC66-81E7-45A6-8E82-0994A19D1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C38667DD-80C9-4363-911A-367E18F5E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A41C408F-A8E7-40D8-9554-4E2B58832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CE354CFD-FC93-4A8A-A77C-FB76E817F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BD3DB3C0-D686-4EAD-8ABE-38B36C02D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5C3D0909-77CA-477E-9F93-2897F405D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A73939EA-C865-4D05-9BB1-DCD1DF8CF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041F53CE-B88A-462E-91D7-099E964FE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7DD63BDA-C7E3-472A-97FF-EF377A3A5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8A22F937-95FB-4EE0-837B-0DD6DAFEF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D6BDEA32-9BDA-47A6-973D-DCA0AB632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828FD9C0-D486-41CF-B8B9-AEC932E01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EF50CDD2-2F58-40AC-AA49-60488C190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77C2C92B-5161-48D1-BD3F-2CD21EAB6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912B8862-FC2F-4473-81C9-23C441C79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11733599-0BE3-4652-AED8-1A7F40BB0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9E731F7D-BE6A-4DFD-973D-9C31970D5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C4DF2C4E-5B11-42CB-9C1C-5243B3DEE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83AE22AB-8518-4742-923D-73033DAD4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50D8ECF9-99BB-46C2-B4E8-EBCADD267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3837F74B-9002-4435-9761-C52DC5C1D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B1BFF29C-3973-4A23-8A2A-23AD59D2B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35D1274A-B3C7-4800-A672-758B9F702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DA8CA1BF-FF49-490A-BA73-00690F815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1FC07ADC-B51B-455F-88E9-41EB40102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F47F9999-06E1-4183-B2D7-4EF578B17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AA5A8718-1896-4D88-85ED-6979F5682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20492700-8FEE-4EBA-BE4F-D8B33B50D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A7FC72CF-1758-48BF-8405-72EB5ED4A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CB539B0B-4C98-4204-AFD4-CE37790A5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197867F9-125D-4863-BC58-78FA0A7ED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2B4874D7-5264-4FBC-B6FD-5CDBC5AE1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0597A2D8-37B7-4D96-8C16-00BE46F85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5A9FD5B6-4F78-46DA-AC77-36689ECBD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5FFBE6E0-5042-4ED7-9087-26D325DAD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1EC70938-89A8-4DF5-8579-399BBC086F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A568546B-8508-41AD-A82E-50F02BFB9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A60EEC0C-9DB9-4A7F-809F-765069760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B055F765-895D-404B-B1D4-B2F8A187F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3C98E845-B54B-45C9-A145-8B6D5B318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D0D93FEE-6B78-4077-BC14-2FF28251A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119411AD-A20F-4DE7-84F7-ECB749804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D7B685F6-960D-43D5-AA10-9B79A91A8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46DD8FC9-D3CA-43A9-9DF5-FEEB62DBE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8825D8D9-0FC8-4136-9556-4AD8A0887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92B7CEB7-1D57-43B3-A4E1-1B2414CF7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E50831EF-3C42-4D2E-B1E8-17A51F2E5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10BA5BF6-8FA1-4932-B6E6-0139AB205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BDE4170B-F9EC-4EE6-83B3-D75952F8E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2BD9071C-8CFC-4D25-96B5-4AE44B98B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62E637B4-9977-4A67-B86C-A2540AB1D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12224C7F-6C9A-48EA-93FF-F202CB995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541C957B-8F9E-47F1-A349-A2EF6D5D4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B6A5682E-C366-4E16-A801-6FCFE8604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5B538837-6A91-4C40-81BB-131ACE51F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896CF1B3-51AE-437E-B08E-606414EE1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8E98AE15-D703-424E-A6BB-9BDD3B445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74B4852C-8B29-4A2E-A86E-3C5F2E946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A5A5092F-B260-42AA-B55F-94B88C900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65A675BF-CEE6-498D-92DB-8DD2874F5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89D875DB-B572-4F48-9DF7-E0E25004C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E4B9799C-2D15-48F7-8B24-1E861AA44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03145181-4661-4D01-8C8E-58C4BCA3F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16C4466A-F2F4-490C-A24A-A19AA2027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74FDA7E3-EFA6-4A4F-8D11-339978F36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28E391E6-BC1A-44E5-953D-C588C84C1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B1E4760E-5D5B-4C71-B47A-D16CF4897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608691FE-53F1-4930-9721-84FE4DCCC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0077C981-94D8-4388-963D-61C2D066D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2F4BAD37-292F-42AC-8E1F-C7E70D3E5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670133DE-1E35-4286-8864-27F1799A2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21BB3587-1DB5-4A68-B11A-C10DD4871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65BE02C8-777C-479B-959A-63D85435D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681A82E7-F896-4B26-B84B-990407234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767D5210-558A-44BD-88F7-A2E102840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1A89C7B9-411C-44EB-AFC3-A2C910D4F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F614F7BC-EC7C-4CFC-B9BA-9352243F8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A8AC3552-956E-4695-A92E-86ED4AFF5A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C313DF02-67D4-42FA-8B0D-64F5E777A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ECE00BE0-1FFB-46C3-8F0E-D48A2A2D9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32A27172-E660-4B70-9C0C-863879A460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9E5D63AC-E61A-4AD7-B180-99EE683D7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F6BE50D1-467B-469F-A128-BCBFEFE5D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BCD49DDC-0CAA-4E35-AB7E-4FF7919C0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6F25B096-D1B2-452C-8324-574A33D89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5C5D4BEF-2085-4480-A654-A41D55014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0D540CFF-0C91-41ED-A567-11C520DDC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B23B6E00-99F0-4EEC-9EC8-5425CE27E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E10E8749-64CE-4ECF-B66B-0E4D40E9E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02D8AF24-332D-4E61-B246-1A008ADEA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88B6DDA6-43FA-41E6-92E2-3859D5D2C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6B1135FA-DE13-415D-A353-807385729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FE4E1E42-5C1B-4515-B541-52B2DAA2D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9AEFCE2E-1083-437D-8991-17E833137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9D64DF64-6C9D-4BF7-A96B-769630B44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BAEB8BFD-F62D-45DE-91FA-87585BF9B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35E1A9E0-401E-4CC5-A5C7-394F99CB7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4210B654-1C9A-41B1-B557-5495FA69F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C700C44F-B376-4076-8A73-5143564E9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A24F8DAD-F50E-4458-9EE4-D7513F463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3BD36660-F864-4704-B12E-AFB2D5234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5E84F2C8-DAC7-47D7-A2AE-D87A6CD1F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C6225066-D0C9-46BF-A20F-4F1378C62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FE9529DF-6AA2-4598-A957-95E17F87D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532FA3DD-9670-4663-B20D-491A12F32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ABD18CA4-7F36-4BB2-A7B7-7C4DCC90D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0A498B99-5F4C-4651-9673-3D364F4C9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14955801-1CF7-4B42-B68B-E3C8F2BC0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DD6164A4-52F8-4423-AC98-9DBC5A32D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19865276-9FA2-46F8-A241-95D81119F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6B37435C-EC3F-4536-ABE0-7D4007AC4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2A666079-8177-4418-8326-269243AA2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42A067D0-0B92-4E0F-8717-C4E8BE7BC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F6BD373F-E59F-4E03-A4CF-8AE80860B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A99D8BE1-A279-43FE-ACCC-83F9D5493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0C3D67EB-9573-435E-BF22-A62F95DF1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CC8A519B-99D1-4D7E-A29B-0E5505CFA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CA556F13-09F0-4665-A0F7-ABAEFE0BD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D55F2CFC-F5E4-481E-8D71-3BA40B907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BF978B78-C33B-46A1-B2B9-E8C88A27A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0A9646D0-216C-464D-BC97-407EB5ABB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17BAE23C-52C8-4E9F-98CC-7FBE39B74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BB976C75-E8EF-4B61-8491-D7B029167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B9FC6AAA-5606-42D4-B189-99BED05E9A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3FF44673-D5E4-4416-832C-568DAE2A3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1F4FABD3-7701-4C32-9034-9E7F5B5EC1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9850ED13-A2FA-4D63-83F2-FB7B3AFCC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F0FD9978-C2B4-4813-A487-475D038D4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39E25AA9-4F59-4499-A641-18534051E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8605CB88-EA13-4FD8-BCC8-5FA540668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20D36F56-47BB-4FDB-A83D-5252EC5F1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548B0833-C26E-4CAF-B61F-01716537F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C1EE4874-BC0C-4FDE-8728-C234E60D7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1CAA807B-1D7B-473E-BFA4-7E11E222B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5530521B-BA62-4F7A-A656-38E52939D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80E747CD-C12F-44A1-B37F-E899CFBB5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6BD0C1B0-75FD-4EAE-8D35-A8FE4F58A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83A0FA87-7046-4608-836B-1F015FB41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6980E4C9-99DF-42F3-A204-64B524358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02B35224-4BFF-475F-9B3D-4C4E5B5E1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C8CBF47F-400C-4A7A-87AC-4511D6C79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D9782FEE-BD6A-4349-BAF1-0CC50C04A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DC6B326E-A29F-448F-80DA-3F4D2DD8D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0DFD6B4A-B13D-4756-94DB-1710FCA70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9329E06D-B3E8-475E-A4C4-8ACFEB7B0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55D35AC4-4F88-4238-9425-42906C841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0B365837-B0B6-460C-B40B-232A97CEE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14AD688D-DB2E-48AB-A5BC-B7C4415C0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4F70AF2B-E118-42D6-B060-A75891A9F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B33C90CB-1FD7-4AEB-886A-7D5124386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D3A3B6D0-5BE8-44F3-B992-88BC3C23C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CC252148-979C-4CEC-BEB2-4DE5193C1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D94A1053-CB66-43E3-90DB-44A8F3E60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C8DE11A1-1A5B-4B25-BDE0-77F2277F1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632ADC63-6E33-413A-A3A1-2C3D20EC1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381B2854-EFE4-4798-AC98-8B8985E12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776203F6-11F9-49CA-820E-8548BBCDA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5AD940FA-D1FF-4834-94CE-01124EB07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2AD6EFFC-9C33-4116-BD18-0D46D65C7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8E9E7BAE-7D71-46B3-A61E-AB9202A6B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D26D11C5-04C4-4447-B83C-3E75238BA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422F1B11-A8BD-4B74-8223-28E703B56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F7374FA9-7812-4441-8A1A-5DD77ED42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9A8D8A75-64A3-412E-85B1-CD8324072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B8DB5E0B-C1E6-4914-A1A2-02B02234B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31962945-156A-4644-9266-10457CF4C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E218B173-E947-4F4D-BAE6-17990581C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C7D04BB2-25E8-4DF3-B9C0-487A13822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FA6A18CD-21D7-4361-B51E-D15AED06B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D7B3B5B7-6058-4632-8169-5750CBDC6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A21757C1-E150-43FA-8008-B4F771EF1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B72CBEF3-1A2A-48BA-B7A6-0FF3E8433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E109ED12-AA49-437F-97C1-162AE5FEC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B7CAFAE5-0615-4B64-B05D-A21DA9150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1866C631-F808-4B81-BDAF-AD9AECE9D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6E0BFDF2-1664-4616-8097-87A46722A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0038EC21-2A9F-47C1-8F5C-890B3A1C0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E28524F8-FFD7-4A29-A2FE-A490F770B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341E9FC0-374B-456C-ACF0-A9C05AE16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D632C66C-6207-4FBD-9636-906D53C80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AC4660D1-E3EF-4B26-8D3F-9A9464AE3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4761D6E0-BE47-4A21-90DD-906B05139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0AC638F3-2DA2-49DE-8558-8FC3E5304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34130270-3268-4824-8BD1-C112A3EA3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3B75BE90-5A95-4063-B07C-CF1D5F430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9C17BCAE-8D50-4AAD-B30C-943069410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9057C790-850E-4A8F-BEAC-FF4D30BC0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4BBEEC06-8010-4114-8812-54D477536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8C80D495-E48D-458A-BFFB-508E09599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632AB355-049E-4788-8409-05683850D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D8AE7F19-1E7B-4E97-B606-FAFA920F75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14CDFABB-E349-4F8C-912E-96C0B8F3F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9C2BF3E8-FC3E-4431-972F-D7F5F6803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3003B94E-2C3C-45BB-87DB-730FEC8D8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A97D569F-757B-4753-8825-61A2F5F2B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CC7B35E7-0709-44E8-BD8B-F741B8D15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552388E2-9316-4455-85D0-8B49109AA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2D08A480-BE66-478A-B32F-763C20C9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C70B1503-D4C7-4FB9-9B7D-5A1A819BD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3A79024A-D616-48A1-85B2-BB2DEDCE0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7DFBFA0E-FFFB-4F83-97C4-37A687132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1F34138F-0EC9-463A-97FA-B99467A66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99537ED2-E139-46C4-8CF8-E0CB1CFB2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ED948B0F-0994-47F8-8A5F-091D509ED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7811E7D2-F81B-49BF-962F-81C2321A1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F1AE0FC1-BFA3-47F3-AB72-C7015CE5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85840A86-6276-4FA0-BF7B-C845A7AEF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5F945B3B-1361-4A4A-8425-32E2903EC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B5BAC865-8818-4B51-AE1A-CE3193F72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BAB7FE9B-FA4B-475A-97DD-13B4B6192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8B20A371-E70A-465A-8465-0EB25FCFB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23325E77-DE60-49E2-859A-DA6857787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96AC0FCF-6014-446B-A9CC-BA58FDFE1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38605D13-48CC-4A88-B9D0-467AF1FA0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DC2B4B00-BF9A-4F42-AC24-4AB5E660E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0C36CDCD-F35C-4338-9E50-4E5071DE3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FE1E4406-DA47-4FBF-9F55-A56B1DA82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4CB846F3-ED5B-4BF6-B3F9-3B9FE05ED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699FED03-1B9D-477A-87B8-538BC03ED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F5C55E00-4CE0-4BD5-BC5A-A28584E0B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F3B57B05-7642-43DC-BB6F-E98E1032D6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0E10DEDD-90D0-426A-AD0C-367B892E9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371E12CC-1F8B-487A-B1CC-FD28D537E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3E817EFB-B2BF-44E1-94DD-20E71B2B9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5673F991-2A0F-4B44-A170-9D2DF0E75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3299D70F-43D8-49C4-BB81-DFDFA27A0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6FC48EE6-4447-48C8-BBA7-95A6CDF96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6B26C3B2-B397-4339-BE4F-FFEB8B3AF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2A7B732E-C405-46A9-8D87-89FD9C9FD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BE0B59A7-D00E-4D8E-AF5F-5BE6A35FB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9B40FB91-D306-43B3-9807-22C7D19F6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AC061D59-93E2-438C-A76C-BCAC9C560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728BDB9C-638F-47F5-AE5C-472768154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5B0886F1-18BC-4BE0-AADC-8BF8E4F8E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6CED9FF5-4997-49E6-81A5-30EA669E4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668DF302-8CB8-4AB2-BB4D-273147A55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8DAEAEBE-0798-4B24-8EA0-BD0273A3C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F73109FC-19C7-42C5-A1DD-44698C86C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971995B6-05DE-41E9-8427-3B7CDB941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3BC45F23-E9C9-457D-B4DA-33B4D0C2F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7AF3F2F8-62DD-46B5-B831-C4E80A2AD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0A8166BB-E6A0-445E-B812-1E4540AE8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7B68912C-B701-456C-B6E0-237727317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AD8F7583-921A-47C1-9F1E-9F4858DBE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97119D00-768E-4793-BAA4-826931A6E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AA00CF3F-A3B6-4C98-A902-3B4A34FCD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736B6B83-5BF6-4309-8569-776348532A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068E3DED-6D87-4B5B-A5CE-C82021C59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C299B4A9-FBF4-4A82-93C0-ED7E83794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19CF6AEF-95CE-4342-BD20-63FB880FF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0986645C-D2E3-4965-99D1-C95BEA5D9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E3CA0552-9456-401B-9724-1C13959B4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2DAD9717-C7A3-4BC4-911C-D5EDAF3BD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10ED0BCD-CB40-4514-BB92-8BEB7B1C1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4C017916-6F29-4E89-AD44-1D121808F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223D8AF4-783C-4206-AB2A-010E8A61F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E2CFA0C6-6942-476B-9062-3C1E6459C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12E0600F-882E-480F-A7B0-B580AA1B2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10BBE58A-2BB8-4DC4-9B0D-D8621C162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4436A7B2-E503-4C68-BD0F-D4BAD8648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5EDD1BAF-3137-465A-994C-81E53719C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935EF71F-09F6-4CF7-8951-F1B3A1DD5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097E1D3C-A16C-46CE-9EFC-071398D1A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D99AE92E-9A6F-4C42-918B-26DA7C721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28043175-25E1-4B3D-8CEA-51D0A5E74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F4E9096A-C716-46F1-8753-25A3EBB60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57AA35D0-EED3-40FF-B655-904C7915A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6B718CE9-9702-476D-BA2B-D15423BC0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BCDC7923-8430-451A-8F42-06118E3EB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078F4587-5DAD-4287-940D-63217E65E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28679FF7-6A5B-4389-9644-3BCBDE7FA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F479833C-700A-4C3B-8202-8A2602580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AF871D6F-7172-4B24-A1FE-09C50BFC4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98210592-311D-4532-8F1E-2363F7983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AA2D7CF9-9944-48E5-A370-C2A5A7A29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95A36737-B309-4593-842B-727A7C811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7FB5A627-77A4-4C33-9404-B227DC246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29F4EB92-3F81-4A4B-9F7E-0D3113DE8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459A1CF9-D40B-497D-85EA-A143BB1C9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C40F75BD-31A4-4B91-B0C1-591B6057D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6E47D6BE-8BF9-40CF-B98E-7F6C10E4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70BEDEE8-4CF4-4254-83C9-0C416DBF3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35F44BDC-7E78-4476-AEE9-3DAFD83AC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7806BB2B-A98A-4F27-85B4-E3EC60B2A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325C0C95-8FF0-4A18-B686-85C5C1D60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1CEE8481-5A22-426C-B8B4-F04A2D764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3125A4CC-2EAD-41D2-BC69-87631B2A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4DDB15A0-A0DE-4342-BF66-23C5A5D5F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AF50BC70-2821-498B-B2E1-E5CDD1835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EE259DFC-26AB-46E7-8C8D-431D4D42E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21549C33-8329-49B0-A2FD-51F0E9330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677AAF77-19B4-42BA-A43F-43EB06118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AEFD27C0-D6F8-4B35-A121-9371913EC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86A10AB9-C046-4F89-8951-FA8A57653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68CE7D8A-4229-464A-97C3-0ADB6AE9C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A727886D-D33E-4964-AF54-8F33CD676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1C3DEF16-89B3-4493-8B4F-5C730A2A6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0A347A15-FF44-473B-BABB-0DBFE3107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FFFB27F9-1C66-42A4-AE5A-FB6434D89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99DEF104-BB4E-4D86-A0D8-4C2B55AAF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58A40430-A082-4A50-BE54-16A99EFE7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4217574B-F530-48C6-8136-C69C8016E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96A84728-5CC0-4295-87A2-52632C5EB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9E4BC1EF-F742-4DA9-A732-23407FD02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EAE08CCF-8B41-43C5-AA8C-A087D8F76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E5BF0CD6-0BA1-4F5F-B83A-BDB034706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A057EA44-7BEE-4C20-903D-230977587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25A105A6-8191-4E9F-914A-FCAF82CC9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9D77C66C-015A-47EE-937D-68512D378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8828E245-E99B-4255-824C-7D139914E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C4E1CE23-A774-4A47-8738-F8FBC72BA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04932DBA-56E5-4E6F-927D-A4450D5B3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E49AC081-D3B8-4912-8672-CC6A6D8AF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7E1EF279-5857-4B28-87AB-DB7B43087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B6BE071D-D01E-4D7D-90A7-182CD75E0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6A01271A-FC4A-43B6-A7F7-B34181516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F6C45545-2D6D-4B6B-A0A8-E36096759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8812DD65-9F77-44F5-8DA5-E07676F95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1C760C8A-3941-4323-B9A8-DDC179140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8C33842F-A848-4931-834B-F1F55527B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A1CEE202-BB85-4B2D-8C99-3C3E834CC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0AD22EA8-CDED-4B42-9C1E-1874EBD21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473E01A0-D1E2-4585-B1E0-75D57DD50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5149597A-6E66-4CE2-A6D4-E1D6A075F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0C432650-743A-4CBE-AD95-89FE08AC1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B06EA0F7-93B0-406D-A8D3-9F7AC20A0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3D3D4FBA-5FCB-4A47-94EF-E2E93D3B1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AAA73D5E-CD9E-4B58-A5E8-C0BC931D5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59E4C31D-CCD4-4740-802B-CF2294415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86A165C9-FB55-4443-8FE0-B2815A1A2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B26769DE-8E94-49A7-9816-3C2385085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17F80620-1AFC-422F-ACC7-B5D5467DC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A5C4D4EE-E14F-4D9E-9DD3-B671075FA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9521573C-4BF1-4165-8308-7036DFFC0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4B0E9B9F-9BF8-499E-919C-A308070AD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0770991A-981B-4F37-A0BE-670554AB0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B38CCB65-F0B5-4E87-B7ED-7D5D901AB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9C9578ED-61B1-4AF4-B7EE-8CC17DE20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446558AD-1023-476F-B97A-7901F074F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E1B2EE24-2BC8-4ACE-A4E8-203A53186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87AD0415-2F72-4215-906B-03813C54F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778C4A13-477A-4BC9-A3FE-69F79C8BB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0F1595C1-3E0A-4FED-919A-AE7419753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C94C1F4C-2C6D-4F23-B429-BE3DF4A5F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D89E0B1E-AC89-4C98-ABC9-B46B9A7C5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BC402A58-C481-4701-ADD3-DED2BECA3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378149DE-FF89-4F96-ABCC-BEE1A945B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9B141F4C-760E-4906-8B02-80AABCE53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CB1770C3-17C1-438B-A855-AAAD7335D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FE2260CF-BFFA-4AF1-A92A-933E44F63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64C6AAB1-3B7F-492B-ADB5-09FF1894B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28480B40-D9A6-4D54-9DF2-41D201217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049E5697-56B2-4A1A-848C-2AEFEFF64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F85816EF-0486-42AA-B521-487A045A7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950DADBE-CDF9-444D-86AB-9D061B42B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FB86B88C-2CF2-4BF5-9846-E609B65FA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B9809AB1-7133-4955-B63A-054CD35B4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53466E86-ACF5-4EFF-9C4A-4EBF2856C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B3D96DE8-13D1-47BB-9009-649E48279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4DF6A2B9-F6F5-491F-87DF-DAE06CBCD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5DBDB6DE-8FEF-40D8-83F4-166FC7BA5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E65089BE-B350-4E6E-A999-FA78CA7EF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8EEE85F1-EE3B-446C-BB59-D46554F3B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3C847A23-051D-41F2-87D3-2E6570EB3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1D4B87BF-0FE6-49E0-9B82-0FAF756DF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598C9B5F-F3FE-4D81-8C37-83DFF76A2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30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8AC6B326-0EE0-49E1-9FCF-9241FAB01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42030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30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99500BFC-E35A-4DCF-B3E5-430E3ED40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42030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30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AA28AB31-292E-4420-B603-DABF44F2A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42030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E5839300-6700-435C-A108-D67900F7F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29</xdr:row>
      <xdr:rowOff>976312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DB26BCEF-669E-4144-ABE3-EDA3DE752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238013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29</xdr:row>
      <xdr:rowOff>404813</xdr:rowOff>
    </xdr:from>
    <xdr:ext cx="927017" cy="0"/>
    <xdr:pic>
      <xdr:nvPicPr>
        <xdr:cNvPr id="397" name="Image 396">
          <a:extLst>
            <a:ext uri="{FF2B5EF4-FFF2-40B4-BE49-F238E27FC236}">
              <a16:creationId xmlns:a16="http://schemas.microsoft.com/office/drawing/2014/main" id="{D4CE7F44-4C6D-493B-BFEA-5D810E13B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232298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47773DE3-F2DF-4011-9C58-5A3F529B3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363019B6-FA95-4D28-9A1C-A48EA97A7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30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EF78E3F3-370B-4347-9525-BAB155557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22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C785EABD-5714-4DCA-B02A-3ADBF2B90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31540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76F5BFF9-120C-44DC-B8FA-3301DC635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200596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21</xdr:row>
      <xdr:rowOff>254000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9C45E065-8EC3-445F-81EC-18F7A4BB4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20300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BF88FCAC-CE53-4B8C-B8FF-C8E5BEC84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E541F798-EF51-4658-A467-94CD6EAD3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5235C210-38AA-4145-8456-4613B1EAF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B6125AAB-C1AB-446A-B1F8-B23CD6C16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09511932-CB3A-49CD-8400-4CEDCF7B5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63F35332-FB81-40E2-BA47-D93FCDBE8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244ECAFD-F7DB-4AE9-806B-A768B7F7E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42F94B96-F40E-4664-819F-EA75DA2F5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D849C0F5-7259-4DD2-A009-2FC19E9AC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D9AFE5E0-ED87-49FA-8401-CF6A4D32A7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104AD1F4-7A57-414B-8571-5BB5D38CB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830D05A1-AA0B-4A1D-AA9F-AE4402E2B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D65F95E7-5B4B-4F3E-8E81-752EC8DBA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10E65AF5-918E-4732-8FEB-4FE417407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B99D97E5-836B-40FE-92F5-E444AD473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332305B9-55AE-46C0-913A-9EEAE7CAD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02BEA302-8F3D-47CD-8E65-372FEAC8A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89E8545F-79D9-48DE-9BD7-9FB9343EB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293E5B00-0BA0-4FE6-AECF-546BDF849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9B2ABF1C-515B-43AC-A218-F94ED100A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C1D28ADF-F086-4BE1-A210-465796D81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A8C4CE0A-5800-4C88-9416-1B45DB165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0E0D2554-E0CF-4A8C-B8CB-93BFA6665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9CF59791-870E-45DA-A6D4-89C30A6B2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1B9F6AF7-F524-4336-8CCB-FD6A1731F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DED32BF3-52AC-4BB9-AE45-82E0EA7C1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96E5C075-4E87-468A-879E-2030C78E4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F8F99FA3-A9FF-44B7-A86C-45D8BBA72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8AAA46FD-141F-472A-A96E-36454E9CC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598F3014-91BC-4F3F-B0ED-A2228F70D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9194F587-CB89-4F16-8F78-E3C50916A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F4487CB3-4323-4533-BE63-F6214DBE5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C6836861-8D8F-43D6-A434-BD2166155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AF4E5612-CDE8-4B28-9BB1-EC2C6CB68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08892FD7-B960-41B2-A069-1049FE513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5A1B35D5-F0B8-4E12-AA9F-8BDA884E8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2A55799D-34FF-4B97-822E-9D8836360A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2C2872AD-235C-48B4-92A9-00FCB6CC6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87D1220C-9F3A-4E45-94AA-709A11A94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8B9F8B32-3A49-4E16-8025-BA736AFC2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C5E23A0F-541B-4CB4-B8F5-6C8B74840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45" name="Image 444">
          <a:extLst>
            <a:ext uri="{FF2B5EF4-FFF2-40B4-BE49-F238E27FC236}">
              <a16:creationId xmlns:a16="http://schemas.microsoft.com/office/drawing/2014/main" id="{8FF18C01-0ADC-4FF7-8D58-B292D97B7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2AA6EC89-7D95-48B3-B317-B4838920E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8B07FF59-852C-4D3E-B846-65D1F484F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448" name="Image 447">
          <a:extLst>
            <a:ext uri="{FF2B5EF4-FFF2-40B4-BE49-F238E27FC236}">
              <a16:creationId xmlns:a16="http://schemas.microsoft.com/office/drawing/2014/main" id="{B8779CE3-69D4-4C51-B82A-5060A69B7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449" name="Image 448">
          <a:extLst>
            <a:ext uri="{FF2B5EF4-FFF2-40B4-BE49-F238E27FC236}">
              <a16:creationId xmlns:a16="http://schemas.microsoft.com/office/drawing/2014/main" id="{B5F0F253-8E56-4510-A2D1-2D5E318C5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0654AB78-E9BD-4C1D-926D-869B5A78E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451" name="Image 450">
          <a:extLst>
            <a:ext uri="{FF2B5EF4-FFF2-40B4-BE49-F238E27FC236}">
              <a16:creationId xmlns:a16="http://schemas.microsoft.com/office/drawing/2014/main" id="{35D6575E-9F3B-442E-9042-5779FD881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D0A4F9E9-CC7C-440A-B1F7-FC36A57AA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7EBB3B13-F0BB-4008-B23C-89A0075DC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A61C827F-BC01-4503-ACA3-EFC69CAD1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5097FFB4-1F6E-4A94-B5DB-24D803916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C219EBC8-0DD9-4A01-89CD-E1DEC1BA3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3C908817-45A5-4866-94F1-0EC759F72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42CD278E-6CC7-414F-9447-D023D6BD7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96F7FDAA-DA77-4728-BE53-B53C7393C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DF982A7B-5E49-4614-8518-5D71B94C9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3FA38D9F-6607-4B28-B22F-699A7455D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2DE9D3BD-39AB-4105-8936-F2A70969D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74CB610B-D77A-4CDC-8A9F-498A21A6D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9B153AE7-84DA-481C-BB4C-EAEC4FF5D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AE74C109-614A-4386-9789-61B7F8BE3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2CF6EF8A-E640-48D9-8011-9ED669C1A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39DEC24C-3C64-4A1B-8A58-FA28E1709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818BF8B9-91FF-4853-A103-038F22A98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0785E4AC-9A1C-430A-83F0-9D894769C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70F0CFF7-EB3E-481C-A5A8-7D75E4C52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CD34C8C0-186D-450A-938D-C8AD72A7E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CE6D2427-6B1A-4BDA-9B2A-7F28B4C01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3EED7D6C-1453-4DFE-8771-8846A96DE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8EFB9D3B-0D64-4274-981E-3F3AEB5C6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75" name="Image 474">
          <a:extLst>
            <a:ext uri="{FF2B5EF4-FFF2-40B4-BE49-F238E27FC236}">
              <a16:creationId xmlns:a16="http://schemas.microsoft.com/office/drawing/2014/main" id="{389F9115-5D88-4591-A630-6CAC5A743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D3EDC825-631D-4881-BBB5-2865C660D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609D8B77-5A63-441B-9DB6-099B997802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53</xdr:row>
      <xdr:rowOff>0</xdr:rowOff>
    </xdr:from>
    <xdr:ext cx="927017" cy="0"/>
    <xdr:pic>
      <xdr:nvPicPr>
        <xdr:cNvPr id="478" name="Image 477">
          <a:extLst>
            <a:ext uri="{FF2B5EF4-FFF2-40B4-BE49-F238E27FC236}">
              <a16:creationId xmlns:a16="http://schemas.microsoft.com/office/drawing/2014/main" id="{FF35CE03-36C6-48CF-9839-5BB04DF0C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022706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479" name="Image 478">
          <a:extLst>
            <a:ext uri="{FF2B5EF4-FFF2-40B4-BE49-F238E27FC236}">
              <a16:creationId xmlns:a16="http://schemas.microsoft.com/office/drawing/2014/main" id="{C8F2011A-1757-4013-ACB3-8A7A6D748F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D4919655-7AEF-483A-8D40-663042BB2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481" name="Image 480">
          <a:extLst>
            <a:ext uri="{FF2B5EF4-FFF2-40B4-BE49-F238E27FC236}">
              <a16:creationId xmlns:a16="http://schemas.microsoft.com/office/drawing/2014/main" id="{F62942BE-A181-4C16-B8E9-076B427F98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15B75970-5565-4687-9FC2-AF2918690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7D042423-E0F3-4799-A11F-2C93E7E31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E0580EE9-DD1F-4C62-8110-F18DBAC506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435B0842-4147-4CFD-B420-CBBF1E970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6AE0167C-12C1-4CF0-A963-A5DB5F3A4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17117EB6-62B3-4D4A-AFAC-E7C47FA7A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F75977E5-CB1A-4F16-91CF-0B1ADB3EA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C08CADE4-4A62-4352-A7FE-FBB31A268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FE20572C-8BE1-4696-A5F0-F3526FB63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36EA7ECD-EDC1-4A79-8937-2B8FC912F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AEF6A8AC-E5E8-4CDA-A447-0DD45140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B81E303D-5CAF-43FE-AB92-9E05D6B904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87591D26-D4D3-44F3-8C75-531FDAD79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22B91575-76F2-46E9-B0EA-89C1B693B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496" name="Image 495">
          <a:extLst>
            <a:ext uri="{FF2B5EF4-FFF2-40B4-BE49-F238E27FC236}">
              <a16:creationId xmlns:a16="http://schemas.microsoft.com/office/drawing/2014/main" id="{8CDB05EF-564E-41E7-9C7A-75C8B8AA5E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0469642F-7AB6-4256-9BBD-3E9DA0981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8E1941AF-540C-45AD-B6BD-0F2C3B283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53</xdr:row>
      <xdr:rowOff>0</xdr:rowOff>
    </xdr:from>
    <xdr:ext cx="927017" cy="0"/>
    <xdr:pic>
      <xdr:nvPicPr>
        <xdr:cNvPr id="499" name="Image 498">
          <a:extLst>
            <a:ext uri="{FF2B5EF4-FFF2-40B4-BE49-F238E27FC236}">
              <a16:creationId xmlns:a16="http://schemas.microsoft.com/office/drawing/2014/main" id="{FB9648AD-A4C2-4CDD-9B2C-A69B7E50F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00" name="Image 499">
          <a:extLst>
            <a:ext uri="{FF2B5EF4-FFF2-40B4-BE49-F238E27FC236}">
              <a16:creationId xmlns:a16="http://schemas.microsoft.com/office/drawing/2014/main" id="{3484EBF5-C521-4F0B-8F9A-17327EB6C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53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C71F34C6-CCE4-4C68-8A01-B7A2AB685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53</xdr:row>
      <xdr:rowOff>0</xdr:rowOff>
    </xdr:from>
    <xdr:ext cx="927017" cy="0"/>
    <xdr:pic>
      <xdr:nvPicPr>
        <xdr:cNvPr id="502" name="Image 501">
          <a:extLst>
            <a:ext uri="{FF2B5EF4-FFF2-40B4-BE49-F238E27FC236}">
              <a16:creationId xmlns:a16="http://schemas.microsoft.com/office/drawing/2014/main" id="{856CFEA6-4911-4821-8BB1-15DE8C66A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739235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40AB2E34-08ED-44FA-9CBD-C4A4310F1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6656F8C8-4CF5-41E4-A1AB-CCB4DB9E3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53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9C7A72CB-FB33-4FAC-ACE3-90800EAF2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4349C96F-FD1C-442D-B2DA-ED1CA9469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6A2C7487-9BE9-4A4B-AD32-883373054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53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2BDDD5F3-D951-40FF-99C3-158A0CF4E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707152C1-D37E-43FE-B2E8-75846C5E9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1BBF9B1B-BFED-4EB5-B5F4-B4D534BA5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B6F7894C-95A3-4AB3-A2DA-344A588EE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4DE73D58-0CB3-401A-B1F3-1BDC9F0F0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E8E0BB91-1040-4B91-A780-79B031137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14AEA413-B281-495E-A091-324CEC9FA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AAD6C307-E3F8-4816-9394-FF1657A17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9A06ABB2-B277-43A2-911E-78087E515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96635FAF-5642-47CA-905F-632FC72FA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982362F3-3CEA-4400-B6EA-AB8ECA271E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537414DA-F33F-4C10-999D-F5D26133E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F1143D6D-AFAA-45F6-B23A-063882652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61CB05F9-32CA-4C5F-9108-20D66802B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9BFBBBB8-E942-4AA2-A951-C991D898C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F648E7FE-07F3-4EE5-81F7-DD02BF158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0FB95535-BF8B-4A7B-8D61-128CD59C0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A0AE7F76-523F-42A3-B24C-183C8A54A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E3B076D8-C59C-4F45-96CD-5A48AF3CF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1BE070A3-97DA-4F7A-BBC1-3BC31C9D2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9A40990E-D9AE-4A91-8261-D7CE22A38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7D1E73E8-F46D-4A2A-87FA-B7B8F3A7A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C257DF35-BDC9-4D43-AF17-2889FF019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E8059E6B-325D-47B5-9E2F-20DD201CC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53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C0A84ABD-9EED-4E2F-9E81-60F163FF7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D03899AE-9139-4AE4-A7D5-7EF1CBD40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2FE007BB-E5BA-40CF-8132-FEB017E24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62400655-8E97-457B-A74D-927DC9EAF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A98B0976-200A-40A0-AB2F-D71C5AF5F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B740CBBD-18EC-4822-812C-F37CC9FDF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EDFDA583-A9B2-4A5D-99D1-26F4CEB07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D9309C11-0221-44F2-A565-BFA273D41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605CE035-BC36-4B06-A46C-D78045755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02FCB66E-222A-4137-A353-86EEF77E7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5CEE2EEA-792D-4184-892A-C017F0B25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590614F2-5E95-4AC4-92B9-234288F1C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081C138C-D0D9-48B7-81A1-BED186D03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6158009B-51B3-4722-AAE5-F3C907131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A3446CAD-5562-4D0A-90CF-A9F9F7256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C9020ABB-5764-4B22-AD9D-08F9B4674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B69FE58E-B4B3-4A80-AEFE-1B2D4B8B5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53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4D6B4BFF-2A9E-42C1-B9B0-31E0389F3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39235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53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A0ABB1F0-E6AF-4361-AD5C-454D1C492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3923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D62DCA29-6E5E-4F3D-8C13-D70423375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758EA88B-A2E4-4524-BF51-0DB79FBA7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C8EB1EBD-341A-4E5F-9CBE-19EEFDA32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AA1437A7-5D89-4BA3-B01F-E4E23CD6E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665C8FCA-C171-45AD-A14C-C0E434A92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47E79A37-553D-4299-B859-3FB49124B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37F2B738-D9D6-48F8-9913-8471BFB9B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67A5213B-4DCD-49D5-BCCA-61343F696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CCAF9315-EB7C-4845-9B3B-870CE9286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F06C81A8-EBC3-479C-98FB-739779BEB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F5CEA638-BF78-44F8-9226-EA065C544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48D92FE4-29D4-4D63-A8E0-CC50886EC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1B8A1C39-CEC3-4CA0-BC3A-ACE9DC148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89174692-3752-494C-B5FD-30C96AFD3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0037A97B-13D7-4207-861F-A1DE2E74A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611FBF40-DAF1-49CF-8C9F-19DA143A7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A177A1BA-D91F-446C-A60F-FBA2BDAC9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EDF1F16C-FFAE-47FB-BA9C-058422EC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157015B3-0F81-46BC-8386-DEC04F706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4BF9FD66-79DB-451E-9411-24C8E040A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BA2C840D-CB28-4F1B-94DE-C8CA303F6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E2BAA9A7-4A66-44FA-9902-9BB39F21D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4A55BFD0-3819-486D-ABC3-796B92D99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74" name="Image 573">
          <a:extLst>
            <a:ext uri="{FF2B5EF4-FFF2-40B4-BE49-F238E27FC236}">
              <a16:creationId xmlns:a16="http://schemas.microsoft.com/office/drawing/2014/main" id="{F2626A91-0996-4CF3-A0B8-78975025C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49</xdr:row>
      <xdr:rowOff>0</xdr:rowOff>
    </xdr:from>
    <xdr:ext cx="921364" cy="0"/>
    <xdr:pic>
      <xdr:nvPicPr>
        <xdr:cNvPr id="575" name="Image 574">
          <a:extLst>
            <a:ext uri="{FF2B5EF4-FFF2-40B4-BE49-F238E27FC236}">
              <a16:creationId xmlns:a16="http://schemas.microsoft.com/office/drawing/2014/main" id="{743A2FCA-9841-4C80-AA52-A0D7B10F4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632364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48</xdr:row>
      <xdr:rowOff>254000</xdr:rowOff>
    </xdr:from>
    <xdr:ext cx="921364" cy="0"/>
    <xdr:pic>
      <xdr:nvPicPr>
        <xdr:cNvPr id="576" name="Image 575">
          <a:extLst>
            <a:ext uri="{FF2B5EF4-FFF2-40B4-BE49-F238E27FC236}">
              <a16:creationId xmlns:a16="http://schemas.microsoft.com/office/drawing/2014/main" id="{CF46C4D2-0C44-4402-8F3B-0BA083366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789208" y="61407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577" name="Image 576">
          <a:extLst>
            <a:ext uri="{FF2B5EF4-FFF2-40B4-BE49-F238E27FC236}">
              <a16:creationId xmlns:a16="http://schemas.microsoft.com/office/drawing/2014/main" id="{646567BC-9663-4BF3-994B-F68F7885E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578" name="Image 577">
          <a:extLst>
            <a:ext uri="{FF2B5EF4-FFF2-40B4-BE49-F238E27FC236}">
              <a16:creationId xmlns:a16="http://schemas.microsoft.com/office/drawing/2014/main" id="{99C5326C-D73E-43BE-8BBC-8E079908A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579" name="Image 578">
          <a:extLst>
            <a:ext uri="{FF2B5EF4-FFF2-40B4-BE49-F238E27FC236}">
              <a16:creationId xmlns:a16="http://schemas.microsoft.com/office/drawing/2014/main" id="{EFDAE7A3-5C7E-481A-8F37-9FFE177D1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78920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49</xdr:row>
      <xdr:rowOff>0</xdr:rowOff>
    </xdr:from>
    <xdr:ext cx="921364" cy="0"/>
    <xdr:pic>
      <xdr:nvPicPr>
        <xdr:cNvPr id="580" name="Image 579">
          <a:extLst>
            <a:ext uri="{FF2B5EF4-FFF2-40B4-BE49-F238E27FC236}">
              <a16:creationId xmlns:a16="http://schemas.microsoft.com/office/drawing/2014/main" id="{02CA229E-D037-4FCD-8AF2-9F158593F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632364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48</xdr:row>
      <xdr:rowOff>254000</xdr:rowOff>
    </xdr:from>
    <xdr:ext cx="921364" cy="0"/>
    <xdr:pic>
      <xdr:nvPicPr>
        <xdr:cNvPr id="581" name="Image 580">
          <a:extLst>
            <a:ext uri="{FF2B5EF4-FFF2-40B4-BE49-F238E27FC236}">
              <a16:creationId xmlns:a16="http://schemas.microsoft.com/office/drawing/2014/main" id="{9D830782-ED1E-4F2D-B44E-5568985C9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61407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49</xdr:row>
      <xdr:rowOff>0</xdr:rowOff>
    </xdr:from>
    <xdr:ext cx="921364" cy="0"/>
    <xdr:pic>
      <xdr:nvPicPr>
        <xdr:cNvPr id="582" name="Image 581">
          <a:extLst>
            <a:ext uri="{FF2B5EF4-FFF2-40B4-BE49-F238E27FC236}">
              <a16:creationId xmlns:a16="http://schemas.microsoft.com/office/drawing/2014/main" id="{53A129A2-9CE8-447C-A69A-7C08397B6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632364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48</xdr:row>
      <xdr:rowOff>254000</xdr:rowOff>
    </xdr:from>
    <xdr:ext cx="921364" cy="0"/>
    <xdr:pic>
      <xdr:nvPicPr>
        <xdr:cNvPr id="583" name="Image 582">
          <a:extLst>
            <a:ext uri="{FF2B5EF4-FFF2-40B4-BE49-F238E27FC236}">
              <a16:creationId xmlns:a16="http://schemas.microsoft.com/office/drawing/2014/main" id="{6D4DA013-162F-47BC-8644-AF752C8B9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61407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49</xdr:row>
      <xdr:rowOff>0</xdr:rowOff>
    </xdr:from>
    <xdr:ext cx="921364" cy="0"/>
    <xdr:pic>
      <xdr:nvPicPr>
        <xdr:cNvPr id="584" name="Image 583">
          <a:extLst>
            <a:ext uri="{FF2B5EF4-FFF2-40B4-BE49-F238E27FC236}">
              <a16:creationId xmlns:a16="http://schemas.microsoft.com/office/drawing/2014/main" id="{329CE587-A244-40BF-9426-9965206FF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632364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48</xdr:row>
      <xdr:rowOff>254000</xdr:rowOff>
    </xdr:from>
    <xdr:ext cx="921364" cy="0"/>
    <xdr:pic>
      <xdr:nvPicPr>
        <xdr:cNvPr id="585" name="Image 584">
          <a:extLst>
            <a:ext uri="{FF2B5EF4-FFF2-40B4-BE49-F238E27FC236}">
              <a16:creationId xmlns:a16="http://schemas.microsoft.com/office/drawing/2014/main" id="{41C641DD-6877-4AE8-B301-0FA2BB150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61407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49</xdr:row>
      <xdr:rowOff>0</xdr:rowOff>
    </xdr:from>
    <xdr:ext cx="921364" cy="0"/>
    <xdr:pic>
      <xdr:nvPicPr>
        <xdr:cNvPr id="586" name="Image 585">
          <a:extLst>
            <a:ext uri="{FF2B5EF4-FFF2-40B4-BE49-F238E27FC236}">
              <a16:creationId xmlns:a16="http://schemas.microsoft.com/office/drawing/2014/main" id="{9451D6FD-AB8D-4221-8D19-AA87F9BA8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632364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48</xdr:row>
      <xdr:rowOff>254000</xdr:rowOff>
    </xdr:from>
    <xdr:ext cx="921364" cy="0"/>
    <xdr:pic>
      <xdr:nvPicPr>
        <xdr:cNvPr id="587" name="Image 586">
          <a:extLst>
            <a:ext uri="{FF2B5EF4-FFF2-40B4-BE49-F238E27FC236}">
              <a16:creationId xmlns:a16="http://schemas.microsoft.com/office/drawing/2014/main" id="{F6BE7A13-DD29-4D37-AB1D-0CC7776D3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61407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88" name="Image 587">
          <a:extLst>
            <a:ext uri="{FF2B5EF4-FFF2-40B4-BE49-F238E27FC236}">
              <a16:creationId xmlns:a16="http://schemas.microsoft.com/office/drawing/2014/main" id="{920B13BE-B555-47CA-A183-71A997563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89" name="Image 588">
          <a:extLst>
            <a:ext uri="{FF2B5EF4-FFF2-40B4-BE49-F238E27FC236}">
              <a16:creationId xmlns:a16="http://schemas.microsoft.com/office/drawing/2014/main" id="{FE549A08-75FF-49AF-811F-77387A6BB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90" name="Image 589">
          <a:extLst>
            <a:ext uri="{FF2B5EF4-FFF2-40B4-BE49-F238E27FC236}">
              <a16:creationId xmlns:a16="http://schemas.microsoft.com/office/drawing/2014/main" id="{1E1AFCFE-180C-4FD0-97B9-8FD177D1B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91" name="Image 590">
          <a:extLst>
            <a:ext uri="{FF2B5EF4-FFF2-40B4-BE49-F238E27FC236}">
              <a16:creationId xmlns:a16="http://schemas.microsoft.com/office/drawing/2014/main" id="{8C99062A-57F6-48A8-B1A0-5AA647EF4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92" name="Image 591">
          <a:extLst>
            <a:ext uri="{FF2B5EF4-FFF2-40B4-BE49-F238E27FC236}">
              <a16:creationId xmlns:a16="http://schemas.microsoft.com/office/drawing/2014/main" id="{292C429C-15E4-441E-8270-859E541D6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93" name="Image 592">
          <a:extLst>
            <a:ext uri="{FF2B5EF4-FFF2-40B4-BE49-F238E27FC236}">
              <a16:creationId xmlns:a16="http://schemas.microsoft.com/office/drawing/2014/main" id="{874C5C6B-184A-49F6-9C9E-9F61A51A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94" name="Image 593">
          <a:extLst>
            <a:ext uri="{FF2B5EF4-FFF2-40B4-BE49-F238E27FC236}">
              <a16:creationId xmlns:a16="http://schemas.microsoft.com/office/drawing/2014/main" id="{3514A7C4-739E-49B7-BAB4-2D2CCCCBD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95" name="Image 594">
          <a:extLst>
            <a:ext uri="{FF2B5EF4-FFF2-40B4-BE49-F238E27FC236}">
              <a16:creationId xmlns:a16="http://schemas.microsoft.com/office/drawing/2014/main" id="{51EBAB26-7DB3-44A4-97B0-2CAB2378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96" name="Image 595">
          <a:extLst>
            <a:ext uri="{FF2B5EF4-FFF2-40B4-BE49-F238E27FC236}">
              <a16:creationId xmlns:a16="http://schemas.microsoft.com/office/drawing/2014/main" id="{6F5C551B-DA90-4145-B2AE-AA4CA0AC9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97" name="Image 596">
          <a:extLst>
            <a:ext uri="{FF2B5EF4-FFF2-40B4-BE49-F238E27FC236}">
              <a16:creationId xmlns:a16="http://schemas.microsoft.com/office/drawing/2014/main" id="{0FC7D7BA-BE40-4FFC-9A94-D95B7219F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98" name="Image 597">
          <a:extLst>
            <a:ext uri="{FF2B5EF4-FFF2-40B4-BE49-F238E27FC236}">
              <a16:creationId xmlns:a16="http://schemas.microsoft.com/office/drawing/2014/main" id="{71998B8C-13B3-4F11-A033-851E36F54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49</xdr:row>
      <xdr:rowOff>0</xdr:rowOff>
    </xdr:from>
    <xdr:ext cx="921364" cy="0"/>
    <xdr:pic>
      <xdr:nvPicPr>
        <xdr:cNvPr id="599" name="Image 598">
          <a:extLst>
            <a:ext uri="{FF2B5EF4-FFF2-40B4-BE49-F238E27FC236}">
              <a16:creationId xmlns:a16="http://schemas.microsoft.com/office/drawing/2014/main" id="{B769BED1-9EBA-40DF-8935-957C2DF8E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632364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48</xdr:row>
      <xdr:rowOff>254000</xdr:rowOff>
    </xdr:from>
    <xdr:ext cx="921364" cy="0"/>
    <xdr:pic>
      <xdr:nvPicPr>
        <xdr:cNvPr id="600" name="Image 599">
          <a:extLst>
            <a:ext uri="{FF2B5EF4-FFF2-40B4-BE49-F238E27FC236}">
              <a16:creationId xmlns:a16="http://schemas.microsoft.com/office/drawing/2014/main" id="{9E366DBF-AC69-4CE9-9CED-F18EA02AF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61407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601" name="Image 600">
          <a:extLst>
            <a:ext uri="{FF2B5EF4-FFF2-40B4-BE49-F238E27FC236}">
              <a16:creationId xmlns:a16="http://schemas.microsoft.com/office/drawing/2014/main" id="{33C5BD51-D881-4A24-91A5-3638F7718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602" name="Image 601">
          <a:extLst>
            <a:ext uri="{FF2B5EF4-FFF2-40B4-BE49-F238E27FC236}">
              <a16:creationId xmlns:a16="http://schemas.microsoft.com/office/drawing/2014/main" id="{26F045C3-00B5-419E-9306-CF16FE943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6772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603" name="Image 602">
          <a:extLst>
            <a:ext uri="{FF2B5EF4-FFF2-40B4-BE49-F238E27FC236}">
              <a16:creationId xmlns:a16="http://schemas.microsoft.com/office/drawing/2014/main" id="{159C30E9-0C68-4317-B850-5973174C2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89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42</xdr:row>
      <xdr:rowOff>0</xdr:rowOff>
    </xdr:from>
    <xdr:ext cx="921364" cy="0"/>
    <xdr:pic>
      <xdr:nvPicPr>
        <xdr:cNvPr id="604" name="Image 603">
          <a:extLst>
            <a:ext uri="{FF2B5EF4-FFF2-40B4-BE49-F238E27FC236}">
              <a16:creationId xmlns:a16="http://schemas.microsoft.com/office/drawing/2014/main" id="{4B8602E6-2B2F-49D5-8D59-6AE00E4E7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2560682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41</xdr:row>
      <xdr:rowOff>254000</xdr:rowOff>
    </xdr:from>
    <xdr:ext cx="921364" cy="0"/>
    <xdr:pic>
      <xdr:nvPicPr>
        <xdr:cNvPr id="605" name="Image 604">
          <a:extLst>
            <a:ext uri="{FF2B5EF4-FFF2-40B4-BE49-F238E27FC236}">
              <a16:creationId xmlns:a16="http://schemas.microsoft.com/office/drawing/2014/main" id="{D69CB071-6BA2-4F22-98CF-89524EA1D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14324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42</xdr:row>
      <xdr:rowOff>0</xdr:rowOff>
    </xdr:from>
    <xdr:ext cx="921364" cy="0"/>
    <xdr:pic>
      <xdr:nvPicPr>
        <xdr:cNvPr id="606" name="Image 605">
          <a:extLst>
            <a:ext uri="{FF2B5EF4-FFF2-40B4-BE49-F238E27FC236}">
              <a16:creationId xmlns:a16="http://schemas.microsoft.com/office/drawing/2014/main" id="{3D9AAB2E-2985-4C16-AE19-5302E0DDE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25606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41</xdr:row>
      <xdr:rowOff>254000</xdr:rowOff>
    </xdr:from>
    <xdr:ext cx="921364" cy="0"/>
    <xdr:pic>
      <xdr:nvPicPr>
        <xdr:cNvPr id="607" name="Image 606">
          <a:extLst>
            <a:ext uri="{FF2B5EF4-FFF2-40B4-BE49-F238E27FC236}">
              <a16:creationId xmlns:a16="http://schemas.microsoft.com/office/drawing/2014/main" id="{A08C0642-C63F-4030-9B9C-AE32818FF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14324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42</xdr:row>
      <xdr:rowOff>0</xdr:rowOff>
    </xdr:from>
    <xdr:ext cx="921364" cy="0"/>
    <xdr:pic>
      <xdr:nvPicPr>
        <xdr:cNvPr id="608" name="Image 607">
          <a:extLst>
            <a:ext uri="{FF2B5EF4-FFF2-40B4-BE49-F238E27FC236}">
              <a16:creationId xmlns:a16="http://schemas.microsoft.com/office/drawing/2014/main" id="{4B5526A7-DE39-42E8-8032-E24AEA53B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25606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41</xdr:row>
      <xdr:rowOff>254000</xdr:rowOff>
    </xdr:from>
    <xdr:ext cx="921364" cy="0"/>
    <xdr:pic>
      <xdr:nvPicPr>
        <xdr:cNvPr id="609" name="Image 608">
          <a:extLst>
            <a:ext uri="{FF2B5EF4-FFF2-40B4-BE49-F238E27FC236}">
              <a16:creationId xmlns:a16="http://schemas.microsoft.com/office/drawing/2014/main" id="{A94423E6-616D-4ABD-BD40-4EA4E0775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14324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42</xdr:row>
      <xdr:rowOff>0</xdr:rowOff>
    </xdr:from>
    <xdr:ext cx="921364" cy="0"/>
    <xdr:pic>
      <xdr:nvPicPr>
        <xdr:cNvPr id="610" name="Image 609">
          <a:extLst>
            <a:ext uri="{FF2B5EF4-FFF2-40B4-BE49-F238E27FC236}">
              <a16:creationId xmlns:a16="http://schemas.microsoft.com/office/drawing/2014/main" id="{73D12565-75F8-4179-B39F-1BDE4EFE9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25606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41</xdr:row>
      <xdr:rowOff>254000</xdr:rowOff>
    </xdr:from>
    <xdr:ext cx="921364" cy="0"/>
    <xdr:pic>
      <xdr:nvPicPr>
        <xdr:cNvPr id="611" name="Image 610">
          <a:extLst>
            <a:ext uri="{FF2B5EF4-FFF2-40B4-BE49-F238E27FC236}">
              <a16:creationId xmlns:a16="http://schemas.microsoft.com/office/drawing/2014/main" id="{11DA52E8-045A-4147-9658-D3D84E69F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14324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42</xdr:row>
      <xdr:rowOff>0</xdr:rowOff>
    </xdr:from>
    <xdr:ext cx="921364" cy="0"/>
    <xdr:pic>
      <xdr:nvPicPr>
        <xdr:cNvPr id="612" name="Image 611">
          <a:extLst>
            <a:ext uri="{FF2B5EF4-FFF2-40B4-BE49-F238E27FC236}">
              <a16:creationId xmlns:a16="http://schemas.microsoft.com/office/drawing/2014/main" id="{D03DF8EE-5812-4A1F-9712-590C3117C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25606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41</xdr:row>
      <xdr:rowOff>254000</xdr:rowOff>
    </xdr:from>
    <xdr:ext cx="921364" cy="0"/>
    <xdr:pic>
      <xdr:nvPicPr>
        <xdr:cNvPr id="613" name="Image 612">
          <a:extLst>
            <a:ext uri="{FF2B5EF4-FFF2-40B4-BE49-F238E27FC236}">
              <a16:creationId xmlns:a16="http://schemas.microsoft.com/office/drawing/2014/main" id="{882E9792-3BE9-4E0B-91D7-19E8FB814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14324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42</xdr:row>
      <xdr:rowOff>0</xdr:rowOff>
    </xdr:from>
    <xdr:ext cx="921364" cy="0"/>
    <xdr:pic>
      <xdr:nvPicPr>
        <xdr:cNvPr id="614" name="Image 613">
          <a:extLst>
            <a:ext uri="{FF2B5EF4-FFF2-40B4-BE49-F238E27FC236}">
              <a16:creationId xmlns:a16="http://schemas.microsoft.com/office/drawing/2014/main" id="{27142CBE-A4B9-4C76-826C-DD1574BDC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25606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41</xdr:row>
      <xdr:rowOff>254000</xdr:rowOff>
    </xdr:from>
    <xdr:ext cx="921364" cy="0"/>
    <xdr:pic>
      <xdr:nvPicPr>
        <xdr:cNvPr id="615" name="Image 614">
          <a:extLst>
            <a:ext uri="{FF2B5EF4-FFF2-40B4-BE49-F238E27FC236}">
              <a16:creationId xmlns:a16="http://schemas.microsoft.com/office/drawing/2014/main" id="{EB5865BD-9CCF-4E32-9349-1A3314A9C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1432402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57</xdr:row>
      <xdr:rowOff>0</xdr:rowOff>
    </xdr:from>
    <xdr:ext cx="908029" cy="0"/>
    <xdr:pic>
      <xdr:nvPicPr>
        <xdr:cNvPr id="616" name="Image 615">
          <a:extLst>
            <a:ext uri="{FF2B5EF4-FFF2-40B4-BE49-F238E27FC236}">
              <a16:creationId xmlns:a16="http://schemas.microsoft.com/office/drawing/2014/main" id="{F2B4EE13-364E-4EE9-9B1F-3D6D24A22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1591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57</xdr:row>
      <xdr:rowOff>0</xdr:rowOff>
    </xdr:from>
    <xdr:ext cx="908029" cy="0"/>
    <xdr:pic>
      <xdr:nvPicPr>
        <xdr:cNvPr id="617" name="Image 616">
          <a:extLst>
            <a:ext uri="{FF2B5EF4-FFF2-40B4-BE49-F238E27FC236}">
              <a16:creationId xmlns:a16="http://schemas.microsoft.com/office/drawing/2014/main" id="{56E87E02-9633-42B1-A78C-8EDA014B6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9611591"/>
          <a:ext cx="908029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60</xdr:row>
      <xdr:rowOff>254000</xdr:rowOff>
    </xdr:from>
    <xdr:ext cx="921364" cy="0"/>
    <xdr:pic>
      <xdr:nvPicPr>
        <xdr:cNvPr id="618" name="Image 617">
          <a:extLst>
            <a:ext uri="{FF2B5EF4-FFF2-40B4-BE49-F238E27FC236}">
              <a16:creationId xmlns:a16="http://schemas.microsoft.com/office/drawing/2014/main" id="{7286E8B6-2CCC-49D4-B287-10D894C1E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1402513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19" name="Image 618">
          <a:extLst>
            <a:ext uri="{FF2B5EF4-FFF2-40B4-BE49-F238E27FC236}">
              <a16:creationId xmlns:a16="http://schemas.microsoft.com/office/drawing/2014/main" id="{60C210E8-7081-494C-8064-7B93F828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20" name="Image 619">
          <a:extLst>
            <a:ext uri="{FF2B5EF4-FFF2-40B4-BE49-F238E27FC236}">
              <a16:creationId xmlns:a16="http://schemas.microsoft.com/office/drawing/2014/main" id="{A824929A-D875-4CF7-9E9C-9E7E3503B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21" name="Image 620">
          <a:extLst>
            <a:ext uri="{FF2B5EF4-FFF2-40B4-BE49-F238E27FC236}">
              <a16:creationId xmlns:a16="http://schemas.microsoft.com/office/drawing/2014/main" id="{7C1C4D22-CCFF-4325-8EE5-737FF0E3F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22" name="Image 621">
          <a:extLst>
            <a:ext uri="{FF2B5EF4-FFF2-40B4-BE49-F238E27FC236}">
              <a16:creationId xmlns:a16="http://schemas.microsoft.com/office/drawing/2014/main" id="{25FC4144-95B5-4297-90C5-D323217E3A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623" name="Image 622">
          <a:extLst>
            <a:ext uri="{FF2B5EF4-FFF2-40B4-BE49-F238E27FC236}">
              <a16:creationId xmlns:a16="http://schemas.microsoft.com/office/drawing/2014/main" id="{4EE991F8-6C2F-48DD-B7A5-ACA3E252F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624" name="Image 623">
          <a:extLst>
            <a:ext uri="{FF2B5EF4-FFF2-40B4-BE49-F238E27FC236}">
              <a16:creationId xmlns:a16="http://schemas.microsoft.com/office/drawing/2014/main" id="{495FFF7A-2DF8-4ED2-B251-8DBCFAFE9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25" name="Image 624">
          <a:extLst>
            <a:ext uri="{FF2B5EF4-FFF2-40B4-BE49-F238E27FC236}">
              <a16:creationId xmlns:a16="http://schemas.microsoft.com/office/drawing/2014/main" id="{2C672501-0C2C-40D7-9999-7AA8EA5A6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626" name="Image 625">
          <a:extLst>
            <a:ext uri="{FF2B5EF4-FFF2-40B4-BE49-F238E27FC236}">
              <a16:creationId xmlns:a16="http://schemas.microsoft.com/office/drawing/2014/main" id="{E6C58153-6E0D-478F-A535-3BEA111EE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627" name="Image 626">
          <a:extLst>
            <a:ext uri="{FF2B5EF4-FFF2-40B4-BE49-F238E27FC236}">
              <a16:creationId xmlns:a16="http://schemas.microsoft.com/office/drawing/2014/main" id="{1B655966-814B-4D1B-97D7-3E9B15A19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628" name="Image 627">
          <a:extLst>
            <a:ext uri="{FF2B5EF4-FFF2-40B4-BE49-F238E27FC236}">
              <a16:creationId xmlns:a16="http://schemas.microsoft.com/office/drawing/2014/main" id="{7928C367-48F1-4571-8CC8-5B447368F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629" name="Image 628">
          <a:extLst>
            <a:ext uri="{FF2B5EF4-FFF2-40B4-BE49-F238E27FC236}">
              <a16:creationId xmlns:a16="http://schemas.microsoft.com/office/drawing/2014/main" id="{1EADB370-17BC-4E73-BD58-89349828F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630" name="Image 629">
          <a:extLst>
            <a:ext uri="{FF2B5EF4-FFF2-40B4-BE49-F238E27FC236}">
              <a16:creationId xmlns:a16="http://schemas.microsoft.com/office/drawing/2014/main" id="{E1A23D23-B068-491A-B6F3-994F36E2E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31" name="Image 630">
          <a:extLst>
            <a:ext uri="{FF2B5EF4-FFF2-40B4-BE49-F238E27FC236}">
              <a16:creationId xmlns:a16="http://schemas.microsoft.com/office/drawing/2014/main" id="{0B0E2FE1-3618-40DC-99B8-452B90093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32" name="Image 631">
          <a:extLst>
            <a:ext uri="{FF2B5EF4-FFF2-40B4-BE49-F238E27FC236}">
              <a16:creationId xmlns:a16="http://schemas.microsoft.com/office/drawing/2014/main" id="{B8337CEC-D526-42DE-8E9A-135AFA8D9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33" name="Image 632">
          <a:extLst>
            <a:ext uri="{FF2B5EF4-FFF2-40B4-BE49-F238E27FC236}">
              <a16:creationId xmlns:a16="http://schemas.microsoft.com/office/drawing/2014/main" id="{237C57DC-81FA-4CBA-AD40-5890FF8DC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34" name="Image 633">
          <a:extLst>
            <a:ext uri="{FF2B5EF4-FFF2-40B4-BE49-F238E27FC236}">
              <a16:creationId xmlns:a16="http://schemas.microsoft.com/office/drawing/2014/main" id="{C62A4E53-811B-45B3-9586-D2E06C2F2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35" name="Image 634">
          <a:extLst>
            <a:ext uri="{FF2B5EF4-FFF2-40B4-BE49-F238E27FC236}">
              <a16:creationId xmlns:a16="http://schemas.microsoft.com/office/drawing/2014/main" id="{76FACB7A-AD7F-46BA-8DA3-E2612C2E6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36" name="Image 635">
          <a:extLst>
            <a:ext uri="{FF2B5EF4-FFF2-40B4-BE49-F238E27FC236}">
              <a16:creationId xmlns:a16="http://schemas.microsoft.com/office/drawing/2014/main" id="{C19CF00A-E47E-4970-B1FD-A7A6DCD6C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37" name="Image 636">
          <a:extLst>
            <a:ext uri="{FF2B5EF4-FFF2-40B4-BE49-F238E27FC236}">
              <a16:creationId xmlns:a16="http://schemas.microsoft.com/office/drawing/2014/main" id="{9513C710-191A-4DB6-84E9-667B9C5E2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38" name="Image 637">
          <a:extLst>
            <a:ext uri="{FF2B5EF4-FFF2-40B4-BE49-F238E27FC236}">
              <a16:creationId xmlns:a16="http://schemas.microsoft.com/office/drawing/2014/main" id="{39931820-CE20-4506-9725-16B51FD96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39" name="Image 638">
          <a:extLst>
            <a:ext uri="{FF2B5EF4-FFF2-40B4-BE49-F238E27FC236}">
              <a16:creationId xmlns:a16="http://schemas.microsoft.com/office/drawing/2014/main" id="{6CF0B27E-7A4D-42E5-BBC5-2FAF43CEE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40" name="Image 639">
          <a:extLst>
            <a:ext uri="{FF2B5EF4-FFF2-40B4-BE49-F238E27FC236}">
              <a16:creationId xmlns:a16="http://schemas.microsoft.com/office/drawing/2014/main" id="{A6EBF357-8DC5-4AD8-B870-E9587B890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41" name="Image 640">
          <a:extLst>
            <a:ext uri="{FF2B5EF4-FFF2-40B4-BE49-F238E27FC236}">
              <a16:creationId xmlns:a16="http://schemas.microsoft.com/office/drawing/2014/main" id="{8743BD13-0141-44C2-8CD1-E074E4407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42" name="Image 641">
          <a:extLst>
            <a:ext uri="{FF2B5EF4-FFF2-40B4-BE49-F238E27FC236}">
              <a16:creationId xmlns:a16="http://schemas.microsoft.com/office/drawing/2014/main" id="{F21CD827-1CAB-4B77-92DB-02498C43E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43" name="Image 642">
          <a:extLst>
            <a:ext uri="{FF2B5EF4-FFF2-40B4-BE49-F238E27FC236}">
              <a16:creationId xmlns:a16="http://schemas.microsoft.com/office/drawing/2014/main" id="{03BF24F2-43BC-4BEC-9AB6-BA87EE668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644" name="Image 643">
          <a:extLst>
            <a:ext uri="{FF2B5EF4-FFF2-40B4-BE49-F238E27FC236}">
              <a16:creationId xmlns:a16="http://schemas.microsoft.com/office/drawing/2014/main" id="{990FD4FF-3A49-4157-90F2-D98A1EDF3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645" name="Image 644">
          <a:extLst>
            <a:ext uri="{FF2B5EF4-FFF2-40B4-BE49-F238E27FC236}">
              <a16:creationId xmlns:a16="http://schemas.microsoft.com/office/drawing/2014/main" id="{EB2658CE-A6B1-488F-982D-AD7EBF1AB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46" name="Image 645">
          <a:extLst>
            <a:ext uri="{FF2B5EF4-FFF2-40B4-BE49-F238E27FC236}">
              <a16:creationId xmlns:a16="http://schemas.microsoft.com/office/drawing/2014/main" id="{86D321DF-5B80-4366-9E3D-DCEBFC3F8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647" name="Image 646">
          <a:extLst>
            <a:ext uri="{FF2B5EF4-FFF2-40B4-BE49-F238E27FC236}">
              <a16:creationId xmlns:a16="http://schemas.microsoft.com/office/drawing/2014/main" id="{A488BB00-D2F2-452B-BE08-5F6019639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648" name="Image 647">
          <a:extLst>
            <a:ext uri="{FF2B5EF4-FFF2-40B4-BE49-F238E27FC236}">
              <a16:creationId xmlns:a16="http://schemas.microsoft.com/office/drawing/2014/main" id="{4B54CD29-DD78-4DE7-9978-951235005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649" name="Image 648">
          <a:extLst>
            <a:ext uri="{FF2B5EF4-FFF2-40B4-BE49-F238E27FC236}">
              <a16:creationId xmlns:a16="http://schemas.microsoft.com/office/drawing/2014/main" id="{6D6842FE-9CC7-42BF-83A8-81C00AB39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650" name="Image 649">
          <a:extLst>
            <a:ext uri="{FF2B5EF4-FFF2-40B4-BE49-F238E27FC236}">
              <a16:creationId xmlns:a16="http://schemas.microsoft.com/office/drawing/2014/main" id="{260D2406-A5F9-403A-BD6D-122846EC6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651" name="Image 650">
          <a:extLst>
            <a:ext uri="{FF2B5EF4-FFF2-40B4-BE49-F238E27FC236}">
              <a16:creationId xmlns:a16="http://schemas.microsoft.com/office/drawing/2014/main" id="{B040223E-E2A8-4A68-A73C-6B597FC67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52" name="Image 651">
          <a:extLst>
            <a:ext uri="{FF2B5EF4-FFF2-40B4-BE49-F238E27FC236}">
              <a16:creationId xmlns:a16="http://schemas.microsoft.com/office/drawing/2014/main" id="{DFF39799-76E0-402D-96C5-7139F3D8A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53" name="Image 652">
          <a:extLst>
            <a:ext uri="{FF2B5EF4-FFF2-40B4-BE49-F238E27FC236}">
              <a16:creationId xmlns:a16="http://schemas.microsoft.com/office/drawing/2014/main" id="{0A56FA93-19BC-4696-A383-5248855AC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54" name="Image 653">
          <a:extLst>
            <a:ext uri="{FF2B5EF4-FFF2-40B4-BE49-F238E27FC236}">
              <a16:creationId xmlns:a16="http://schemas.microsoft.com/office/drawing/2014/main" id="{BD8D166D-2C07-41D8-A980-A828B8FEF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55" name="Image 654">
          <a:extLst>
            <a:ext uri="{FF2B5EF4-FFF2-40B4-BE49-F238E27FC236}">
              <a16:creationId xmlns:a16="http://schemas.microsoft.com/office/drawing/2014/main" id="{ADC9301A-35E1-4990-8A36-D726D1D03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56" name="Image 655">
          <a:extLst>
            <a:ext uri="{FF2B5EF4-FFF2-40B4-BE49-F238E27FC236}">
              <a16:creationId xmlns:a16="http://schemas.microsoft.com/office/drawing/2014/main" id="{82428D5C-8687-4AFC-8C67-3298EDABA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57" name="Image 656">
          <a:extLst>
            <a:ext uri="{FF2B5EF4-FFF2-40B4-BE49-F238E27FC236}">
              <a16:creationId xmlns:a16="http://schemas.microsoft.com/office/drawing/2014/main" id="{C2861D91-E449-4812-90AC-8648F7A31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58" name="Image 657">
          <a:extLst>
            <a:ext uri="{FF2B5EF4-FFF2-40B4-BE49-F238E27FC236}">
              <a16:creationId xmlns:a16="http://schemas.microsoft.com/office/drawing/2014/main" id="{685FEBE6-3C78-4934-884E-102B940BE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59" name="Image 658">
          <a:extLst>
            <a:ext uri="{FF2B5EF4-FFF2-40B4-BE49-F238E27FC236}">
              <a16:creationId xmlns:a16="http://schemas.microsoft.com/office/drawing/2014/main" id="{3AC9CABB-3457-445B-836D-19B973B8F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60" name="Image 659">
          <a:extLst>
            <a:ext uri="{FF2B5EF4-FFF2-40B4-BE49-F238E27FC236}">
              <a16:creationId xmlns:a16="http://schemas.microsoft.com/office/drawing/2014/main" id="{A32619D4-1EAC-417D-B5F5-4B63C8673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61" name="Image 660">
          <a:extLst>
            <a:ext uri="{FF2B5EF4-FFF2-40B4-BE49-F238E27FC236}">
              <a16:creationId xmlns:a16="http://schemas.microsoft.com/office/drawing/2014/main" id="{6827645A-AB0D-4C5C-B102-AEEEA9855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62" name="Image 661">
          <a:extLst>
            <a:ext uri="{FF2B5EF4-FFF2-40B4-BE49-F238E27FC236}">
              <a16:creationId xmlns:a16="http://schemas.microsoft.com/office/drawing/2014/main" id="{2D11ADD6-C6B1-43CD-85DD-90886C6A5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663" name="Image 662">
          <a:extLst>
            <a:ext uri="{FF2B5EF4-FFF2-40B4-BE49-F238E27FC236}">
              <a16:creationId xmlns:a16="http://schemas.microsoft.com/office/drawing/2014/main" id="{734C9A6E-71B7-4010-85ED-56E2F78FB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64" name="Image 663">
          <a:extLst>
            <a:ext uri="{FF2B5EF4-FFF2-40B4-BE49-F238E27FC236}">
              <a16:creationId xmlns:a16="http://schemas.microsoft.com/office/drawing/2014/main" id="{B16AAACE-2B47-4346-8384-6BD7A90B6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65" name="Image 664">
          <a:extLst>
            <a:ext uri="{FF2B5EF4-FFF2-40B4-BE49-F238E27FC236}">
              <a16:creationId xmlns:a16="http://schemas.microsoft.com/office/drawing/2014/main" id="{8B40789A-0D97-4CB3-87EB-969A9818E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66" name="Image 665">
          <a:extLst>
            <a:ext uri="{FF2B5EF4-FFF2-40B4-BE49-F238E27FC236}">
              <a16:creationId xmlns:a16="http://schemas.microsoft.com/office/drawing/2014/main" id="{9618841A-F1CC-4304-9A12-456A31325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67" name="Image 666">
          <a:extLst>
            <a:ext uri="{FF2B5EF4-FFF2-40B4-BE49-F238E27FC236}">
              <a16:creationId xmlns:a16="http://schemas.microsoft.com/office/drawing/2014/main" id="{30095E61-F85A-4FB1-A785-542C6EF024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68" name="Image 667">
          <a:extLst>
            <a:ext uri="{FF2B5EF4-FFF2-40B4-BE49-F238E27FC236}">
              <a16:creationId xmlns:a16="http://schemas.microsoft.com/office/drawing/2014/main" id="{BE6E304C-5299-4EC3-96AC-26D0C18A2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69" name="Image 668">
          <a:extLst>
            <a:ext uri="{FF2B5EF4-FFF2-40B4-BE49-F238E27FC236}">
              <a16:creationId xmlns:a16="http://schemas.microsoft.com/office/drawing/2014/main" id="{C7417A26-95C7-4C96-BCA2-1585BF6DB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70" name="Image 669">
          <a:extLst>
            <a:ext uri="{FF2B5EF4-FFF2-40B4-BE49-F238E27FC236}">
              <a16:creationId xmlns:a16="http://schemas.microsoft.com/office/drawing/2014/main" id="{C806C928-6F93-4022-8CEA-9B584D870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71" name="Image 670">
          <a:extLst>
            <a:ext uri="{FF2B5EF4-FFF2-40B4-BE49-F238E27FC236}">
              <a16:creationId xmlns:a16="http://schemas.microsoft.com/office/drawing/2014/main" id="{BFE509E8-32A9-4D23-A986-DC2EC42CC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72" name="Image 671">
          <a:extLst>
            <a:ext uri="{FF2B5EF4-FFF2-40B4-BE49-F238E27FC236}">
              <a16:creationId xmlns:a16="http://schemas.microsoft.com/office/drawing/2014/main" id="{247E9971-A86E-45E0-8C15-944BC4D04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73" name="Image 672">
          <a:extLst>
            <a:ext uri="{FF2B5EF4-FFF2-40B4-BE49-F238E27FC236}">
              <a16:creationId xmlns:a16="http://schemas.microsoft.com/office/drawing/2014/main" id="{72404126-D531-4356-8487-5174C7FC9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674" name="Image 673">
          <a:extLst>
            <a:ext uri="{FF2B5EF4-FFF2-40B4-BE49-F238E27FC236}">
              <a16:creationId xmlns:a16="http://schemas.microsoft.com/office/drawing/2014/main" id="{304AD4B3-AEE3-4C06-96A2-37C78AC62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675" name="Image 674">
          <a:extLst>
            <a:ext uri="{FF2B5EF4-FFF2-40B4-BE49-F238E27FC236}">
              <a16:creationId xmlns:a16="http://schemas.microsoft.com/office/drawing/2014/main" id="{DFC051CE-A186-4560-8846-B9F16282A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76" name="Image 675">
          <a:extLst>
            <a:ext uri="{FF2B5EF4-FFF2-40B4-BE49-F238E27FC236}">
              <a16:creationId xmlns:a16="http://schemas.microsoft.com/office/drawing/2014/main" id="{D2F25A90-07DE-451A-8476-47AB7657DA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677" name="Image 676">
          <a:extLst>
            <a:ext uri="{FF2B5EF4-FFF2-40B4-BE49-F238E27FC236}">
              <a16:creationId xmlns:a16="http://schemas.microsoft.com/office/drawing/2014/main" id="{1302D849-2436-4011-936F-0CC729F53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678" name="Image 677">
          <a:extLst>
            <a:ext uri="{FF2B5EF4-FFF2-40B4-BE49-F238E27FC236}">
              <a16:creationId xmlns:a16="http://schemas.microsoft.com/office/drawing/2014/main" id="{EE785A2B-B641-4E2F-84EC-B2BD74311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679" name="Image 678">
          <a:extLst>
            <a:ext uri="{FF2B5EF4-FFF2-40B4-BE49-F238E27FC236}">
              <a16:creationId xmlns:a16="http://schemas.microsoft.com/office/drawing/2014/main" id="{059DE67E-974F-48F8-ACC4-59190C826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680" name="Image 679">
          <a:extLst>
            <a:ext uri="{FF2B5EF4-FFF2-40B4-BE49-F238E27FC236}">
              <a16:creationId xmlns:a16="http://schemas.microsoft.com/office/drawing/2014/main" id="{D9F6FC92-0B23-4A6C-8E08-EC39C1726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681" name="Image 680">
          <a:extLst>
            <a:ext uri="{FF2B5EF4-FFF2-40B4-BE49-F238E27FC236}">
              <a16:creationId xmlns:a16="http://schemas.microsoft.com/office/drawing/2014/main" id="{117A88F5-876A-4BE7-B5FA-3131D0486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82" name="Image 681">
          <a:extLst>
            <a:ext uri="{FF2B5EF4-FFF2-40B4-BE49-F238E27FC236}">
              <a16:creationId xmlns:a16="http://schemas.microsoft.com/office/drawing/2014/main" id="{9432963F-0721-4C40-9EBD-50052AD4E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83" name="Image 682">
          <a:extLst>
            <a:ext uri="{FF2B5EF4-FFF2-40B4-BE49-F238E27FC236}">
              <a16:creationId xmlns:a16="http://schemas.microsoft.com/office/drawing/2014/main" id="{334EB422-DDEF-447B-97E0-A0373670D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84" name="Image 683">
          <a:extLst>
            <a:ext uri="{FF2B5EF4-FFF2-40B4-BE49-F238E27FC236}">
              <a16:creationId xmlns:a16="http://schemas.microsoft.com/office/drawing/2014/main" id="{1C143013-8A77-439E-8201-EBDDC3233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85" name="Image 684">
          <a:extLst>
            <a:ext uri="{FF2B5EF4-FFF2-40B4-BE49-F238E27FC236}">
              <a16:creationId xmlns:a16="http://schemas.microsoft.com/office/drawing/2014/main" id="{7ABB6FFD-E66D-4C8C-B0B2-CB9778D02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86" name="Image 685">
          <a:extLst>
            <a:ext uri="{FF2B5EF4-FFF2-40B4-BE49-F238E27FC236}">
              <a16:creationId xmlns:a16="http://schemas.microsoft.com/office/drawing/2014/main" id="{042F9BA3-874E-4AA8-9C0A-F0DF8BC03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87" name="Image 686">
          <a:extLst>
            <a:ext uri="{FF2B5EF4-FFF2-40B4-BE49-F238E27FC236}">
              <a16:creationId xmlns:a16="http://schemas.microsoft.com/office/drawing/2014/main" id="{F2FEB383-9CB1-465E-AACF-262E6352F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88" name="Image 687">
          <a:extLst>
            <a:ext uri="{FF2B5EF4-FFF2-40B4-BE49-F238E27FC236}">
              <a16:creationId xmlns:a16="http://schemas.microsoft.com/office/drawing/2014/main" id="{FBBBABEA-13B7-41F3-A870-03B440F11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689" name="Image 688">
          <a:extLst>
            <a:ext uri="{FF2B5EF4-FFF2-40B4-BE49-F238E27FC236}">
              <a16:creationId xmlns:a16="http://schemas.microsoft.com/office/drawing/2014/main" id="{EC841AE3-3B86-43E9-AB4F-723924BBA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690" name="Image 689">
          <a:extLst>
            <a:ext uri="{FF2B5EF4-FFF2-40B4-BE49-F238E27FC236}">
              <a16:creationId xmlns:a16="http://schemas.microsoft.com/office/drawing/2014/main" id="{869F6C79-9646-45F5-ACCF-1A3F10AB6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91" name="Image 690">
          <a:extLst>
            <a:ext uri="{FF2B5EF4-FFF2-40B4-BE49-F238E27FC236}">
              <a16:creationId xmlns:a16="http://schemas.microsoft.com/office/drawing/2014/main" id="{907637BC-02A8-441F-9996-5B595B87E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92" name="Image 691">
          <a:extLst>
            <a:ext uri="{FF2B5EF4-FFF2-40B4-BE49-F238E27FC236}">
              <a16:creationId xmlns:a16="http://schemas.microsoft.com/office/drawing/2014/main" id="{1B49AC20-2D7F-41D0-AB19-E47241BA2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693" name="Image 692">
          <a:extLst>
            <a:ext uri="{FF2B5EF4-FFF2-40B4-BE49-F238E27FC236}">
              <a16:creationId xmlns:a16="http://schemas.microsoft.com/office/drawing/2014/main" id="{55B70D2C-A493-4D40-83F5-D67D5508C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94" name="Image 693">
          <a:extLst>
            <a:ext uri="{FF2B5EF4-FFF2-40B4-BE49-F238E27FC236}">
              <a16:creationId xmlns:a16="http://schemas.microsoft.com/office/drawing/2014/main" id="{047063E7-EA46-46EE-887F-1080E25C9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695" name="Image 694">
          <a:extLst>
            <a:ext uri="{FF2B5EF4-FFF2-40B4-BE49-F238E27FC236}">
              <a16:creationId xmlns:a16="http://schemas.microsoft.com/office/drawing/2014/main" id="{46871B1A-9C0E-46AE-A16F-9AA8AAEBF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696" name="Image 695">
          <a:extLst>
            <a:ext uri="{FF2B5EF4-FFF2-40B4-BE49-F238E27FC236}">
              <a16:creationId xmlns:a16="http://schemas.microsoft.com/office/drawing/2014/main" id="{87F03337-7DED-40FC-9B3C-A268AD02A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697" name="Image 696">
          <a:extLst>
            <a:ext uri="{FF2B5EF4-FFF2-40B4-BE49-F238E27FC236}">
              <a16:creationId xmlns:a16="http://schemas.microsoft.com/office/drawing/2014/main" id="{D0567D7E-9D36-49F5-AD2E-942C3C029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698" name="Image 697">
          <a:extLst>
            <a:ext uri="{FF2B5EF4-FFF2-40B4-BE49-F238E27FC236}">
              <a16:creationId xmlns:a16="http://schemas.microsoft.com/office/drawing/2014/main" id="{975B826B-1AE9-48D2-8291-E2AAD0523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699" name="Image 698">
          <a:extLst>
            <a:ext uri="{FF2B5EF4-FFF2-40B4-BE49-F238E27FC236}">
              <a16:creationId xmlns:a16="http://schemas.microsoft.com/office/drawing/2014/main" id="{338A8A20-7B04-4D65-9A38-12DFE56CF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00" name="Image 699">
          <a:extLst>
            <a:ext uri="{FF2B5EF4-FFF2-40B4-BE49-F238E27FC236}">
              <a16:creationId xmlns:a16="http://schemas.microsoft.com/office/drawing/2014/main" id="{15D03F8D-A54B-4C90-A071-818A37686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01" name="Image 700">
          <a:extLst>
            <a:ext uri="{FF2B5EF4-FFF2-40B4-BE49-F238E27FC236}">
              <a16:creationId xmlns:a16="http://schemas.microsoft.com/office/drawing/2014/main" id="{8F10AF83-C652-452B-A02D-C85F0DF57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02" name="Image 701">
          <a:extLst>
            <a:ext uri="{FF2B5EF4-FFF2-40B4-BE49-F238E27FC236}">
              <a16:creationId xmlns:a16="http://schemas.microsoft.com/office/drawing/2014/main" id="{CDF0F7A4-3D9F-46CF-9FFE-48984017F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03" name="Image 702">
          <a:extLst>
            <a:ext uri="{FF2B5EF4-FFF2-40B4-BE49-F238E27FC236}">
              <a16:creationId xmlns:a16="http://schemas.microsoft.com/office/drawing/2014/main" id="{9C4B46BE-EA5E-46EB-A91B-11219E15E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04" name="Image 703">
          <a:extLst>
            <a:ext uri="{FF2B5EF4-FFF2-40B4-BE49-F238E27FC236}">
              <a16:creationId xmlns:a16="http://schemas.microsoft.com/office/drawing/2014/main" id="{06828F51-71D5-4133-BAA1-C73FE8B16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05" name="Image 704">
          <a:extLst>
            <a:ext uri="{FF2B5EF4-FFF2-40B4-BE49-F238E27FC236}">
              <a16:creationId xmlns:a16="http://schemas.microsoft.com/office/drawing/2014/main" id="{3BB088B7-0C5A-4B73-81B6-7209B39F2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06" name="Image 705">
          <a:extLst>
            <a:ext uri="{FF2B5EF4-FFF2-40B4-BE49-F238E27FC236}">
              <a16:creationId xmlns:a16="http://schemas.microsoft.com/office/drawing/2014/main" id="{3853980F-3AA6-459E-AF08-D83A5305B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07" name="Image 706">
          <a:extLst>
            <a:ext uri="{FF2B5EF4-FFF2-40B4-BE49-F238E27FC236}">
              <a16:creationId xmlns:a16="http://schemas.microsoft.com/office/drawing/2014/main" id="{0527B1A7-D7F1-4A6D-8B18-033B2C244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08" name="Image 707">
          <a:extLst>
            <a:ext uri="{FF2B5EF4-FFF2-40B4-BE49-F238E27FC236}">
              <a16:creationId xmlns:a16="http://schemas.microsoft.com/office/drawing/2014/main" id="{EBFB58A8-4505-4686-B3C0-8996E080F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09" name="Image 708">
          <a:extLst>
            <a:ext uri="{FF2B5EF4-FFF2-40B4-BE49-F238E27FC236}">
              <a16:creationId xmlns:a16="http://schemas.microsoft.com/office/drawing/2014/main" id="{7234FE0F-63CB-469F-8318-FF2628330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10" name="Image 709">
          <a:extLst>
            <a:ext uri="{FF2B5EF4-FFF2-40B4-BE49-F238E27FC236}">
              <a16:creationId xmlns:a16="http://schemas.microsoft.com/office/drawing/2014/main" id="{E97F5206-6AE3-41E3-8CCC-F6170C8B3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11" name="Image 710">
          <a:extLst>
            <a:ext uri="{FF2B5EF4-FFF2-40B4-BE49-F238E27FC236}">
              <a16:creationId xmlns:a16="http://schemas.microsoft.com/office/drawing/2014/main" id="{D172A692-715D-4B2A-8669-09C7EB62F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12" name="Image 711">
          <a:extLst>
            <a:ext uri="{FF2B5EF4-FFF2-40B4-BE49-F238E27FC236}">
              <a16:creationId xmlns:a16="http://schemas.microsoft.com/office/drawing/2014/main" id="{0B9DA557-6DB7-45BD-9D4A-3958B9767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13" name="Image 712">
          <a:extLst>
            <a:ext uri="{FF2B5EF4-FFF2-40B4-BE49-F238E27FC236}">
              <a16:creationId xmlns:a16="http://schemas.microsoft.com/office/drawing/2014/main" id="{73F721B3-C3F6-4CEC-BDBD-3ABB0A5A0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714" name="Image 713">
          <a:extLst>
            <a:ext uri="{FF2B5EF4-FFF2-40B4-BE49-F238E27FC236}">
              <a16:creationId xmlns:a16="http://schemas.microsoft.com/office/drawing/2014/main" id="{E043D9EF-CFB1-4B8F-A246-344DA5B55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15" name="Image 714">
          <a:extLst>
            <a:ext uri="{FF2B5EF4-FFF2-40B4-BE49-F238E27FC236}">
              <a16:creationId xmlns:a16="http://schemas.microsoft.com/office/drawing/2014/main" id="{51005300-B0FB-4403-AD35-11B73D111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16" name="Image 715">
          <a:extLst>
            <a:ext uri="{FF2B5EF4-FFF2-40B4-BE49-F238E27FC236}">
              <a16:creationId xmlns:a16="http://schemas.microsoft.com/office/drawing/2014/main" id="{F797F797-3612-4711-ABC6-E24D87F9D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17" name="Image 716">
          <a:extLst>
            <a:ext uri="{FF2B5EF4-FFF2-40B4-BE49-F238E27FC236}">
              <a16:creationId xmlns:a16="http://schemas.microsoft.com/office/drawing/2014/main" id="{6D8706C2-6E75-4F09-872A-051F1A1D6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18" name="Image 717">
          <a:extLst>
            <a:ext uri="{FF2B5EF4-FFF2-40B4-BE49-F238E27FC236}">
              <a16:creationId xmlns:a16="http://schemas.microsoft.com/office/drawing/2014/main" id="{2FC240CF-9287-446F-8754-EC207D48E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19" name="Image 718">
          <a:extLst>
            <a:ext uri="{FF2B5EF4-FFF2-40B4-BE49-F238E27FC236}">
              <a16:creationId xmlns:a16="http://schemas.microsoft.com/office/drawing/2014/main" id="{37E95E54-E928-4D5F-B6AD-21E46258E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20" name="Image 719">
          <a:extLst>
            <a:ext uri="{FF2B5EF4-FFF2-40B4-BE49-F238E27FC236}">
              <a16:creationId xmlns:a16="http://schemas.microsoft.com/office/drawing/2014/main" id="{830D2643-D9FF-4C0D-B7DA-3BFC3CB6E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21" name="Image 720">
          <a:extLst>
            <a:ext uri="{FF2B5EF4-FFF2-40B4-BE49-F238E27FC236}">
              <a16:creationId xmlns:a16="http://schemas.microsoft.com/office/drawing/2014/main" id="{9A0A1D20-B1A7-4A81-8183-5D5E16444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22" name="Image 721">
          <a:extLst>
            <a:ext uri="{FF2B5EF4-FFF2-40B4-BE49-F238E27FC236}">
              <a16:creationId xmlns:a16="http://schemas.microsoft.com/office/drawing/2014/main" id="{E44C818B-6D90-4510-8A4D-66D0DA74E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23" name="Image 722">
          <a:extLst>
            <a:ext uri="{FF2B5EF4-FFF2-40B4-BE49-F238E27FC236}">
              <a16:creationId xmlns:a16="http://schemas.microsoft.com/office/drawing/2014/main" id="{B2BCCDA3-C703-464E-98A6-41F3B7DD4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24" name="Image 723">
          <a:extLst>
            <a:ext uri="{FF2B5EF4-FFF2-40B4-BE49-F238E27FC236}">
              <a16:creationId xmlns:a16="http://schemas.microsoft.com/office/drawing/2014/main" id="{2DD6F0BD-82C5-4280-9ABA-B12D22512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725" name="Image 724">
          <a:extLst>
            <a:ext uri="{FF2B5EF4-FFF2-40B4-BE49-F238E27FC236}">
              <a16:creationId xmlns:a16="http://schemas.microsoft.com/office/drawing/2014/main" id="{016F505C-0266-480E-9F2D-4BE2764F7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726" name="Image 725">
          <a:extLst>
            <a:ext uri="{FF2B5EF4-FFF2-40B4-BE49-F238E27FC236}">
              <a16:creationId xmlns:a16="http://schemas.microsoft.com/office/drawing/2014/main" id="{9095D614-CDFB-4B88-9670-378AC1EA3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27" name="Image 726">
          <a:extLst>
            <a:ext uri="{FF2B5EF4-FFF2-40B4-BE49-F238E27FC236}">
              <a16:creationId xmlns:a16="http://schemas.microsoft.com/office/drawing/2014/main" id="{0FDAD100-74B0-43DC-9FEE-49DB2F303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728" name="Image 727">
          <a:extLst>
            <a:ext uri="{FF2B5EF4-FFF2-40B4-BE49-F238E27FC236}">
              <a16:creationId xmlns:a16="http://schemas.microsoft.com/office/drawing/2014/main" id="{7FC3B715-638A-42DA-ACD8-24597B074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729" name="Image 728">
          <a:extLst>
            <a:ext uri="{FF2B5EF4-FFF2-40B4-BE49-F238E27FC236}">
              <a16:creationId xmlns:a16="http://schemas.microsoft.com/office/drawing/2014/main" id="{E7086074-2908-4AF1-A62C-883BE81F7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30" name="Image 729">
          <a:extLst>
            <a:ext uri="{FF2B5EF4-FFF2-40B4-BE49-F238E27FC236}">
              <a16:creationId xmlns:a16="http://schemas.microsoft.com/office/drawing/2014/main" id="{20121CAB-2ADE-4BA5-BB42-D84121466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31" name="Image 730">
          <a:extLst>
            <a:ext uri="{FF2B5EF4-FFF2-40B4-BE49-F238E27FC236}">
              <a16:creationId xmlns:a16="http://schemas.microsoft.com/office/drawing/2014/main" id="{DCA10F9D-21A6-42B9-B225-4837CF400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32" name="Image 731">
          <a:extLst>
            <a:ext uri="{FF2B5EF4-FFF2-40B4-BE49-F238E27FC236}">
              <a16:creationId xmlns:a16="http://schemas.microsoft.com/office/drawing/2014/main" id="{C445B199-F00D-4F0B-8F15-8B60C5210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33" name="Image 732">
          <a:extLst>
            <a:ext uri="{FF2B5EF4-FFF2-40B4-BE49-F238E27FC236}">
              <a16:creationId xmlns:a16="http://schemas.microsoft.com/office/drawing/2014/main" id="{0685E8AB-629B-4C09-A320-0255899BA8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34" name="Image 733">
          <a:extLst>
            <a:ext uri="{FF2B5EF4-FFF2-40B4-BE49-F238E27FC236}">
              <a16:creationId xmlns:a16="http://schemas.microsoft.com/office/drawing/2014/main" id="{68184AEF-C7AC-473F-BABF-0BEB6639D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35" name="Image 734">
          <a:extLst>
            <a:ext uri="{FF2B5EF4-FFF2-40B4-BE49-F238E27FC236}">
              <a16:creationId xmlns:a16="http://schemas.microsoft.com/office/drawing/2014/main" id="{CBC4F5DF-81BA-40AB-96A6-A5A1FFE7B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36" name="Image 735">
          <a:extLst>
            <a:ext uri="{FF2B5EF4-FFF2-40B4-BE49-F238E27FC236}">
              <a16:creationId xmlns:a16="http://schemas.microsoft.com/office/drawing/2014/main" id="{CC8587CE-4552-4547-91EE-43097DD8A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37" name="Image 736">
          <a:extLst>
            <a:ext uri="{FF2B5EF4-FFF2-40B4-BE49-F238E27FC236}">
              <a16:creationId xmlns:a16="http://schemas.microsoft.com/office/drawing/2014/main" id="{70FA6610-45D6-41DA-B603-6DE123EE0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38" name="Image 737">
          <a:extLst>
            <a:ext uri="{FF2B5EF4-FFF2-40B4-BE49-F238E27FC236}">
              <a16:creationId xmlns:a16="http://schemas.microsoft.com/office/drawing/2014/main" id="{90119A39-2991-426A-9BA3-D70795B43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39" name="Image 738">
          <a:extLst>
            <a:ext uri="{FF2B5EF4-FFF2-40B4-BE49-F238E27FC236}">
              <a16:creationId xmlns:a16="http://schemas.microsoft.com/office/drawing/2014/main" id="{6CA66B01-2F5B-475E-810C-6F3BA6E94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40" name="Image 739">
          <a:extLst>
            <a:ext uri="{FF2B5EF4-FFF2-40B4-BE49-F238E27FC236}">
              <a16:creationId xmlns:a16="http://schemas.microsoft.com/office/drawing/2014/main" id="{22C75E2F-D3AB-4839-923C-1E38776D9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41" name="Image 740">
          <a:extLst>
            <a:ext uri="{FF2B5EF4-FFF2-40B4-BE49-F238E27FC236}">
              <a16:creationId xmlns:a16="http://schemas.microsoft.com/office/drawing/2014/main" id="{A125B4A9-1A8A-4D3F-9E38-F2DB9FF88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42" name="Image 741">
          <a:extLst>
            <a:ext uri="{FF2B5EF4-FFF2-40B4-BE49-F238E27FC236}">
              <a16:creationId xmlns:a16="http://schemas.microsoft.com/office/drawing/2014/main" id="{CDFB715C-080A-431B-882A-FD7A09EDB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43" name="Image 742">
          <a:extLst>
            <a:ext uri="{FF2B5EF4-FFF2-40B4-BE49-F238E27FC236}">
              <a16:creationId xmlns:a16="http://schemas.microsoft.com/office/drawing/2014/main" id="{1460798A-11BA-40F2-8772-1B0EF54D5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44" name="Image 743">
          <a:extLst>
            <a:ext uri="{FF2B5EF4-FFF2-40B4-BE49-F238E27FC236}">
              <a16:creationId xmlns:a16="http://schemas.microsoft.com/office/drawing/2014/main" id="{B106160B-9FFE-4667-8BC1-B4E46D09E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45" name="Image 744">
          <a:extLst>
            <a:ext uri="{FF2B5EF4-FFF2-40B4-BE49-F238E27FC236}">
              <a16:creationId xmlns:a16="http://schemas.microsoft.com/office/drawing/2014/main" id="{376148FA-9970-4E91-BA56-9F1AAA73A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746" name="Image 745">
          <a:extLst>
            <a:ext uri="{FF2B5EF4-FFF2-40B4-BE49-F238E27FC236}">
              <a16:creationId xmlns:a16="http://schemas.microsoft.com/office/drawing/2014/main" id="{4D16F496-8891-47B8-9CF9-FE88B5070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747" name="Image 746">
          <a:extLst>
            <a:ext uri="{FF2B5EF4-FFF2-40B4-BE49-F238E27FC236}">
              <a16:creationId xmlns:a16="http://schemas.microsoft.com/office/drawing/2014/main" id="{AAFA0CC1-3418-420D-91BE-FF7A4296A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48" name="Image 747">
          <a:extLst>
            <a:ext uri="{FF2B5EF4-FFF2-40B4-BE49-F238E27FC236}">
              <a16:creationId xmlns:a16="http://schemas.microsoft.com/office/drawing/2014/main" id="{B90AA619-DB31-4B61-B7C5-DEA7C4905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749" name="Image 748">
          <a:extLst>
            <a:ext uri="{FF2B5EF4-FFF2-40B4-BE49-F238E27FC236}">
              <a16:creationId xmlns:a16="http://schemas.microsoft.com/office/drawing/2014/main" id="{56641D78-4446-4881-B118-D46233AD9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750" name="Image 749">
          <a:extLst>
            <a:ext uri="{FF2B5EF4-FFF2-40B4-BE49-F238E27FC236}">
              <a16:creationId xmlns:a16="http://schemas.microsoft.com/office/drawing/2014/main" id="{27C7A4AF-930E-4C12-B479-A9503443D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51" name="Image 750">
          <a:extLst>
            <a:ext uri="{FF2B5EF4-FFF2-40B4-BE49-F238E27FC236}">
              <a16:creationId xmlns:a16="http://schemas.microsoft.com/office/drawing/2014/main" id="{8BF5F0E8-D758-49A5-AAD3-3FB28B838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52" name="Image 751">
          <a:extLst>
            <a:ext uri="{FF2B5EF4-FFF2-40B4-BE49-F238E27FC236}">
              <a16:creationId xmlns:a16="http://schemas.microsoft.com/office/drawing/2014/main" id="{45FDE569-0049-4AD8-AD33-517794B06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53" name="Image 752">
          <a:extLst>
            <a:ext uri="{FF2B5EF4-FFF2-40B4-BE49-F238E27FC236}">
              <a16:creationId xmlns:a16="http://schemas.microsoft.com/office/drawing/2014/main" id="{1A3DBBC4-A193-42A6-B67C-138737A4B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54" name="Image 753">
          <a:extLst>
            <a:ext uri="{FF2B5EF4-FFF2-40B4-BE49-F238E27FC236}">
              <a16:creationId xmlns:a16="http://schemas.microsoft.com/office/drawing/2014/main" id="{CF5A3ABB-3BE3-4FB9-9031-89577EEC3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55" name="Image 754">
          <a:extLst>
            <a:ext uri="{FF2B5EF4-FFF2-40B4-BE49-F238E27FC236}">
              <a16:creationId xmlns:a16="http://schemas.microsoft.com/office/drawing/2014/main" id="{5F2DD111-C1CC-4EEB-9C70-3E168B4DA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56" name="Image 755">
          <a:extLst>
            <a:ext uri="{FF2B5EF4-FFF2-40B4-BE49-F238E27FC236}">
              <a16:creationId xmlns:a16="http://schemas.microsoft.com/office/drawing/2014/main" id="{DD94792E-C5E5-4A44-8F6A-F898E0BF4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57" name="Image 756">
          <a:extLst>
            <a:ext uri="{FF2B5EF4-FFF2-40B4-BE49-F238E27FC236}">
              <a16:creationId xmlns:a16="http://schemas.microsoft.com/office/drawing/2014/main" id="{357DC6F3-43D9-41C0-883D-ABC9CED2D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58" name="Image 757">
          <a:extLst>
            <a:ext uri="{FF2B5EF4-FFF2-40B4-BE49-F238E27FC236}">
              <a16:creationId xmlns:a16="http://schemas.microsoft.com/office/drawing/2014/main" id="{DBBC0CAE-AAC8-48B0-B36E-6E6DF4EDD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59" name="Image 758">
          <a:extLst>
            <a:ext uri="{FF2B5EF4-FFF2-40B4-BE49-F238E27FC236}">
              <a16:creationId xmlns:a16="http://schemas.microsoft.com/office/drawing/2014/main" id="{B51BB5B3-6741-4DF4-B7EB-0A71799E0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60" name="Image 759">
          <a:extLst>
            <a:ext uri="{FF2B5EF4-FFF2-40B4-BE49-F238E27FC236}">
              <a16:creationId xmlns:a16="http://schemas.microsoft.com/office/drawing/2014/main" id="{145F72C9-F9BE-45DE-A59E-83DCE802E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61" name="Image 760">
          <a:extLst>
            <a:ext uri="{FF2B5EF4-FFF2-40B4-BE49-F238E27FC236}">
              <a16:creationId xmlns:a16="http://schemas.microsoft.com/office/drawing/2014/main" id="{8CDBB6AC-9130-4119-97D3-5E9D753AA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62" name="Image 761">
          <a:extLst>
            <a:ext uri="{FF2B5EF4-FFF2-40B4-BE49-F238E27FC236}">
              <a16:creationId xmlns:a16="http://schemas.microsoft.com/office/drawing/2014/main" id="{C0FD4FF9-A276-4EC9-B45B-B51493FF2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63" name="Image 762">
          <a:extLst>
            <a:ext uri="{FF2B5EF4-FFF2-40B4-BE49-F238E27FC236}">
              <a16:creationId xmlns:a16="http://schemas.microsoft.com/office/drawing/2014/main" id="{B9043F13-2F2E-40A8-9547-369EDDF34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64" name="Image 763">
          <a:extLst>
            <a:ext uri="{FF2B5EF4-FFF2-40B4-BE49-F238E27FC236}">
              <a16:creationId xmlns:a16="http://schemas.microsoft.com/office/drawing/2014/main" id="{10D96C84-D6C1-4746-B1DF-A9ED252ED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765" name="Image 764">
          <a:extLst>
            <a:ext uri="{FF2B5EF4-FFF2-40B4-BE49-F238E27FC236}">
              <a16:creationId xmlns:a16="http://schemas.microsoft.com/office/drawing/2014/main" id="{912DCAB8-DA13-47DD-94ED-4C8DFD8456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66" name="Image 765">
          <a:extLst>
            <a:ext uri="{FF2B5EF4-FFF2-40B4-BE49-F238E27FC236}">
              <a16:creationId xmlns:a16="http://schemas.microsoft.com/office/drawing/2014/main" id="{126CE0EE-5111-4176-B1A0-88BACE8BD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67" name="Image 766">
          <a:extLst>
            <a:ext uri="{FF2B5EF4-FFF2-40B4-BE49-F238E27FC236}">
              <a16:creationId xmlns:a16="http://schemas.microsoft.com/office/drawing/2014/main" id="{39A9CBB3-6B80-4E32-BFCF-BA51A7640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68" name="Image 767">
          <a:extLst>
            <a:ext uri="{FF2B5EF4-FFF2-40B4-BE49-F238E27FC236}">
              <a16:creationId xmlns:a16="http://schemas.microsoft.com/office/drawing/2014/main" id="{554DE31E-29B0-4490-A8DF-9A7C122E0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69" name="Image 768">
          <a:extLst>
            <a:ext uri="{FF2B5EF4-FFF2-40B4-BE49-F238E27FC236}">
              <a16:creationId xmlns:a16="http://schemas.microsoft.com/office/drawing/2014/main" id="{3DB8DD13-7DA7-45F0-9FBE-40BA93DF5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70" name="Image 769">
          <a:extLst>
            <a:ext uri="{FF2B5EF4-FFF2-40B4-BE49-F238E27FC236}">
              <a16:creationId xmlns:a16="http://schemas.microsoft.com/office/drawing/2014/main" id="{D562E22D-EC6E-4886-A72C-E51B50721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71" name="Image 770">
          <a:extLst>
            <a:ext uri="{FF2B5EF4-FFF2-40B4-BE49-F238E27FC236}">
              <a16:creationId xmlns:a16="http://schemas.microsoft.com/office/drawing/2014/main" id="{05FC74F6-E1AB-47C2-91F5-FFE958E3A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72" name="Image 771">
          <a:extLst>
            <a:ext uri="{FF2B5EF4-FFF2-40B4-BE49-F238E27FC236}">
              <a16:creationId xmlns:a16="http://schemas.microsoft.com/office/drawing/2014/main" id="{1A2354EB-58D1-4DF4-B8F4-EAE8401B1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73" name="Image 772">
          <a:extLst>
            <a:ext uri="{FF2B5EF4-FFF2-40B4-BE49-F238E27FC236}">
              <a16:creationId xmlns:a16="http://schemas.microsoft.com/office/drawing/2014/main" id="{0633C66E-E7DB-43C3-9166-E1C50D5F7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74" name="Image 773">
          <a:extLst>
            <a:ext uri="{FF2B5EF4-FFF2-40B4-BE49-F238E27FC236}">
              <a16:creationId xmlns:a16="http://schemas.microsoft.com/office/drawing/2014/main" id="{CF6B5ACD-6FA8-423E-8052-621A788D5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75" name="Image 774">
          <a:extLst>
            <a:ext uri="{FF2B5EF4-FFF2-40B4-BE49-F238E27FC236}">
              <a16:creationId xmlns:a16="http://schemas.microsoft.com/office/drawing/2014/main" id="{877E9A37-DC75-4221-88CB-A4714E155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776" name="Image 775">
          <a:extLst>
            <a:ext uri="{FF2B5EF4-FFF2-40B4-BE49-F238E27FC236}">
              <a16:creationId xmlns:a16="http://schemas.microsoft.com/office/drawing/2014/main" id="{73985071-B344-4D6B-AC48-99D3FE5B1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777" name="Image 776">
          <a:extLst>
            <a:ext uri="{FF2B5EF4-FFF2-40B4-BE49-F238E27FC236}">
              <a16:creationId xmlns:a16="http://schemas.microsoft.com/office/drawing/2014/main" id="{A4B9B96F-6372-4323-9215-CCEF22074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78" name="Image 777">
          <a:extLst>
            <a:ext uri="{FF2B5EF4-FFF2-40B4-BE49-F238E27FC236}">
              <a16:creationId xmlns:a16="http://schemas.microsoft.com/office/drawing/2014/main" id="{9588F050-339E-4221-8FF2-EA37F6305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779" name="Image 778">
          <a:extLst>
            <a:ext uri="{FF2B5EF4-FFF2-40B4-BE49-F238E27FC236}">
              <a16:creationId xmlns:a16="http://schemas.microsoft.com/office/drawing/2014/main" id="{54E7DECF-FB06-4B7D-B93C-8DB0DD3BD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780" name="Image 779">
          <a:extLst>
            <a:ext uri="{FF2B5EF4-FFF2-40B4-BE49-F238E27FC236}">
              <a16:creationId xmlns:a16="http://schemas.microsoft.com/office/drawing/2014/main" id="{3925D65A-8045-42B1-A7D3-3A30B9EC3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81" name="Image 780">
          <a:extLst>
            <a:ext uri="{FF2B5EF4-FFF2-40B4-BE49-F238E27FC236}">
              <a16:creationId xmlns:a16="http://schemas.microsoft.com/office/drawing/2014/main" id="{675190D4-59F5-47E4-95CB-2D2A83933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82" name="Image 781">
          <a:extLst>
            <a:ext uri="{FF2B5EF4-FFF2-40B4-BE49-F238E27FC236}">
              <a16:creationId xmlns:a16="http://schemas.microsoft.com/office/drawing/2014/main" id="{67D20467-A64D-490E-A927-625077945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783" name="Image 782">
          <a:extLst>
            <a:ext uri="{FF2B5EF4-FFF2-40B4-BE49-F238E27FC236}">
              <a16:creationId xmlns:a16="http://schemas.microsoft.com/office/drawing/2014/main" id="{3DC64165-A295-4EE7-858A-B9E91693B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84" name="Image 783">
          <a:extLst>
            <a:ext uri="{FF2B5EF4-FFF2-40B4-BE49-F238E27FC236}">
              <a16:creationId xmlns:a16="http://schemas.microsoft.com/office/drawing/2014/main" id="{71306606-6990-4676-8111-761507C89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85" name="Image 784">
          <a:extLst>
            <a:ext uri="{FF2B5EF4-FFF2-40B4-BE49-F238E27FC236}">
              <a16:creationId xmlns:a16="http://schemas.microsoft.com/office/drawing/2014/main" id="{C6EF5894-0D55-49CF-97B5-A0AF6AFA1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86" name="Image 785">
          <a:extLst>
            <a:ext uri="{FF2B5EF4-FFF2-40B4-BE49-F238E27FC236}">
              <a16:creationId xmlns:a16="http://schemas.microsoft.com/office/drawing/2014/main" id="{4DC502F4-13EA-4121-BB3C-81F0F8816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87" name="Image 786">
          <a:extLst>
            <a:ext uri="{FF2B5EF4-FFF2-40B4-BE49-F238E27FC236}">
              <a16:creationId xmlns:a16="http://schemas.microsoft.com/office/drawing/2014/main" id="{53448DF1-C657-4DBB-AC4E-94662DEFF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88" name="Image 787">
          <a:extLst>
            <a:ext uri="{FF2B5EF4-FFF2-40B4-BE49-F238E27FC236}">
              <a16:creationId xmlns:a16="http://schemas.microsoft.com/office/drawing/2014/main" id="{7E51E8E3-507F-4540-B23F-B005D9805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89" name="Image 788">
          <a:extLst>
            <a:ext uri="{FF2B5EF4-FFF2-40B4-BE49-F238E27FC236}">
              <a16:creationId xmlns:a16="http://schemas.microsoft.com/office/drawing/2014/main" id="{50968BDD-550C-4851-AB41-6913517AF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90" name="Image 789">
          <a:extLst>
            <a:ext uri="{FF2B5EF4-FFF2-40B4-BE49-F238E27FC236}">
              <a16:creationId xmlns:a16="http://schemas.microsoft.com/office/drawing/2014/main" id="{094C85ED-9684-4B09-B148-8446C1680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791" name="Image 790">
          <a:extLst>
            <a:ext uri="{FF2B5EF4-FFF2-40B4-BE49-F238E27FC236}">
              <a16:creationId xmlns:a16="http://schemas.microsoft.com/office/drawing/2014/main" id="{3A512D19-C4FB-4632-B992-4BDA6555D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792" name="Image 791">
          <a:extLst>
            <a:ext uri="{FF2B5EF4-FFF2-40B4-BE49-F238E27FC236}">
              <a16:creationId xmlns:a16="http://schemas.microsoft.com/office/drawing/2014/main" id="{7A7F4C2E-E784-4585-8DFC-2FCE0C5AA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93" name="Image 792">
          <a:extLst>
            <a:ext uri="{FF2B5EF4-FFF2-40B4-BE49-F238E27FC236}">
              <a16:creationId xmlns:a16="http://schemas.microsoft.com/office/drawing/2014/main" id="{6D75456F-73BA-4F9C-9594-5612326C6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94" name="Image 793">
          <a:extLst>
            <a:ext uri="{FF2B5EF4-FFF2-40B4-BE49-F238E27FC236}">
              <a16:creationId xmlns:a16="http://schemas.microsoft.com/office/drawing/2014/main" id="{0D59BD67-6D65-4A08-B45E-F0BA155C5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795" name="Image 794">
          <a:extLst>
            <a:ext uri="{FF2B5EF4-FFF2-40B4-BE49-F238E27FC236}">
              <a16:creationId xmlns:a16="http://schemas.microsoft.com/office/drawing/2014/main" id="{AE825E50-DC05-4BE5-98EF-8D94C9266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96" name="Image 795">
          <a:extLst>
            <a:ext uri="{FF2B5EF4-FFF2-40B4-BE49-F238E27FC236}">
              <a16:creationId xmlns:a16="http://schemas.microsoft.com/office/drawing/2014/main" id="{1C825127-2243-4A66-88E5-08818BEAB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797" name="Image 796">
          <a:extLst>
            <a:ext uri="{FF2B5EF4-FFF2-40B4-BE49-F238E27FC236}">
              <a16:creationId xmlns:a16="http://schemas.microsoft.com/office/drawing/2014/main" id="{380B397A-B869-4C1C-9468-786D4FF60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798" name="Image 797">
          <a:extLst>
            <a:ext uri="{FF2B5EF4-FFF2-40B4-BE49-F238E27FC236}">
              <a16:creationId xmlns:a16="http://schemas.microsoft.com/office/drawing/2014/main" id="{16350A40-10F4-4D91-B4DE-9467CC541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799" name="Image 798">
          <a:extLst>
            <a:ext uri="{FF2B5EF4-FFF2-40B4-BE49-F238E27FC236}">
              <a16:creationId xmlns:a16="http://schemas.microsoft.com/office/drawing/2014/main" id="{816E8C52-6E20-484E-8171-46DD84A2A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800" name="Image 799">
          <a:extLst>
            <a:ext uri="{FF2B5EF4-FFF2-40B4-BE49-F238E27FC236}">
              <a16:creationId xmlns:a16="http://schemas.microsoft.com/office/drawing/2014/main" id="{8FB7D26D-B9B2-4F1E-AA04-F93F6776D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801" name="Image 800">
          <a:extLst>
            <a:ext uri="{FF2B5EF4-FFF2-40B4-BE49-F238E27FC236}">
              <a16:creationId xmlns:a16="http://schemas.microsoft.com/office/drawing/2014/main" id="{CB1BE0A7-588B-4EC8-BD59-3F639DE5C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02" name="Image 801">
          <a:extLst>
            <a:ext uri="{FF2B5EF4-FFF2-40B4-BE49-F238E27FC236}">
              <a16:creationId xmlns:a16="http://schemas.microsoft.com/office/drawing/2014/main" id="{210B1D6A-083F-442E-B398-0DE396BE7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03" name="Image 802">
          <a:extLst>
            <a:ext uri="{FF2B5EF4-FFF2-40B4-BE49-F238E27FC236}">
              <a16:creationId xmlns:a16="http://schemas.microsoft.com/office/drawing/2014/main" id="{14531322-9205-4C9A-8737-21EA23F61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04" name="Image 803">
          <a:extLst>
            <a:ext uri="{FF2B5EF4-FFF2-40B4-BE49-F238E27FC236}">
              <a16:creationId xmlns:a16="http://schemas.microsoft.com/office/drawing/2014/main" id="{2F52ADF4-BA56-449A-92E5-6BFDC014A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05" name="Image 804">
          <a:extLst>
            <a:ext uri="{FF2B5EF4-FFF2-40B4-BE49-F238E27FC236}">
              <a16:creationId xmlns:a16="http://schemas.microsoft.com/office/drawing/2014/main" id="{2BC45DF0-2C8B-4BBF-AA80-4988D167D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06" name="Image 805">
          <a:extLst>
            <a:ext uri="{FF2B5EF4-FFF2-40B4-BE49-F238E27FC236}">
              <a16:creationId xmlns:a16="http://schemas.microsoft.com/office/drawing/2014/main" id="{CC58A7A9-2410-4855-BD42-B982C33BA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07" name="Image 806">
          <a:extLst>
            <a:ext uri="{FF2B5EF4-FFF2-40B4-BE49-F238E27FC236}">
              <a16:creationId xmlns:a16="http://schemas.microsoft.com/office/drawing/2014/main" id="{0D9FC7C8-08A0-43C0-BF49-2F21115CD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08" name="Image 807">
          <a:extLst>
            <a:ext uri="{FF2B5EF4-FFF2-40B4-BE49-F238E27FC236}">
              <a16:creationId xmlns:a16="http://schemas.microsoft.com/office/drawing/2014/main" id="{F094A2E6-9D6F-4241-8FF4-20CE50B73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09" name="Image 808">
          <a:extLst>
            <a:ext uri="{FF2B5EF4-FFF2-40B4-BE49-F238E27FC236}">
              <a16:creationId xmlns:a16="http://schemas.microsoft.com/office/drawing/2014/main" id="{C4259B24-EA6E-4DE9-943C-5E00ED36B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10" name="Image 809">
          <a:extLst>
            <a:ext uri="{FF2B5EF4-FFF2-40B4-BE49-F238E27FC236}">
              <a16:creationId xmlns:a16="http://schemas.microsoft.com/office/drawing/2014/main" id="{F0A26CDB-A655-4639-A680-6FA2614CA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11" name="Image 810">
          <a:extLst>
            <a:ext uri="{FF2B5EF4-FFF2-40B4-BE49-F238E27FC236}">
              <a16:creationId xmlns:a16="http://schemas.microsoft.com/office/drawing/2014/main" id="{03BEE9C7-682F-4520-881D-0E23C20C2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12" name="Image 811">
          <a:extLst>
            <a:ext uri="{FF2B5EF4-FFF2-40B4-BE49-F238E27FC236}">
              <a16:creationId xmlns:a16="http://schemas.microsoft.com/office/drawing/2014/main" id="{1E7D1AE6-2871-4B47-A901-27F312103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13" name="Image 812">
          <a:extLst>
            <a:ext uri="{FF2B5EF4-FFF2-40B4-BE49-F238E27FC236}">
              <a16:creationId xmlns:a16="http://schemas.microsoft.com/office/drawing/2014/main" id="{9C51D148-A390-4139-BCAC-EC48F1CE7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14" name="Image 813">
          <a:extLst>
            <a:ext uri="{FF2B5EF4-FFF2-40B4-BE49-F238E27FC236}">
              <a16:creationId xmlns:a16="http://schemas.microsoft.com/office/drawing/2014/main" id="{0EE38A33-E77A-4C76-8A3F-2C032B284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15" name="Image 814">
          <a:extLst>
            <a:ext uri="{FF2B5EF4-FFF2-40B4-BE49-F238E27FC236}">
              <a16:creationId xmlns:a16="http://schemas.microsoft.com/office/drawing/2014/main" id="{7059F57E-8AF9-4AA7-8B0C-8A926FAD6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816" name="Image 815">
          <a:extLst>
            <a:ext uri="{FF2B5EF4-FFF2-40B4-BE49-F238E27FC236}">
              <a16:creationId xmlns:a16="http://schemas.microsoft.com/office/drawing/2014/main" id="{0AB22139-0DEB-4F70-8721-47D3A60C4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17" name="Image 816">
          <a:extLst>
            <a:ext uri="{FF2B5EF4-FFF2-40B4-BE49-F238E27FC236}">
              <a16:creationId xmlns:a16="http://schemas.microsoft.com/office/drawing/2014/main" id="{0BFA625C-47E7-4F71-99B9-4F4AB93D72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18" name="Image 817">
          <a:extLst>
            <a:ext uri="{FF2B5EF4-FFF2-40B4-BE49-F238E27FC236}">
              <a16:creationId xmlns:a16="http://schemas.microsoft.com/office/drawing/2014/main" id="{1AC9CAD4-C97B-4089-A7D3-D6B98CD57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19" name="Image 818">
          <a:extLst>
            <a:ext uri="{FF2B5EF4-FFF2-40B4-BE49-F238E27FC236}">
              <a16:creationId xmlns:a16="http://schemas.microsoft.com/office/drawing/2014/main" id="{4A8BFE12-8FCF-4391-AFDF-4F3DE0637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20" name="Image 819">
          <a:extLst>
            <a:ext uri="{FF2B5EF4-FFF2-40B4-BE49-F238E27FC236}">
              <a16:creationId xmlns:a16="http://schemas.microsoft.com/office/drawing/2014/main" id="{ADB666A7-EE78-44ED-BBE8-8DAD50126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21" name="Image 820">
          <a:extLst>
            <a:ext uri="{FF2B5EF4-FFF2-40B4-BE49-F238E27FC236}">
              <a16:creationId xmlns:a16="http://schemas.microsoft.com/office/drawing/2014/main" id="{402531E5-E80C-42B9-A54F-FD283AE90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22" name="Image 821">
          <a:extLst>
            <a:ext uri="{FF2B5EF4-FFF2-40B4-BE49-F238E27FC236}">
              <a16:creationId xmlns:a16="http://schemas.microsoft.com/office/drawing/2014/main" id="{E45B39CA-8E88-42FA-A20E-6F1EA40B1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23" name="Image 822">
          <a:extLst>
            <a:ext uri="{FF2B5EF4-FFF2-40B4-BE49-F238E27FC236}">
              <a16:creationId xmlns:a16="http://schemas.microsoft.com/office/drawing/2014/main" id="{BD5AD71C-BC60-407F-B491-31D751214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24" name="Image 823">
          <a:extLst>
            <a:ext uri="{FF2B5EF4-FFF2-40B4-BE49-F238E27FC236}">
              <a16:creationId xmlns:a16="http://schemas.microsoft.com/office/drawing/2014/main" id="{AB5808DC-08B9-45B6-AAB5-003B57432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25" name="Image 824">
          <a:extLst>
            <a:ext uri="{FF2B5EF4-FFF2-40B4-BE49-F238E27FC236}">
              <a16:creationId xmlns:a16="http://schemas.microsoft.com/office/drawing/2014/main" id="{08913967-C682-41F6-A896-6281D0005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26" name="Image 825">
          <a:extLst>
            <a:ext uri="{FF2B5EF4-FFF2-40B4-BE49-F238E27FC236}">
              <a16:creationId xmlns:a16="http://schemas.microsoft.com/office/drawing/2014/main" id="{7F7DBBBA-FA9A-40C5-A88C-8C9863CB7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827" name="Image 826">
          <a:extLst>
            <a:ext uri="{FF2B5EF4-FFF2-40B4-BE49-F238E27FC236}">
              <a16:creationId xmlns:a16="http://schemas.microsoft.com/office/drawing/2014/main" id="{2F3CB879-CFD2-456A-974C-0DC7AE846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828" name="Image 827">
          <a:extLst>
            <a:ext uri="{FF2B5EF4-FFF2-40B4-BE49-F238E27FC236}">
              <a16:creationId xmlns:a16="http://schemas.microsoft.com/office/drawing/2014/main" id="{B9A201D8-D6AF-46F1-8293-F6CA97A27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29" name="Image 828">
          <a:extLst>
            <a:ext uri="{FF2B5EF4-FFF2-40B4-BE49-F238E27FC236}">
              <a16:creationId xmlns:a16="http://schemas.microsoft.com/office/drawing/2014/main" id="{789E574D-4DC9-44CA-BAA1-0DC297BB5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830" name="Image 829">
          <a:extLst>
            <a:ext uri="{FF2B5EF4-FFF2-40B4-BE49-F238E27FC236}">
              <a16:creationId xmlns:a16="http://schemas.microsoft.com/office/drawing/2014/main" id="{D3F6E253-500E-48E8-A4CE-3A1DF0E21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831" name="Image 830">
          <a:extLst>
            <a:ext uri="{FF2B5EF4-FFF2-40B4-BE49-F238E27FC236}">
              <a16:creationId xmlns:a16="http://schemas.microsoft.com/office/drawing/2014/main" id="{7087AFA6-3824-4DAD-A928-EBFB878F6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32" name="Image 831">
          <a:extLst>
            <a:ext uri="{FF2B5EF4-FFF2-40B4-BE49-F238E27FC236}">
              <a16:creationId xmlns:a16="http://schemas.microsoft.com/office/drawing/2014/main" id="{A52A2D34-0143-4561-BD6C-1B296188A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33" name="Image 832">
          <a:extLst>
            <a:ext uri="{FF2B5EF4-FFF2-40B4-BE49-F238E27FC236}">
              <a16:creationId xmlns:a16="http://schemas.microsoft.com/office/drawing/2014/main" id="{7D069F95-8517-4940-8535-B194D29A7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34" name="Image 833">
          <a:extLst>
            <a:ext uri="{FF2B5EF4-FFF2-40B4-BE49-F238E27FC236}">
              <a16:creationId xmlns:a16="http://schemas.microsoft.com/office/drawing/2014/main" id="{76A2FEAE-0FD9-42A6-87F7-E9D021181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35" name="Image 834">
          <a:extLst>
            <a:ext uri="{FF2B5EF4-FFF2-40B4-BE49-F238E27FC236}">
              <a16:creationId xmlns:a16="http://schemas.microsoft.com/office/drawing/2014/main" id="{4A807D1A-F1DC-4E0A-A9F7-D71F7D464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36" name="Image 835">
          <a:extLst>
            <a:ext uri="{FF2B5EF4-FFF2-40B4-BE49-F238E27FC236}">
              <a16:creationId xmlns:a16="http://schemas.microsoft.com/office/drawing/2014/main" id="{D5AB1D40-E074-4DB9-8C95-61279FB9F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37" name="Image 836">
          <a:extLst>
            <a:ext uri="{FF2B5EF4-FFF2-40B4-BE49-F238E27FC236}">
              <a16:creationId xmlns:a16="http://schemas.microsoft.com/office/drawing/2014/main" id="{E5D5D23D-9528-4978-9A38-C86E4DD0F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38" name="Image 837">
          <a:extLst>
            <a:ext uri="{FF2B5EF4-FFF2-40B4-BE49-F238E27FC236}">
              <a16:creationId xmlns:a16="http://schemas.microsoft.com/office/drawing/2014/main" id="{92D32BD6-D7CB-43B0-91AC-BA63382C5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39" name="Image 838">
          <a:extLst>
            <a:ext uri="{FF2B5EF4-FFF2-40B4-BE49-F238E27FC236}">
              <a16:creationId xmlns:a16="http://schemas.microsoft.com/office/drawing/2014/main" id="{5540AFB0-4409-43A4-88E0-61C25CEF8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40" name="Image 839">
          <a:extLst>
            <a:ext uri="{FF2B5EF4-FFF2-40B4-BE49-F238E27FC236}">
              <a16:creationId xmlns:a16="http://schemas.microsoft.com/office/drawing/2014/main" id="{7E4980B3-3B1A-411D-82C3-E1CD12D5E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41" name="Image 840">
          <a:extLst>
            <a:ext uri="{FF2B5EF4-FFF2-40B4-BE49-F238E27FC236}">
              <a16:creationId xmlns:a16="http://schemas.microsoft.com/office/drawing/2014/main" id="{20CDA3DE-1783-4F44-A85A-1923C0E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42" name="Image 841">
          <a:extLst>
            <a:ext uri="{FF2B5EF4-FFF2-40B4-BE49-F238E27FC236}">
              <a16:creationId xmlns:a16="http://schemas.microsoft.com/office/drawing/2014/main" id="{2CDC4D4C-53E8-487A-BF1F-D0D84E4B0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43" name="Image 842">
          <a:extLst>
            <a:ext uri="{FF2B5EF4-FFF2-40B4-BE49-F238E27FC236}">
              <a16:creationId xmlns:a16="http://schemas.microsoft.com/office/drawing/2014/main" id="{FDE6AAFF-2094-4524-9336-B67FE7583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44" name="Image 843">
          <a:extLst>
            <a:ext uri="{FF2B5EF4-FFF2-40B4-BE49-F238E27FC236}">
              <a16:creationId xmlns:a16="http://schemas.microsoft.com/office/drawing/2014/main" id="{A68FD535-23AA-4FB9-8C0D-EE60AF940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45" name="Image 844">
          <a:extLst>
            <a:ext uri="{FF2B5EF4-FFF2-40B4-BE49-F238E27FC236}">
              <a16:creationId xmlns:a16="http://schemas.microsoft.com/office/drawing/2014/main" id="{FB8E402C-F7B5-481F-A461-509AADA8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46" name="Image 845">
          <a:extLst>
            <a:ext uri="{FF2B5EF4-FFF2-40B4-BE49-F238E27FC236}">
              <a16:creationId xmlns:a16="http://schemas.microsoft.com/office/drawing/2014/main" id="{D98EF547-20B0-432F-859E-8D63DB7C0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47" name="Image 846">
          <a:extLst>
            <a:ext uri="{FF2B5EF4-FFF2-40B4-BE49-F238E27FC236}">
              <a16:creationId xmlns:a16="http://schemas.microsoft.com/office/drawing/2014/main" id="{5E46456C-ED2A-4261-BD42-D47BB0800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848" name="Image 847">
          <a:extLst>
            <a:ext uri="{FF2B5EF4-FFF2-40B4-BE49-F238E27FC236}">
              <a16:creationId xmlns:a16="http://schemas.microsoft.com/office/drawing/2014/main" id="{E343F902-8B8B-47CB-94D4-A39634C6A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849" name="Image 848">
          <a:extLst>
            <a:ext uri="{FF2B5EF4-FFF2-40B4-BE49-F238E27FC236}">
              <a16:creationId xmlns:a16="http://schemas.microsoft.com/office/drawing/2014/main" id="{1993DBB2-CED5-4091-8C3D-C42744C20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50" name="Image 849">
          <a:extLst>
            <a:ext uri="{FF2B5EF4-FFF2-40B4-BE49-F238E27FC236}">
              <a16:creationId xmlns:a16="http://schemas.microsoft.com/office/drawing/2014/main" id="{B81C2A5D-EA7C-4DCF-A726-CF6A14F6F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851" name="Image 850">
          <a:extLst>
            <a:ext uri="{FF2B5EF4-FFF2-40B4-BE49-F238E27FC236}">
              <a16:creationId xmlns:a16="http://schemas.microsoft.com/office/drawing/2014/main" id="{944F9E3C-D2F1-4E1E-A012-3B8406653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852" name="Image 851">
          <a:extLst>
            <a:ext uri="{FF2B5EF4-FFF2-40B4-BE49-F238E27FC236}">
              <a16:creationId xmlns:a16="http://schemas.microsoft.com/office/drawing/2014/main" id="{FC717F14-FC52-4C73-9C90-85D37E236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53" name="Image 852">
          <a:extLst>
            <a:ext uri="{FF2B5EF4-FFF2-40B4-BE49-F238E27FC236}">
              <a16:creationId xmlns:a16="http://schemas.microsoft.com/office/drawing/2014/main" id="{ABA105D9-4E2D-4C41-A34C-6903C80A2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54" name="Image 853">
          <a:extLst>
            <a:ext uri="{FF2B5EF4-FFF2-40B4-BE49-F238E27FC236}">
              <a16:creationId xmlns:a16="http://schemas.microsoft.com/office/drawing/2014/main" id="{4B75CCB7-B1BB-4326-9617-86CD0905D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55" name="Image 854">
          <a:extLst>
            <a:ext uri="{FF2B5EF4-FFF2-40B4-BE49-F238E27FC236}">
              <a16:creationId xmlns:a16="http://schemas.microsoft.com/office/drawing/2014/main" id="{D70F7C3D-596B-4E9A-9D33-8F2A8A484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56" name="Image 855">
          <a:extLst>
            <a:ext uri="{FF2B5EF4-FFF2-40B4-BE49-F238E27FC236}">
              <a16:creationId xmlns:a16="http://schemas.microsoft.com/office/drawing/2014/main" id="{6C1D1AF6-FA03-407D-BB66-E180F5CF0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57" name="Image 856">
          <a:extLst>
            <a:ext uri="{FF2B5EF4-FFF2-40B4-BE49-F238E27FC236}">
              <a16:creationId xmlns:a16="http://schemas.microsoft.com/office/drawing/2014/main" id="{49C0D2F8-437E-4C44-B377-155CA6779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58" name="Image 857">
          <a:extLst>
            <a:ext uri="{FF2B5EF4-FFF2-40B4-BE49-F238E27FC236}">
              <a16:creationId xmlns:a16="http://schemas.microsoft.com/office/drawing/2014/main" id="{0C696DC1-658E-403F-AD4E-409C6DECA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59" name="Image 858">
          <a:extLst>
            <a:ext uri="{FF2B5EF4-FFF2-40B4-BE49-F238E27FC236}">
              <a16:creationId xmlns:a16="http://schemas.microsoft.com/office/drawing/2014/main" id="{FECFA113-CFE0-49BF-9296-C99FAFC0A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60" name="Image 859">
          <a:extLst>
            <a:ext uri="{FF2B5EF4-FFF2-40B4-BE49-F238E27FC236}">
              <a16:creationId xmlns:a16="http://schemas.microsoft.com/office/drawing/2014/main" id="{D3260D3F-11E1-48AD-B8D5-88F6B6509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61" name="Image 860">
          <a:extLst>
            <a:ext uri="{FF2B5EF4-FFF2-40B4-BE49-F238E27FC236}">
              <a16:creationId xmlns:a16="http://schemas.microsoft.com/office/drawing/2014/main" id="{A716C347-6E0E-459A-8366-170F9EA72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62" name="Image 861">
          <a:extLst>
            <a:ext uri="{FF2B5EF4-FFF2-40B4-BE49-F238E27FC236}">
              <a16:creationId xmlns:a16="http://schemas.microsoft.com/office/drawing/2014/main" id="{04719243-026E-41A6-85C3-44E2747F6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63" name="Image 862">
          <a:extLst>
            <a:ext uri="{FF2B5EF4-FFF2-40B4-BE49-F238E27FC236}">
              <a16:creationId xmlns:a16="http://schemas.microsoft.com/office/drawing/2014/main" id="{4ED8BFE2-A779-40DE-B084-5B5536C7C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64" name="Image 863">
          <a:extLst>
            <a:ext uri="{FF2B5EF4-FFF2-40B4-BE49-F238E27FC236}">
              <a16:creationId xmlns:a16="http://schemas.microsoft.com/office/drawing/2014/main" id="{7CF4247A-B2A3-4BF2-9A88-3ADF062BA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65" name="Image 864">
          <a:extLst>
            <a:ext uri="{FF2B5EF4-FFF2-40B4-BE49-F238E27FC236}">
              <a16:creationId xmlns:a16="http://schemas.microsoft.com/office/drawing/2014/main" id="{F728CDDF-17A9-4E05-B415-CC208485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66" name="Image 865">
          <a:extLst>
            <a:ext uri="{FF2B5EF4-FFF2-40B4-BE49-F238E27FC236}">
              <a16:creationId xmlns:a16="http://schemas.microsoft.com/office/drawing/2014/main" id="{E61A8024-CEC9-41BF-8418-D2E31AD2B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867" name="Image 866">
          <a:extLst>
            <a:ext uri="{FF2B5EF4-FFF2-40B4-BE49-F238E27FC236}">
              <a16:creationId xmlns:a16="http://schemas.microsoft.com/office/drawing/2014/main" id="{B5D5EB56-C261-45A5-8576-9E50DD5DC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68" name="Image 867">
          <a:extLst>
            <a:ext uri="{FF2B5EF4-FFF2-40B4-BE49-F238E27FC236}">
              <a16:creationId xmlns:a16="http://schemas.microsoft.com/office/drawing/2014/main" id="{EC06F501-4F3F-491A-96D7-1E571A921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69" name="Image 868">
          <a:extLst>
            <a:ext uri="{FF2B5EF4-FFF2-40B4-BE49-F238E27FC236}">
              <a16:creationId xmlns:a16="http://schemas.microsoft.com/office/drawing/2014/main" id="{EF1B24C7-4550-47E1-89E8-268120AB3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70" name="Image 869">
          <a:extLst>
            <a:ext uri="{FF2B5EF4-FFF2-40B4-BE49-F238E27FC236}">
              <a16:creationId xmlns:a16="http://schemas.microsoft.com/office/drawing/2014/main" id="{7DDA8697-C0C1-447F-AB3A-62383C1F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71" name="Image 870">
          <a:extLst>
            <a:ext uri="{FF2B5EF4-FFF2-40B4-BE49-F238E27FC236}">
              <a16:creationId xmlns:a16="http://schemas.microsoft.com/office/drawing/2014/main" id="{EB457EA5-F332-4266-966C-9D1414EE5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72" name="Image 871">
          <a:extLst>
            <a:ext uri="{FF2B5EF4-FFF2-40B4-BE49-F238E27FC236}">
              <a16:creationId xmlns:a16="http://schemas.microsoft.com/office/drawing/2014/main" id="{C141D422-0E8C-4566-A1CD-95711FC74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73" name="Image 872">
          <a:extLst>
            <a:ext uri="{FF2B5EF4-FFF2-40B4-BE49-F238E27FC236}">
              <a16:creationId xmlns:a16="http://schemas.microsoft.com/office/drawing/2014/main" id="{46B4D93D-1851-4A3E-8A73-35B6C289E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74" name="Image 873">
          <a:extLst>
            <a:ext uri="{FF2B5EF4-FFF2-40B4-BE49-F238E27FC236}">
              <a16:creationId xmlns:a16="http://schemas.microsoft.com/office/drawing/2014/main" id="{ECEF28E7-4899-41F4-AF0E-21AD3898E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75" name="Image 874">
          <a:extLst>
            <a:ext uri="{FF2B5EF4-FFF2-40B4-BE49-F238E27FC236}">
              <a16:creationId xmlns:a16="http://schemas.microsoft.com/office/drawing/2014/main" id="{0E5CDF4D-C7A8-493C-933D-DA3FB6243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76" name="Image 875">
          <a:extLst>
            <a:ext uri="{FF2B5EF4-FFF2-40B4-BE49-F238E27FC236}">
              <a16:creationId xmlns:a16="http://schemas.microsoft.com/office/drawing/2014/main" id="{6B3CC3F9-38D5-4D17-8BA4-49A00E2ED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77" name="Image 876">
          <a:extLst>
            <a:ext uri="{FF2B5EF4-FFF2-40B4-BE49-F238E27FC236}">
              <a16:creationId xmlns:a16="http://schemas.microsoft.com/office/drawing/2014/main" id="{53176FFC-12B1-405D-9F58-EC550DDA5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878" name="Image 877">
          <a:extLst>
            <a:ext uri="{FF2B5EF4-FFF2-40B4-BE49-F238E27FC236}">
              <a16:creationId xmlns:a16="http://schemas.microsoft.com/office/drawing/2014/main" id="{51FCECCB-26A5-49C9-950D-FDFC9C26F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879" name="Image 878">
          <a:extLst>
            <a:ext uri="{FF2B5EF4-FFF2-40B4-BE49-F238E27FC236}">
              <a16:creationId xmlns:a16="http://schemas.microsoft.com/office/drawing/2014/main" id="{539B5639-A33F-4129-9504-160D76E23F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80" name="Image 879">
          <a:extLst>
            <a:ext uri="{FF2B5EF4-FFF2-40B4-BE49-F238E27FC236}">
              <a16:creationId xmlns:a16="http://schemas.microsoft.com/office/drawing/2014/main" id="{5247340E-5988-4DD1-855C-B0F52734A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881" name="Image 880">
          <a:extLst>
            <a:ext uri="{FF2B5EF4-FFF2-40B4-BE49-F238E27FC236}">
              <a16:creationId xmlns:a16="http://schemas.microsoft.com/office/drawing/2014/main" id="{D1DE39D4-B994-46ED-9098-4039BBDE2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882" name="Image 881">
          <a:extLst>
            <a:ext uri="{FF2B5EF4-FFF2-40B4-BE49-F238E27FC236}">
              <a16:creationId xmlns:a16="http://schemas.microsoft.com/office/drawing/2014/main" id="{252984DF-6F25-4656-B1C7-85E2D4F43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83" name="Image 882">
          <a:extLst>
            <a:ext uri="{FF2B5EF4-FFF2-40B4-BE49-F238E27FC236}">
              <a16:creationId xmlns:a16="http://schemas.microsoft.com/office/drawing/2014/main" id="{33099399-D98D-4D38-8E13-E2965E02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84" name="Image 883">
          <a:extLst>
            <a:ext uri="{FF2B5EF4-FFF2-40B4-BE49-F238E27FC236}">
              <a16:creationId xmlns:a16="http://schemas.microsoft.com/office/drawing/2014/main" id="{F145B438-BE21-4F2C-A738-90EE7E14C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885" name="Image 884">
          <a:extLst>
            <a:ext uri="{FF2B5EF4-FFF2-40B4-BE49-F238E27FC236}">
              <a16:creationId xmlns:a16="http://schemas.microsoft.com/office/drawing/2014/main" id="{E169942F-54D1-4932-8F3C-2F2705F0D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86" name="Image 885">
          <a:extLst>
            <a:ext uri="{FF2B5EF4-FFF2-40B4-BE49-F238E27FC236}">
              <a16:creationId xmlns:a16="http://schemas.microsoft.com/office/drawing/2014/main" id="{94380AFD-5AF4-487F-BF9C-7614E4681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87" name="Image 886">
          <a:extLst>
            <a:ext uri="{FF2B5EF4-FFF2-40B4-BE49-F238E27FC236}">
              <a16:creationId xmlns:a16="http://schemas.microsoft.com/office/drawing/2014/main" id="{841CDAB2-AEA8-461C-89ED-EC4592301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88" name="Image 887">
          <a:extLst>
            <a:ext uri="{FF2B5EF4-FFF2-40B4-BE49-F238E27FC236}">
              <a16:creationId xmlns:a16="http://schemas.microsoft.com/office/drawing/2014/main" id="{0A74FD34-4F6B-4696-98CF-B12BF689B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89" name="Image 888">
          <a:extLst>
            <a:ext uri="{FF2B5EF4-FFF2-40B4-BE49-F238E27FC236}">
              <a16:creationId xmlns:a16="http://schemas.microsoft.com/office/drawing/2014/main" id="{DDDAD979-4393-4901-9B59-75EB5FC99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90" name="Image 889">
          <a:extLst>
            <a:ext uri="{FF2B5EF4-FFF2-40B4-BE49-F238E27FC236}">
              <a16:creationId xmlns:a16="http://schemas.microsoft.com/office/drawing/2014/main" id="{EA6B49AF-907C-4BB2-8FEA-06137B998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91" name="Image 890">
          <a:extLst>
            <a:ext uri="{FF2B5EF4-FFF2-40B4-BE49-F238E27FC236}">
              <a16:creationId xmlns:a16="http://schemas.microsoft.com/office/drawing/2014/main" id="{A7A3B32A-4B79-403B-BF66-B30C057C2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92" name="Image 891">
          <a:extLst>
            <a:ext uri="{FF2B5EF4-FFF2-40B4-BE49-F238E27FC236}">
              <a16:creationId xmlns:a16="http://schemas.microsoft.com/office/drawing/2014/main" id="{10CB7DEF-C2E2-465E-915A-ADD1E369E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893" name="Image 892">
          <a:extLst>
            <a:ext uri="{FF2B5EF4-FFF2-40B4-BE49-F238E27FC236}">
              <a16:creationId xmlns:a16="http://schemas.microsoft.com/office/drawing/2014/main" id="{6865FEA7-EC76-4739-9CC3-98DB3FC72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894" name="Image 893">
          <a:extLst>
            <a:ext uri="{FF2B5EF4-FFF2-40B4-BE49-F238E27FC236}">
              <a16:creationId xmlns:a16="http://schemas.microsoft.com/office/drawing/2014/main" id="{6A9812A1-1059-473D-9C11-3F64FDCF9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95" name="Image 894">
          <a:extLst>
            <a:ext uri="{FF2B5EF4-FFF2-40B4-BE49-F238E27FC236}">
              <a16:creationId xmlns:a16="http://schemas.microsoft.com/office/drawing/2014/main" id="{64E5DF29-52A6-4BB9-B1FF-23396CFE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96" name="Image 895">
          <a:extLst>
            <a:ext uri="{FF2B5EF4-FFF2-40B4-BE49-F238E27FC236}">
              <a16:creationId xmlns:a16="http://schemas.microsoft.com/office/drawing/2014/main" id="{B584EB67-ED14-4175-8116-E95C9762F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897" name="Image 896">
          <a:extLst>
            <a:ext uri="{FF2B5EF4-FFF2-40B4-BE49-F238E27FC236}">
              <a16:creationId xmlns:a16="http://schemas.microsoft.com/office/drawing/2014/main" id="{8EF906FD-87E3-4A83-B4FC-891FAD335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898" name="Image 897">
          <a:extLst>
            <a:ext uri="{FF2B5EF4-FFF2-40B4-BE49-F238E27FC236}">
              <a16:creationId xmlns:a16="http://schemas.microsoft.com/office/drawing/2014/main" id="{02558209-C765-4E2F-9879-4C2C9C45A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899" name="Image 898">
          <a:extLst>
            <a:ext uri="{FF2B5EF4-FFF2-40B4-BE49-F238E27FC236}">
              <a16:creationId xmlns:a16="http://schemas.microsoft.com/office/drawing/2014/main" id="{3F8C925C-1A7A-4AC7-BB41-CBDAB52F7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900" name="Image 899">
          <a:extLst>
            <a:ext uri="{FF2B5EF4-FFF2-40B4-BE49-F238E27FC236}">
              <a16:creationId xmlns:a16="http://schemas.microsoft.com/office/drawing/2014/main" id="{8C1A6512-5287-498B-9E2F-4C06BD05E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01" name="Image 900">
          <a:extLst>
            <a:ext uri="{FF2B5EF4-FFF2-40B4-BE49-F238E27FC236}">
              <a16:creationId xmlns:a16="http://schemas.microsoft.com/office/drawing/2014/main" id="{5C00624C-1371-4A1E-A4A0-E121E2F8F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902" name="Image 901">
          <a:extLst>
            <a:ext uri="{FF2B5EF4-FFF2-40B4-BE49-F238E27FC236}">
              <a16:creationId xmlns:a16="http://schemas.microsoft.com/office/drawing/2014/main" id="{224E7D31-612F-4793-8BD8-9270816DC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903" name="Image 902">
          <a:extLst>
            <a:ext uri="{FF2B5EF4-FFF2-40B4-BE49-F238E27FC236}">
              <a16:creationId xmlns:a16="http://schemas.microsoft.com/office/drawing/2014/main" id="{1503DDFC-EEE1-4074-BB22-C9CCE3EDA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04" name="Image 903">
          <a:extLst>
            <a:ext uri="{FF2B5EF4-FFF2-40B4-BE49-F238E27FC236}">
              <a16:creationId xmlns:a16="http://schemas.microsoft.com/office/drawing/2014/main" id="{350B3FCD-55B1-43BD-8777-D694B0C59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05" name="Image 904">
          <a:extLst>
            <a:ext uri="{FF2B5EF4-FFF2-40B4-BE49-F238E27FC236}">
              <a16:creationId xmlns:a16="http://schemas.microsoft.com/office/drawing/2014/main" id="{3A56C8F8-7942-40D1-B9F2-CDEC58DC6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06" name="Image 905">
          <a:extLst>
            <a:ext uri="{FF2B5EF4-FFF2-40B4-BE49-F238E27FC236}">
              <a16:creationId xmlns:a16="http://schemas.microsoft.com/office/drawing/2014/main" id="{BC1F7E62-5DE7-4377-96F6-F88512E8E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07" name="Image 906">
          <a:extLst>
            <a:ext uri="{FF2B5EF4-FFF2-40B4-BE49-F238E27FC236}">
              <a16:creationId xmlns:a16="http://schemas.microsoft.com/office/drawing/2014/main" id="{E88D6DE9-E82A-4DAC-A471-0D0C46DA9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08" name="Image 907">
          <a:extLst>
            <a:ext uri="{FF2B5EF4-FFF2-40B4-BE49-F238E27FC236}">
              <a16:creationId xmlns:a16="http://schemas.microsoft.com/office/drawing/2014/main" id="{633E8392-36A8-401A-9C63-61C90B894B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09" name="Image 908">
          <a:extLst>
            <a:ext uri="{FF2B5EF4-FFF2-40B4-BE49-F238E27FC236}">
              <a16:creationId xmlns:a16="http://schemas.microsoft.com/office/drawing/2014/main" id="{8471A00C-492C-4DD5-80DC-0ADB0C992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10" name="Image 909">
          <a:extLst>
            <a:ext uri="{FF2B5EF4-FFF2-40B4-BE49-F238E27FC236}">
              <a16:creationId xmlns:a16="http://schemas.microsoft.com/office/drawing/2014/main" id="{F7FE4E65-EE28-484D-B732-0B8C62366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11" name="Image 910">
          <a:extLst>
            <a:ext uri="{FF2B5EF4-FFF2-40B4-BE49-F238E27FC236}">
              <a16:creationId xmlns:a16="http://schemas.microsoft.com/office/drawing/2014/main" id="{3B8FE570-014E-4275-9E4F-87C1FA288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12" name="Image 911">
          <a:extLst>
            <a:ext uri="{FF2B5EF4-FFF2-40B4-BE49-F238E27FC236}">
              <a16:creationId xmlns:a16="http://schemas.microsoft.com/office/drawing/2014/main" id="{5EC556F6-0211-4787-982A-EC19AD4B7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13" name="Image 912">
          <a:extLst>
            <a:ext uri="{FF2B5EF4-FFF2-40B4-BE49-F238E27FC236}">
              <a16:creationId xmlns:a16="http://schemas.microsoft.com/office/drawing/2014/main" id="{352C3E11-FC10-4B6F-8513-37C923357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14" name="Image 913">
          <a:extLst>
            <a:ext uri="{FF2B5EF4-FFF2-40B4-BE49-F238E27FC236}">
              <a16:creationId xmlns:a16="http://schemas.microsoft.com/office/drawing/2014/main" id="{01518C16-C9BF-43C3-B0E6-A75D71D59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15" name="Image 914">
          <a:extLst>
            <a:ext uri="{FF2B5EF4-FFF2-40B4-BE49-F238E27FC236}">
              <a16:creationId xmlns:a16="http://schemas.microsoft.com/office/drawing/2014/main" id="{C3DFC3D4-7FA9-4FDC-9FE0-FE9DC6987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16" name="Image 915">
          <a:extLst>
            <a:ext uri="{FF2B5EF4-FFF2-40B4-BE49-F238E27FC236}">
              <a16:creationId xmlns:a16="http://schemas.microsoft.com/office/drawing/2014/main" id="{EE1041D2-C00F-43E4-BE58-787C86A04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17" name="Image 916">
          <a:extLst>
            <a:ext uri="{FF2B5EF4-FFF2-40B4-BE49-F238E27FC236}">
              <a16:creationId xmlns:a16="http://schemas.microsoft.com/office/drawing/2014/main" id="{35A8CDDE-5507-457C-9F47-63DB9D975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918" name="Image 917">
          <a:extLst>
            <a:ext uri="{FF2B5EF4-FFF2-40B4-BE49-F238E27FC236}">
              <a16:creationId xmlns:a16="http://schemas.microsoft.com/office/drawing/2014/main" id="{D2C4FF66-05FC-4220-8822-D048A04FC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19" name="Image 918">
          <a:extLst>
            <a:ext uri="{FF2B5EF4-FFF2-40B4-BE49-F238E27FC236}">
              <a16:creationId xmlns:a16="http://schemas.microsoft.com/office/drawing/2014/main" id="{C100C9B6-51C7-4FDA-BD57-572ECDF5F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20" name="Image 919">
          <a:extLst>
            <a:ext uri="{FF2B5EF4-FFF2-40B4-BE49-F238E27FC236}">
              <a16:creationId xmlns:a16="http://schemas.microsoft.com/office/drawing/2014/main" id="{28D1F30B-7CBC-41B1-95BE-95CEF0922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21" name="Image 920">
          <a:extLst>
            <a:ext uri="{FF2B5EF4-FFF2-40B4-BE49-F238E27FC236}">
              <a16:creationId xmlns:a16="http://schemas.microsoft.com/office/drawing/2014/main" id="{5B6A4DCB-D0DC-427C-9C07-219EE3513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22" name="Image 921">
          <a:extLst>
            <a:ext uri="{FF2B5EF4-FFF2-40B4-BE49-F238E27FC236}">
              <a16:creationId xmlns:a16="http://schemas.microsoft.com/office/drawing/2014/main" id="{3CEB415C-7AC1-44B1-B958-0D05DFC92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23" name="Image 922">
          <a:extLst>
            <a:ext uri="{FF2B5EF4-FFF2-40B4-BE49-F238E27FC236}">
              <a16:creationId xmlns:a16="http://schemas.microsoft.com/office/drawing/2014/main" id="{1AE47813-1F6C-4223-9120-67EBB947A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24" name="Image 923">
          <a:extLst>
            <a:ext uri="{FF2B5EF4-FFF2-40B4-BE49-F238E27FC236}">
              <a16:creationId xmlns:a16="http://schemas.microsoft.com/office/drawing/2014/main" id="{BCABBA6B-7678-4DAC-8987-B6D968678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925" name="Image 924">
          <a:extLst>
            <a:ext uri="{FF2B5EF4-FFF2-40B4-BE49-F238E27FC236}">
              <a16:creationId xmlns:a16="http://schemas.microsoft.com/office/drawing/2014/main" id="{AA0307A4-5513-401A-B7ED-318FE1F3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926" name="Image 925">
          <a:extLst>
            <a:ext uri="{FF2B5EF4-FFF2-40B4-BE49-F238E27FC236}">
              <a16:creationId xmlns:a16="http://schemas.microsoft.com/office/drawing/2014/main" id="{944C845D-6741-4F6A-9898-80F8CF6D2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927" name="Image 926">
          <a:extLst>
            <a:ext uri="{FF2B5EF4-FFF2-40B4-BE49-F238E27FC236}">
              <a16:creationId xmlns:a16="http://schemas.microsoft.com/office/drawing/2014/main" id="{E14B7A3B-F91E-45C3-B5A7-5DA24B1A9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28" name="Image 927">
          <a:extLst>
            <a:ext uri="{FF2B5EF4-FFF2-40B4-BE49-F238E27FC236}">
              <a16:creationId xmlns:a16="http://schemas.microsoft.com/office/drawing/2014/main" id="{86ED3D66-953F-442D-8635-9273ADE29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929" name="Image 928">
          <a:extLst>
            <a:ext uri="{FF2B5EF4-FFF2-40B4-BE49-F238E27FC236}">
              <a16:creationId xmlns:a16="http://schemas.microsoft.com/office/drawing/2014/main" id="{0345F73B-F437-479C-AB44-D5397DC86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930" name="Image 929">
          <a:extLst>
            <a:ext uri="{FF2B5EF4-FFF2-40B4-BE49-F238E27FC236}">
              <a16:creationId xmlns:a16="http://schemas.microsoft.com/office/drawing/2014/main" id="{DEEDD02E-07EB-4E23-B077-01045291B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31" name="Image 930">
          <a:extLst>
            <a:ext uri="{FF2B5EF4-FFF2-40B4-BE49-F238E27FC236}">
              <a16:creationId xmlns:a16="http://schemas.microsoft.com/office/drawing/2014/main" id="{E64B8DEC-61DF-4735-B454-39A59F0AF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932" name="Image 931">
          <a:extLst>
            <a:ext uri="{FF2B5EF4-FFF2-40B4-BE49-F238E27FC236}">
              <a16:creationId xmlns:a16="http://schemas.microsoft.com/office/drawing/2014/main" id="{2B813C31-2DCF-472D-AEC3-D89134828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933" name="Image 932">
          <a:extLst>
            <a:ext uri="{FF2B5EF4-FFF2-40B4-BE49-F238E27FC236}">
              <a16:creationId xmlns:a16="http://schemas.microsoft.com/office/drawing/2014/main" id="{160B1DC3-3661-4498-BDDD-67DF49800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34" name="Image 933">
          <a:extLst>
            <a:ext uri="{FF2B5EF4-FFF2-40B4-BE49-F238E27FC236}">
              <a16:creationId xmlns:a16="http://schemas.microsoft.com/office/drawing/2014/main" id="{352D918C-8F9E-4A2C-BF60-77B44A776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35" name="Image 934">
          <a:extLst>
            <a:ext uri="{FF2B5EF4-FFF2-40B4-BE49-F238E27FC236}">
              <a16:creationId xmlns:a16="http://schemas.microsoft.com/office/drawing/2014/main" id="{9E033000-63BB-4CFF-A75B-353BFAD6F6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36" name="Image 935">
          <a:extLst>
            <a:ext uri="{FF2B5EF4-FFF2-40B4-BE49-F238E27FC236}">
              <a16:creationId xmlns:a16="http://schemas.microsoft.com/office/drawing/2014/main" id="{9ABAFD86-C5C7-4569-B657-78130B050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37" name="Image 936">
          <a:extLst>
            <a:ext uri="{FF2B5EF4-FFF2-40B4-BE49-F238E27FC236}">
              <a16:creationId xmlns:a16="http://schemas.microsoft.com/office/drawing/2014/main" id="{4C91233E-F60A-493D-AEC3-CC1626B2F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38" name="Image 937">
          <a:extLst>
            <a:ext uri="{FF2B5EF4-FFF2-40B4-BE49-F238E27FC236}">
              <a16:creationId xmlns:a16="http://schemas.microsoft.com/office/drawing/2014/main" id="{71F9D2D9-73F2-4204-8616-4D60E45A4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39" name="Image 938">
          <a:extLst>
            <a:ext uri="{FF2B5EF4-FFF2-40B4-BE49-F238E27FC236}">
              <a16:creationId xmlns:a16="http://schemas.microsoft.com/office/drawing/2014/main" id="{07C104A1-2778-484D-91B2-5966870CE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40" name="Image 939">
          <a:extLst>
            <a:ext uri="{FF2B5EF4-FFF2-40B4-BE49-F238E27FC236}">
              <a16:creationId xmlns:a16="http://schemas.microsoft.com/office/drawing/2014/main" id="{9F8BEDA9-8C61-4874-AE6F-25AC556C7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41" name="Image 940">
          <a:extLst>
            <a:ext uri="{FF2B5EF4-FFF2-40B4-BE49-F238E27FC236}">
              <a16:creationId xmlns:a16="http://schemas.microsoft.com/office/drawing/2014/main" id="{7C33D198-CA0B-4C98-95BB-0428BDB4E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42" name="Image 941">
          <a:extLst>
            <a:ext uri="{FF2B5EF4-FFF2-40B4-BE49-F238E27FC236}">
              <a16:creationId xmlns:a16="http://schemas.microsoft.com/office/drawing/2014/main" id="{BDFCF9E6-0A22-428C-AB65-00EF520AD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43" name="Image 942">
          <a:extLst>
            <a:ext uri="{FF2B5EF4-FFF2-40B4-BE49-F238E27FC236}">
              <a16:creationId xmlns:a16="http://schemas.microsoft.com/office/drawing/2014/main" id="{0F4E069E-C397-437B-8D53-6471AFBB9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44" name="Image 943">
          <a:extLst>
            <a:ext uri="{FF2B5EF4-FFF2-40B4-BE49-F238E27FC236}">
              <a16:creationId xmlns:a16="http://schemas.microsoft.com/office/drawing/2014/main" id="{C606A6F0-7F51-4771-A76B-437580EA4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45" name="Image 944">
          <a:extLst>
            <a:ext uri="{FF2B5EF4-FFF2-40B4-BE49-F238E27FC236}">
              <a16:creationId xmlns:a16="http://schemas.microsoft.com/office/drawing/2014/main" id="{8D830438-2655-40A9-86CC-ED6D5DD4E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946" name="Image 945">
          <a:extLst>
            <a:ext uri="{FF2B5EF4-FFF2-40B4-BE49-F238E27FC236}">
              <a16:creationId xmlns:a16="http://schemas.microsoft.com/office/drawing/2014/main" id="{18FA3DB5-FC88-4975-8305-18268CEB8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947" name="Image 946">
          <a:extLst>
            <a:ext uri="{FF2B5EF4-FFF2-40B4-BE49-F238E27FC236}">
              <a16:creationId xmlns:a16="http://schemas.microsoft.com/office/drawing/2014/main" id="{EA50C6F3-2FD8-4C66-AEAA-F54ED6508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948" name="Image 947">
          <a:extLst>
            <a:ext uri="{FF2B5EF4-FFF2-40B4-BE49-F238E27FC236}">
              <a16:creationId xmlns:a16="http://schemas.microsoft.com/office/drawing/2014/main" id="{6E193EE1-B73C-475E-A6AB-88CEC7D93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49" name="Image 948">
          <a:extLst>
            <a:ext uri="{FF2B5EF4-FFF2-40B4-BE49-F238E27FC236}">
              <a16:creationId xmlns:a16="http://schemas.microsoft.com/office/drawing/2014/main" id="{BC0EE5EF-1B35-4C52-B0E1-F44D6FB1E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950" name="Image 949">
          <a:extLst>
            <a:ext uri="{FF2B5EF4-FFF2-40B4-BE49-F238E27FC236}">
              <a16:creationId xmlns:a16="http://schemas.microsoft.com/office/drawing/2014/main" id="{8A321974-9B6E-47CE-AA4F-97CC48C3B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951" name="Image 950">
          <a:extLst>
            <a:ext uri="{FF2B5EF4-FFF2-40B4-BE49-F238E27FC236}">
              <a16:creationId xmlns:a16="http://schemas.microsoft.com/office/drawing/2014/main" id="{928EC939-7463-40BB-9B42-42BFE439A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52" name="Image 951">
          <a:extLst>
            <a:ext uri="{FF2B5EF4-FFF2-40B4-BE49-F238E27FC236}">
              <a16:creationId xmlns:a16="http://schemas.microsoft.com/office/drawing/2014/main" id="{D763E989-BDF8-4E72-8739-6BA596B1C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953" name="Image 952">
          <a:extLst>
            <a:ext uri="{FF2B5EF4-FFF2-40B4-BE49-F238E27FC236}">
              <a16:creationId xmlns:a16="http://schemas.microsoft.com/office/drawing/2014/main" id="{0FBECD6A-1C70-406F-8C75-D6C494457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954" name="Image 953">
          <a:extLst>
            <a:ext uri="{FF2B5EF4-FFF2-40B4-BE49-F238E27FC236}">
              <a16:creationId xmlns:a16="http://schemas.microsoft.com/office/drawing/2014/main" id="{17698A03-1903-47CA-89A3-D6E7ADD23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55" name="Image 954">
          <a:extLst>
            <a:ext uri="{FF2B5EF4-FFF2-40B4-BE49-F238E27FC236}">
              <a16:creationId xmlns:a16="http://schemas.microsoft.com/office/drawing/2014/main" id="{63C2690C-0693-484F-AFCE-C988487C5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56" name="Image 955">
          <a:extLst>
            <a:ext uri="{FF2B5EF4-FFF2-40B4-BE49-F238E27FC236}">
              <a16:creationId xmlns:a16="http://schemas.microsoft.com/office/drawing/2014/main" id="{F155B67C-A2A6-47DD-821B-62A0066DC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57" name="Image 956">
          <a:extLst>
            <a:ext uri="{FF2B5EF4-FFF2-40B4-BE49-F238E27FC236}">
              <a16:creationId xmlns:a16="http://schemas.microsoft.com/office/drawing/2014/main" id="{1C495390-81A0-470F-8235-3D20C7BFA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58" name="Image 957">
          <a:extLst>
            <a:ext uri="{FF2B5EF4-FFF2-40B4-BE49-F238E27FC236}">
              <a16:creationId xmlns:a16="http://schemas.microsoft.com/office/drawing/2014/main" id="{43299CBA-E7CA-47FF-9440-0C05C08CE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59" name="Image 958">
          <a:extLst>
            <a:ext uri="{FF2B5EF4-FFF2-40B4-BE49-F238E27FC236}">
              <a16:creationId xmlns:a16="http://schemas.microsoft.com/office/drawing/2014/main" id="{EF6A4E0A-1A05-4F3C-8F65-70495D96C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60" name="Image 959">
          <a:extLst>
            <a:ext uri="{FF2B5EF4-FFF2-40B4-BE49-F238E27FC236}">
              <a16:creationId xmlns:a16="http://schemas.microsoft.com/office/drawing/2014/main" id="{AFF560EA-21EF-484A-A995-42DA5DD2A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61" name="Image 960">
          <a:extLst>
            <a:ext uri="{FF2B5EF4-FFF2-40B4-BE49-F238E27FC236}">
              <a16:creationId xmlns:a16="http://schemas.microsoft.com/office/drawing/2014/main" id="{E8E4C1A3-C224-43AA-A920-26EE9C958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62" name="Image 961">
          <a:extLst>
            <a:ext uri="{FF2B5EF4-FFF2-40B4-BE49-F238E27FC236}">
              <a16:creationId xmlns:a16="http://schemas.microsoft.com/office/drawing/2014/main" id="{6ABEDDD8-2ADE-4E58-92D1-717234648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63" name="Image 962">
          <a:extLst>
            <a:ext uri="{FF2B5EF4-FFF2-40B4-BE49-F238E27FC236}">
              <a16:creationId xmlns:a16="http://schemas.microsoft.com/office/drawing/2014/main" id="{C1FC312A-D6E2-418A-9B6E-EB5846BA8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64" name="Image 963">
          <a:extLst>
            <a:ext uri="{FF2B5EF4-FFF2-40B4-BE49-F238E27FC236}">
              <a16:creationId xmlns:a16="http://schemas.microsoft.com/office/drawing/2014/main" id="{6F1189EA-A147-4DF8-B022-9AC1E71CE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65" name="Image 964">
          <a:extLst>
            <a:ext uri="{FF2B5EF4-FFF2-40B4-BE49-F238E27FC236}">
              <a16:creationId xmlns:a16="http://schemas.microsoft.com/office/drawing/2014/main" id="{FECC1555-C374-4E88-BF1C-AA6002546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66" name="Image 965">
          <a:extLst>
            <a:ext uri="{FF2B5EF4-FFF2-40B4-BE49-F238E27FC236}">
              <a16:creationId xmlns:a16="http://schemas.microsoft.com/office/drawing/2014/main" id="{3999D8FE-C4BA-409D-BE5D-7C2150349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67" name="Image 966">
          <a:extLst>
            <a:ext uri="{FF2B5EF4-FFF2-40B4-BE49-F238E27FC236}">
              <a16:creationId xmlns:a16="http://schemas.microsoft.com/office/drawing/2014/main" id="{A96633D2-2170-41EC-B52A-BC7F72AD6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68" name="Image 967">
          <a:extLst>
            <a:ext uri="{FF2B5EF4-FFF2-40B4-BE49-F238E27FC236}">
              <a16:creationId xmlns:a16="http://schemas.microsoft.com/office/drawing/2014/main" id="{32300DD7-4FC0-4D9F-9F31-8C74D98BC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969" name="Image 968">
          <a:extLst>
            <a:ext uri="{FF2B5EF4-FFF2-40B4-BE49-F238E27FC236}">
              <a16:creationId xmlns:a16="http://schemas.microsoft.com/office/drawing/2014/main" id="{C3E83CC7-E47A-458A-AD20-C285359C4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70" name="Image 969">
          <a:extLst>
            <a:ext uri="{FF2B5EF4-FFF2-40B4-BE49-F238E27FC236}">
              <a16:creationId xmlns:a16="http://schemas.microsoft.com/office/drawing/2014/main" id="{DDF39FB0-CEFE-4C23-A4ED-A27F2A009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71" name="Image 970">
          <a:extLst>
            <a:ext uri="{FF2B5EF4-FFF2-40B4-BE49-F238E27FC236}">
              <a16:creationId xmlns:a16="http://schemas.microsoft.com/office/drawing/2014/main" id="{5371F0FE-4D2B-4C45-90D8-F5C6F4C97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72" name="Image 971">
          <a:extLst>
            <a:ext uri="{FF2B5EF4-FFF2-40B4-BE49-F238E27FC236}">
              <a16:creationId xmlns:a16="http://schemas.microsoft.com/office/drawing/2014/main" id="{A9517B1B-5DB0-4CBF-B520-4E968C5ED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73" name="Image 972">
          <a:extLst>
            <a:ext uri="{FF2B5EF4-FFF2-40B4-BE49-F238E27FC236}">
              <a16:creationId xmlns:a16="http://schemas.microsoft.com/office/drawing/2014/main" id="{976307C6-C72C-4A83-BEE1-E42AC04A7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74" name="Image 973">
          <a:extLst>
            <a:ext uri="{FF2B5EF4-FFF2-40B4-BE49-F238E27FC236}">
              <a16:creationId xmlns:a16="http://schemas.microsoft.com/office/drawing/2014/main" id="{37B973C4-A3ED-40C1-AAAD-F3C765546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75" name="Image 974">
          <a:extLst>
            <a:ext uri="{FF2B5EF4-FFF2-40B4-BE49-F238E27FC236}">
              <a16:creationId xmlns:a16="http://schemas.microsoft.com/office/drawing/2014/main" id="{36A69E20-DD9E-4B90-91BA-3753B29B4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976" name="Image 975">
          <a:extLst>
            <a:ext uri="{FF2B5EF4-FFF2-40B4-BE49-F238E27FC236}">
              <a16:creationId xmlns:a16="http://schemas.microsoft.com/office/drawing/2014/main" id="{B8C84731-83EE-4599-B78A-AD38B5BB0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977" name="Image 976">
          <a:extLst>
            <a:ext uri="{FF2B5EF4-FFF2-40B4-BE49-F238E27FC236}">
              <a16:creationId xmlns:a16="http://schemas.microsoft.com/office/drawing/2014/main" id="{EBA7C990-890A-44A5-B616-C08E7AEE2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978" name="Image 977">
          <a:extLst>
            <a:ext uri="{FF2B5EF4-FFF2-40B4-BE49-F238E27FC236}">
              <a16:creationId xmlns:a16="http://schemas.microsoft.com/office/drawing/2014/main" id="{3DB2D848-CE74-4C90-A09D-0ABBC002B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79" name="Image 978">
          <a:extLst>
            <a:ext uri="{FF2B5EF4-FFF2-40B4-BE49-F238E27FC236}">
              <a16:creationId xmlns:a16="http://schemas.microsoft.com/office/drawing/2014/main" id="{69F9E103-7890-45A2-B97F-C6A65E8A2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980" name="Image 979">
          <a:extLst>
            <a:ext uri="{FF2B5EF4-FFF2-40B4-BE49-F238E27FC236}">
              <a16:creationId xmlns:a16="http://schemas.microsoft.com/office/drawing/2014/main" id="{4F75A6F1-DF17-4A20-AC7E-6A54B9B89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981" name="Image 980">
          <a:extLst>
            <a:ext uri="{FF2B5EF4-FFF2-40B4-BE49-F238E27FC236}">
              <a16:creationId xmlns:a16="http://schemas.microsoft.com/office/drawing/2014/main" id="{A0E30D1F-98F2-4A3A-9346-2C41C152A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82" name="Image 981">
          <a:extLst>
            <a:ext uri="{FF2B5EF4-FFF2-40B4-BE49-F238E27FC236}">
              <a16:creationId xmlns:a16="http://schemas.microsoft.com/office/drawing/2014/main" id="{A36A0A13-E722-4054-B8EB-973E76325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983" name="Image 982">
          <a:extLst>
            <a:ext uri="{FF2B5EF4-FFF2-40B4-BE49-F238E27FC236}">
              <a16:creationId xmlns:a16="http://schemas.microsoft.com/office/drawing/2014/main" id="{CD9E110E-3F57-4988-951A-7D7EF2E3A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984" name="Image 983">
          <a:extLst>
            <a:ext uri="{FF2B5EF4-FFF2-40B4-BE49-F238E27FC236}">
              <a16:creationId xmlns:a16="http://schemas.microsoft.com/office/drawing/2014/main" id="{0E8F97D5-0C80-4F39-96BE-575C8406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85" name="Image 984">
          <a:extLst>
            <a:ext uri="{FF2B5EF4-FFF2-40B4-BE49-F238E27FC236}">
              <a16:creationId xmlns:a16="http://schemas.microsoft.com/office/drawing/2014/main" id="{9812661E-FCC6-48BD-9D8E-CA86DDFC8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86" name="Image 985">
          <a:extLst>
            <a:ext uri="{FF2B5EF4-FFF2-40B4-BE49-F238E27FC236}">
              <a16:creationId xmlns:a16="http://schemas.microsoft.com/office/drawing/2014/main" id="{D4AF9F7C-53D3-4F42-B4E5-DF8734A2F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987" name="Image 986">
          <a:extLst>
            <a:ext uri="{FF2B5EF4-FFF2-40B4-BE49-F238E27FC236}">
              <a16:creationId xmlns:a16="http://schemas.microsoft.com/office/drawing/2014/main" id="{4ED21E30-92B9-4C41-914E-BD1922483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88" name="Image 987">
          <a:extLst>
            <a:ext uri="{FF2B5EF4-FFF2-40B4-BE49-F238E27FC236}">
              <a16:creationId xmlns:a16="http://schemas.microsoft.com/office/drawing/2014/main" id="{9680AA99-1575-4432-878B-C9FA1EA43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89" name="Image 988">
          <a:extLst>
            <a:ext uri="{FF2B5EF4-FFF2-40B4-BE49-F238E27FC236}">
              <a16:creationId xmlns:a16="http://schemas.microsoft.com/office/drawing/2014/main" id="{9E1890CE-9ED5-4318-A756-839174221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90" name="Image 989">
          <a:extLst>
            <a:ext uri="{FF2B5EF4-FFF2-40B4-BE49-F238E27FC236}">
              <a16:creationId xmlns:a16="http://schemas.microsoft.com/office/drawing/2014/main" id="{747C97C5-E83F-40D9-BFFD-D9CD45498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91" name="Image 990">
          <a:extLst>
            <a:ext uri="{FF2B5EF4-FFF2-40B4-BE49-F238E27FC236}">
              <a16:creationId xmlns:a16="http://schemas.microsoft.com/office/drawing/2014/main" id="{1258276C-D0EA-45F8-9662-3755E6C8B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92" name="Image 991">
          <a:extLst>
            <a:ext uri="{FF2B5EF4-FFF2-40B4-BE49-F238E27FC236}">
              <a16:creationId xmlns:a16="http://schemas.microsoft.com/office/drawing/2014/main" id="{CB943DFF-03CD-438B-AAD7-57C5EABEA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93" name="Image 992">
          <a:extLst>
            <a:ext uri="{FF2B5EF4-FFF2-40B4-BE49-F238E27FC236}">
              <a16:creationId xmlns:a16="http://schemas.microsoft.com/office/drawing/2014/main" id="{C23EB4A6-97BD-4ADA-96F4-5E09B8618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94" name="Image 993">
          <a:extLst>
            <a:ext uri="{FF2B5EF4-FFF2-40B4-BE49-F238E27FC236}">
              <a16:creationId xmlns:a16="http://schemas.microsoft.com/office/drawing/2014/main" id="{0C0A4A6C-7492-4132-8549-DFED64B2D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995" name="Image 994">
          <a:extLst>
            <a:ext uri="{FF2B5EF4-FFF2-40B4-BE49-F238E27FC236}">
              <a16:creationId xmlns:a16="http://schemas.microsoft.com/office/drawing/2014/main" id="{A6395672-6884-4F5C-AF5F-914106F4C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996" name="Image 995">
          <a:extLst>
            <a:ext uri="{FF2B5EF4-FFF2-40B4-BE49-F238E27FC236}">
              <a16:creationId xmlns:a16="http://schemas.microsoft.com/office/drawing/2014/main" id="{938BC265-3017-4D59-8F23-4849F489E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97" name="Image 996">
          <a:extLst>
            <a:ext uri="{FF2B5EF4-FFF2-40B4-BE49-F238E27FC236}">
              <a16:creationId xmlns:a16="http://schemas.microsoft.com/office/drawing/2014/main" id="{88FB6EB7-139E-4488-BCE4-E904B9BC3F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998" name="Image 997">
          <a:extLst>
            <a:ext uri="{FF2B5EF4-FFF2-40B4-BE49-F238E27FC236}">
              <a16:creationId xmlns:a16="http://schemas.microsoft.com/office/drawing/2014/main" id="{21681871-B0A2-46AC-98AE-1DF5DA7BD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999" name="Image 998">
          <a:extLst>
            <a:ext uri="{FF2B5EF4-FFF2-40B4-BE49-F238E27FC236}">
              <a16:creationId xmlns:a16="http://schemas.microsoft.com/office/drawing/2014/main" id="{9B777682-CC3A-4C6F-BAFB-931DAB56D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00" name="Image 999">
          <a:extLst>
            <a:ext uri="{FF2B5EF4-FFF2-40B4-BE49-F238E27FC236}">
              <a16:creationId xmlns:a16="http://schemas.microsoft.com/office/drawing/2014/main" id="{B69FDDD7-C770-4A3B-9E7A-84043879B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01" name="Image 1000">
          <a:extLst>
            <a:ext uri="{FF2B5EF4-FFF2-40B4-BE49-F238E27FC236}">
              <a16:creationId xmlns:a16="http://schemas.microsoft.com/office/drawing/2014/main" id="{581040C3-77C5-4D82-AD46-2666B6C11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02" name="Image 1001">
          <a:extLst>
            <a:ext uri="{FF2B5EF4-FFF2-40B4-BE49-F238E27FC236}">
              <a16:creationId xmlns:a16="http://schemas.microsoft.com/office/drawing/2014/main" id="{6ED80EC5-429D-45B5-812A-ED4AF3756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03" name="Image 1002">
          <a:extLst>
            <a:ext uri="{FF2B5EF4-FFF2-40B4-BE49-F238E27FC236}">
              <a16:creationId xmlns:a16="http://schemas.microsoft.com/office/drawing/2014/main" id="{0E6B60AB-4CB2-44FF-9FF3-AF487EA61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04" name="Image 1003">
          <a:extLst>
            <a:ext uri="{FF2B5EF4-FFF2-40B4-BE49-F238E27FC236}">
              <a16:creationId xmlns:a16="http://schemas.microsoft.com/office/drawing/2014/main" id="{E5D7D3A1-3A4D-43FC-84C7-D9A7B0D8B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05" name="Image 1004">
          <a:extLst>
            <a:ext uri="{FF2B5EF4-FFF2-40B4-BE49-F238E27FC236}">
              <a16:creationId xmlns:a16="http://schemas.microsoft.com/office/drawing/2014/main" id="{888D8B52-2EF9-4C75-B11B-911BF3438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06" name="Image 1005">
          <a:extLst>
            <a:ext uri="{FF2B5EF4-FFF2-40B4-BE49-F238E27FC236}">
              <a16:creationId xmlns:a16="http://schemas.microsoft.com/office/drawing/2014/main" id="{D565ED12-3212-492B-89BF-21E03F5F9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07" name="Image 1006">
          <a:extLst>
            <a:ext uri="{FF2B5EF4-FFF2-40B4-BE49-F238E27FC236}">
              <a16:creationId xmlns:a16="http://schemas.microsoft.com/office/drawing/2014/main" id="{2B8E7D88-762F-4425-AE26-91D5A6430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08" name="Image 1007">
          <a:extLst>
            <a:ext uri="{FF2B5EF4-FFF2-40B4-BE49-F238E27FC236}">
              <a16:creationId xmlns:a16="http://schemas.microsoft.com/office/drawing/2014/main" id="{2443EAAF-54D8-4C1B-BF1E-F06792D83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009" name="Image 1008">
          <a:extLst>
            <a:ext uri="{FF2B5EF4-FFF2-40B4-BE49-F238E27FC236}">
              <a16:creationId xmlns:a16="http://schemas.microsoft.com/office/drawing/2014/main" id="{D0150AD7-D3FF-4A2D-A6F3-11ED69AFB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010" name="Image 1009">
          <a:extLst>
            <a:ext uri="{FF2B5EF4-FFF2-40B4-BE49-F238E27FC236}">
              <a16:creationId xmlns:a16="http://schemas.microsoft.com/office/drawing/2014/main" id="{AAB28D1F-7418-4760-9598-0459F5098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011" name="Image 1010">
          <a:extLst>
            <a:ext uri="{FF2B5EF4-FFF2-40B4-BE49-F238E27FC236}">
              <a16:creationId xmlns:a16="http://schemas.microsoft.com/office/drawing/2014/main" id="{F89F39CC-DE93-46C4-9C4E-289106FA8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12" name="Image 1011">
          <a:extLst>
            <a:ext uri="{FF2B5EF4-FFF2-40B4-BE49-F238E27FC236}">
              <a16:creationId xmlns:a16="http://schemas.microsoft.com/office/drawing/2014/main" id="{3F79C89E-8C7F-422A-BDDA-B7E6E57CB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1013" name="Image 1012">
          <a:extLst>
            <a:ext uri="{FF2B5EF4-FFF2-40B4-BE49-F238E27FC236}">
              <a16:creationId xmlns:a16="http://schemas.microsoft.com/office/drawing/2014/main" id="{0DCCA244-6592-4F55-96F1-BAD3A0CC9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1014" name="Image 1013">
          <a:extLst>
            <a:ext uri="{FF2B5EF4-FFF2-40B4-BE49-F238E27FC236}">
              <a16:creationId xmlns:a16="http://schemas.microsoft.com/office/drawing/2014/main" id="{A122FEC3-C3C0-4CD8-A916-975E63F11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15" name="Image 1014">
          <a:extLst>
            <a:ext uri="{FF2B5EF4-FFF2-40B4-BE49-F238E27FC236}">
              <a16:creationId xmlns:a16="http://schemas.microsoft.com/office/drawing/2014/main" id="{AC7BD2F0-D585-40B6-AB55-FC771756B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016" name="Image 1015">
          <a:extLst>
            <a:ext uri="{FF2B5EF4-FFF2-40B4-BE49-F238E27FC236}">
              <a16:creationId xmlns:a16="http://schemas.microsoft.com/office/drawing/2014/main" id="{5FC75C46-477C-4FBF-A789-E7CBF8FA0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1017" name="Image 1016">
          <a:extLst>
            <a:ext uri="{FF2B5EF4-FFF2-40B4-BE49-F238E27FC236}">
              <a16:creationId xmlns:a16="http://schemas.microsoft.com/office/drawing/2014/main" id="{FE2328B9-C7A8-401D-8D11-F6788BBD2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018" name="Image 1017">
          <a:extLst>
            <a:ext uri="{FF2B5EF4-FFF2-40B4-BE49-F238E27FC236}">
              <a16:creationId xmlns:a16="http://schemas.microsoft.com/office/drawing/2014/main" id="{78AF12A3-8FC2-456E-81DC-4EE91DD55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019" name="Image 1018">
          <a:extLst>
            <a:ext uri="{FF2B5EF4-FFF2-40B4-BE49-F238E27FC236}">
              <a16:creationId xmlns:a16="http://schemas.microsoft.com/office/drawing/2014/main" id="{DE2FBA2D-8A90-43F8-A3A7-F5C1FAEF7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020" name="Image 1019">
          <a:extLst>
            <a:ext uri="{FF2B5EF4-FFF2-40B4-BE49-F238E27FC236}">
              <a16:creationId xmlns:a16="http://schemas.microsoft.com/office/drawing/2014/main" id="{15B1FD8B-EEC8-4092-9B1C-3B1A1AF75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21" name="Image 1020">
          <a:extLst>
            <a:ext uri="{FF2B5EF4-FFF2-40B4-BE49-F238E27FC236}">
              <a16:creationId xmlns:a16="http://schemas.microsoft.com/office/drawing/2014/main" id="{103804C6-74F8-4294-8B5E-BAAD0E1599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22" name="Image 1021">
          <a:extLst>
            <a:ext uri="{FF2B5EF4-FFF2-40B4-BE49-F238E27FC236}">
              <a16:creationId xmlns:a16="http://schemas.microsoft.com/office/drawing/2014/main" id="{E2A34251-6CED-47BA-9691-930AEB148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23" name="Image 1022">
          <a:extLst>
            <a:ext uri="{FF2B5EF4-FFF2-40B4-BE49-F238E27FC236}">
              <a16:creationId xmlns:a16="http://schemas.microsoft.com/office/drawing/2014/main" id="{A1393AD5-5BB1-43C1-A80B-8C515DA16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24" name="Image 1023">
          <a:extLst>
            <a:ext uri="{FF2B5EF4-FFF2-40B4-BE49-F238E27FC236}">
              <a16:creationId xmlns:a16="http://schemas.microsoft.com/office/drawing/2014/main" id="{D445F759-0FBF-46B8-88C7-F99ED4097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25" name="Image 1024">
          <a:extLst>
            <a:ext uri="{FF2B5EF4-FFF2-40B4-BE49-F238E27FC236}">
              <a16:creationId xmlns:a16="http://schemas.microsoft.com/office/drawing/2014/main" id="{95AE0CCA-B598-4803-9CEB-F5CB8B316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26" name="Image 1025">
          <a:extLst>
            <a:ext uri="{FF2B5EF4-FFF2-40B4-BE49-F238E27FC236}">
              <a16:creationId xmlns:a16="http://schemas.microsoft.com/office/drawing/2014/main" id="{8E391DCE-2845-4425-9836-B1220B2E4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27" name="Image 1026">
          <a:extLst>
            <a:ext uri="{FF2B5EF4-FFF2-40B4-BE49-F238E27FC236}">
              <a16:creationId xmlns:a16="http://schemas.microsoft.com/office/drawing/2014/main" id="{37108EED-46B1-4504-99B9-2BEB1E9CE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28" name="Image 1027">
          <a:extLst>
            <a:ext uri="{FF2B5EF4-FFF2-40B4-BE49-F238E27FC236}">
              <a16:creationId xmlns:a16="http://schemas.microsoft.com/office/drawing/2014/main" id="{AE92AC2C-072C-4BDF-AF34-96012FC2B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29" name="Image 1028">
          <a:extLst>
            <a:ext uri="{FF2B5EF4-FFF2-40B4-BE49-F238E27FC236}">
              <a16:creationId xmlns:a16="http://schemas.microsoft.com/office/drawing/2014/main" id="{94332081-AC49-4BE8-82D1-BCCDF3D2F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30" name="Image 1029">
          <a:extLst>
            <a:ext uri="{FF2B5EF4-FFF2-40B4-BE49-F238E27FC236}">
              <a16:creationId xmlns:a16="http://schemas.microsoft.com/office/drawing/2014/main" id="{7BDC74DA-40A0-4AA2-A881-7375CD4C6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31" name="Image 1030">
          <a:extLst>
            <a:ext uri="{FF2B5EF4-FFF2-40B4-BE49-F238E27FC236}">
              <a16:creationId xmlns:a16="http://schemas.microsoft.com/office/drawing/2014/main" id="{47A0F891-72E1-4840-9046-D7FB9DEBC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032" name="Image 1031">
          <a:extLst>
            <a:ext uri="{FF2B5EF4-FFF2-40B4-BE49-F238E27FC236}">
              <a16:creationId xmlns:a16="http://schemas.microsoft.com/office/drawing/2014/main" id="{E6E96369-7C9C-47CB-BFDA-46DC88621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33" name="Image 1032">
          <a:extLst>
            <a:ext uri="{FF2B5EF4-FFF2-40B4-BE49-F238E27FC236}">
              <a16:creationId xmlns:a16="http://schemas.microsoft.com/office/drawing/2014/main" id="{6B7E3DE0-4CFC-4974-9590-87C12BA7D1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34" name="Image 1033">
          <a:extLst>
            <a:ext uri="{FF2B5EF4-FFF2-40B4-BE49-F238E27FC236}">
              <a16:creationId xmlns:a16="http://schemas.microsoft.com/office/drawing/2014/main" id="{D25EEF98-8071-4AA7-BCF3-3BCB905F3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35" name="Image 1034">
          <a:extLst>
            <a:ext uri="{FF2B5EF4-FFF2-40B4-BE49-F238E27FC236}">
              <a16:creationId xmlns:a16="http://schemas.microsoft.com/office/drawing/2014/main" id="{9318308C-CFD8-4786-ACA0-1D6B5B73B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36" name="Image 1035">
          <a:extLst>
            <a:ext uri="{FF2B5EF4-FFF2-40B4-BE49-F238E27FC236}">
              <a16:creationId xmlns:a16="http://schemas.microsoft.com/office/drawing/2014/main" id="{51F3EB0B-9ABB-4CCD-89DB-90A74E208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37" name="Image 1036">
          <a:extLst>
            <a:ext uri="{FF2B5EF4-FFF2-40B4-BE49-F238E27FC236}">
              <a16:creationId xmlns:a16="http://schemas.microsoft.com/office/drawing/2014/main" id="{FB2CAD10-49DD-449B-A849-2667A3C52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38" name="Image 1037">
          <a:extLst>
            <a:ext uri="{FF2B5EF4-FFF2-40B4-BE49-F238E27FC236}">
              <a16:creationId xmlns:a16="http://schemas.microsoft.com/office/drawing/2014/main" id="{A7701D10-1FCB-48D4-B41C-C5FC2CEAF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039" name="Image 1038">
          <a:extLst>
            <a:ext uri="{FF2B5EF4-FFF2-40B4-BE49-F238E27FC236}">
              <a16:creationId xmlns:a16="http://schemas.microsoft.com/office/drawing/2014/main" id="{0507AA61-6BA9-4038-80D1-F7E4AD929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040" name="Image 1039">
          <a:extLst>
            <a:ext uri="{FF2B5EF4-FFF2-40B4-BE49-F238E27FC236}">
              <a16:creationId xmlns:a16="http://schemas.microsoft.com/office/drawing/2014/main" id="{3B2366E7-5AAB-4646-B9EE-F6AAF1E5F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62</xdr:row>
      <xdr:rowOff>0</xdr:rowOff>
    </xdr:from>
    <xdr:ext cx="927017" cy="0"/>
    <xdr:pic>
      <xdr:nvPicPr>
        <xdr:cNvPr id="1041" name="Image 1040">
          <a:extLst>
            <a:ext uri="{FF2B5EF4-FFF2-40B4-BE49-F238E27FC236}">
              <a16:creationId xmlns:a16="http://schemas.microsoft.com/office/drawing/2014/main" id="{02A848D1-F895-48B6-B578-6316243CC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0458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42" name="Image 1041">
          <a:extLst>
            <a:ext uri="{FF2B5EF4-FFF2-40B4-BE49-F238E27FC236}">
              <a16:creationId xmlns:a16="http://schemas.microsoft.com/office/drawing/2014/main" id="{D586DDB8-7EA1-4A29-B3D8-43431BF3E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1043" name="Image 1042">
          <a:extLst>
            <a:ext uri="{FF2B5EF4-FFF2-40B4-BE49-F238E27FC236}">
              <a16:creationId xmlns:a16="http://schemas.microsoft.com/office/drawing/2014/main" id="{6C0EB063-130F-401F-B11B-322A623F8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1044" name="Image 1043">
          <a:extLst>
            <a:ext uri="{FF2B5EF4-FFF2-40B4-BE49-F238E27FC236}">
              <a16:creationId xmlns:a16="http://schemas.microsoft.com/office/drawing/2014/main" id="{2AE17AE2-C41A-4328-B633-4F7DD0DEE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45" name="Image 1044">
          <a:extLst>
            <a:ext uri="{FF2B5EF4-FFF2-40B4-BE49-F238E27FC236}">
              <a16:creationId xmlns:a16="http://schemas.microsoft.com/office/drawing/2014/main" id="{EB690A6D-89F2-4A4F-8EC6-A68C9218E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046" name="Image 1045">
          <a:extLst>
            <a:ext uri="{FF2B5EF4-FFF2-40B4-BE49-F238E27FC236}">
              <a16:creationId xmlns:a16="http://schemas.microsoft.com/office/drawing/2014/main" id="{D5953D79-20DF-4E72-B1A6-8F786C4D8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1047" name="Image 1046">
          <a:extLst>
            <a:ext uri="{FF2B5EF4-FFF2-40B4-BE49-F238E27FC236}">
              <a16:creationId xmlns:a16="http://schemas.microsoft.com/office/drawing/2014/main" id="{C58D00C7-EC4C-4795-98BF-593D429A5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048" name="Image 1047">
          <a:extLst>
            <a:ext uri="{FF2B5EF4-FFF2-40B4-BE49-F238E27FC236}">
              <a16:creationId xmlns:a16="http://schemas.microsoft.com/office/drawing/2014/main" id="{E0D5EF31-3DED-4686-86E9-050CC5BD0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049" name="Image 1048">
          <a:extLst>
            <a:ext uri="{FF2B5EF4-FFF2-40B4-BE49-F238E27FC236}">
              <a16:creationId xmlns:a16="http://schemas.microsoft.com/office/drawing/2014/main" id="{98BD5B2A-EDCF-4F92-9A0F-9E2C76796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050" name="Image 1049">
          <a:extLst>
            <a:ext uri="{FF2B5EF4-FFF2-40B4-BE49-F238E27FC236}">
              <a16:creationId xmlns:a16="http://schemas.microsoft.com/office/drawing/2014/main" id="{4956E582-1648-4FA9-B95A-A17DE47FD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51" name="Image 1050">
          <a:extLst>
            <a:ext uri="{FF2B5EF4-FFF2-40B4-BE49-F238E27FC236}">
              <a16:creationId xmlns:a16="http://schemas.microsoft.com/office/drawing/2014/main" id="{E3E3427D-CAD0-44D9-89E8-AAEE2940E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52" name="Image 1051">
          <a:extLst>
            <a:ext uri="{FF2B5EF4-FFF2-40B4-BE49-F238E27FC236}">
              <a16:creationId xmlns:a16="http://schemas.microsoft.com/office/drawing/2014/main" id="{AB1020CA-78DC-4EC7-93C3-E43313C31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53" name="Image 1052">
          <a:extLst>
            <a:ext uri="{FF2B5EF4-FFF2-40B4-BE49-F238E27FC236}">
              <a16:creationId xmlns:a16="http://schemas.microsoft.com/office/drawing/2014/main" id="{9114246E-E67E-4274-9AC3-B10BA42E3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54" name="Image 1053">
          <a:extLst>
            <a:ext uri="{FF2B5EF4-FFF2-40B4-BE49-F238E27FC236}">
              <a16:creationId xmlns:a16="http://schemas.microsoft.com/office/drawing/2014/main" id="{B7E959A6-0545-4483-921A-0B825BB21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55" name="Image 1054">
          <a:extLst>
            <a:ext uri="{FF2B5EF4-FFF2-40B4-BE49-F238E27FC236}">
              <a16:creationId xmlns:a16="http://schemas.microsoft.com/office/drawing/2014/main" id="{A26A1F2E-9D80-4C87-8592-CD3276A55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56" name="Image 1055">
          <a:extLst>
            <a:ext uri="{FF2B5EF4-FFF2-40B4-BE49-F238E27FC236}">
              <a16:creationId xmlns:a16="http://schemas.microsoft.com/office/drawing/2014/main" id="{D8397CEF-4D41-4F28-8C69-4CB221C20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57" name="Image 1056">
          <a:extLst>
            <a:ext uri="{FF2B5EF4-FFF2-40B4-BE49-F238E27FC236}">
              <a16:creationId xmlns:a16="http://schemas.microsoft.com/office/drawing/2014/main" id="{308B4ED0-2368-41ED-9402-8BA9CE00D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58" name="Image 1057">
          <a:extLst>
            <a:ext uri="{FF2B5EF4-FFF2-40B4-BE49-F238E27FC236}">
              <a16:creationId xmlns:a16="http://schemas.microsoft.com/office/drawing/2014/main" id="{D4068782-ED8C-4508-A074-A59A84EDB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59" name="Image 1058">
          <a:extLst>
            <a:ext uri="{FF2B5EF4-FFF2-40B4-BE49-F238E27FC236}">
              <a16:creationId xmlns:a16="http://schemas.microsoft.com/office/drawing/2014/main" id="{E3CC881F-64B7-47D9-AA74-F3FA14F77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060" name="Image 1059">
          <a:extLst>
            <a:ext uri="{FF2B5EF4-FFF2-40B4-BE49-F238E27FC236}">
              <a16:creationId xmlns:a16="http://schemas.microsoft.com/office/drawing/2014/main" id="{47037F84-DF25-4B6C-870F-160E7F521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061" name="Image 1060">
          <a:extLst>
            <a:ext uri="{FF2B5EF4-FFF2-40B4-BE49-F238E27FC236}">
              <a16:creationId xmlns:a16="http://schemas.microsoft.com/office/drawing/2014/main" id="{75B84931-7C80-449D-96AC-568F2671E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62</xdr:row>
      <xdr:rowOff>0</xdr:rowOff>
    </xdr:from>
    <xdr:ext cx="927017" cy="0"/>
    <xdr:pic>
      <xdr:nvPicPr>
        <xdr:cNvPr id="1062" name="Image 1061">
          <a:extLst>
            <a:ext uri="{FF2B5EF4-FFF2-40B4-BE49-F238E27FC236}">
              <a16:creationId xmlns:a16="http://schemas.microsoft.com/office/drawing/2014/main" id="{2008901C-D32C-4FCB-9F41-F42A76058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2053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63" name="Image 1062">
          <a:extLst>
            <a:ext uri="{FF2B5EF4-FFF2-40B4-BE49-F238E27FC236}">
              <a16:creationId xmlns:a16="http://schemas.microsoft.com/office/drawing/2014/main" id="{48BC11DC-F521-4DED-B12F-A8FDFB562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62</xdr:row>
      <xdr:rowOff>0</xdr:rowOff>
    </xdr:from>
    <xdr:ext cx="927017" cy="0"/>
    <xdr:pic>
      <xdr:nvPicPr>
        <xdr:cNvPr id="1064" name="Image 1063">
          <a:extLst>
            <a:ext uri="{FF2B5EF4-FFF2-40B4-BE49-F238E27FC236}">
              <a16:creationId xmlns:a16="http://schemas.microsoft.com/office/drawing/2014/main" id="{8D1EF3D1-ACEE-444A-82CB-9E3992B4D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72606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62</xdr:row>
      <xdr:rowOff>0</xdr:rowOff>
    </xdr:from>
    <xdr:ext cx="927017" cy="0"/>
    <xdr:pic>
      <xdr:nvPicPr>
        <xdr:cNvPr id="1065" name="Image 1064">
          <a:extLst>
            <a:ext uri="{FF2B5EF4-FFF2-40B4-BE49-F238E27FC236}">
              <a16:creationId xmlns:a16="http://schemas.microsoft.com/office/drawing/2014/main" id="{F6AD71E1-A1EB-4F2F-8C4A-C6FAA9E10E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011814" y="58102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66" name="Image 1065">
          <a:extLst>
            <a:ext uri="{FF2B5EF4-FFF2-40B4-BE49-F238E27FC236}">
              <a16:creationId xmlns:a16="http://schemas.microsoft.com/office/drawing/2014/main" id="{795442F9-D36F-48CF-B527-9C118E9E1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067" name="Image 1066">
          <a:extLst>
            <a:ext uri="{FF2B5EF4-FFF2-40B4-BE49-F238E27FC236}">
              <a16:creationId xmlns:a16="http://schemas.microsoft.com/office/drawing/2014/main" id="{61EBD2C5-F564-4FA6-9F6D-5303D3A7B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62</xdr:row>
      <xdr:rowOff>0</xdr:rowOff>
    </xdr:from>
    <xdr:ext cx="921364" cy="0"/>
    <xdr:pic>
      <xdr:nvPicPr>
        <xdr:cNvPr id="1068" name="Image 1067">
          <a:extLst>
            <a:ext uri="{FF2B5EF4-FFF2-40B4-BE49-F238E27FC236}">
              <a16:creationId xmlns:a16="http://schemas.microsoft.com/office/drawing/2014/main" id="{0050D942-EA84-4805-8541-4BB28B54A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11091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069" name="Image 1068">
          <a:extLst>
            <a:ext uri="{FF2B5EF4-FFF2-40B4-BE49-F238E27FC236}">
              <a16:creationId xmlns:a16="http://schemas.microsoft.com/office/drawing/2014/main" id="{309F8B76-D7ED-47F6-B6BC-EF71B2FE2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070" name="Image 1069">
          <a:extLst>
            <a:ext uri="{FF2B5EF4-FFF2-40B4-BE49-F238E27FC236}">
              <a16:creationId xmlns:a16="http://schemas.microsoft.com/office/drawing/2014/main" id="{9E353391-8307-4A23-A544-E667DE153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62</xdr:row>
      <xdr:rowOff>0</xdr:rowOff>
    </xdr:from>
    <xdr:ext cx="921364" cy="0"/>
    <xdr:pic>
      <xdr:nvPicPr>
        <xdr:cNvPr id="1071" name="Image 1070">
          <a:extLst>
            <a:ext uri="{FF2B5EF4-FFF2-40B4-BE49-F238E27FC236}">
              <a16:creationId xmlns:a16="http://schemas.microsoft.com/office/drawing/2014/main" id="{5426ADF9-36B1-401C-87DD-B9268A312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894136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72" name="Image 1071">
          <a:extLst>
            <a:ext uri="{FF2B5EF4-FFF2-40B4-BE49-F238E27FC236}">
              <a16:creationId xmlns:a16="http://schemas.microsoft.com/office/drawing/2014/main" id="{DBA41D96-9C4D-4769-88D0-C11DCC7E68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73" name="Image 1072">
          <a:extLst>
            <a:ext uri="{FF2B5EF4-FFF2-40B4-BE49-F238E27FC236}">
              <a16:creationId xmlns:a16="http://schemas.microsoft.com/office/drawing/2014/main" id="{334D05C6-A38E-4FE7-9EA2-28B26E832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74" name="Image 1073">
          <a:extLst>
            <a:ext uri="{FF2B5EF4-FFF2-40B4-BE49-F238E27FC236}">
              <a16:creationId xmlns:a16="http://schemas.microsoft.com/office/drawing/2014/main" id="{BEAFED54-287A-43B7-9E80-3172D883E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75" name="Image 1074">
          <a:extLst>
            <a:ext uri="{FF2B5EF4-FFF2-40B4-BE49-F238E27FC236}">
              <a16:creationId xmlns:a16="http://schemas.microsoft.com/office/drawing/2014/main" id="{537E19C4-E2C0-418B-9590-F4EAFDAED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76" name="Image 1075">
          <a:extLst>
            <a:ext uri="{FF2B5EF4-FFF2-40B4-BE49-F238E27FC236}">
              <a16:creationId xmlns:a16="http://schemas.microsoft.com/office/drawing/2014/main" id="{E669B6FF-7319-40A4-B5FB-9E893F541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77" name="Image 1076">
          <a:extLst>
            <a:ext uri="{FF2B5EF4-FFF2-40B4-BE49-F238E27FC236}">
              <a16:creationId xmlns:a16="http://schemas.microsoft.com/office/drawing/2014/main" id="{C8DC842D-BCBA-4C00-9937-96BFCE7A5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78" name="Image 1077">
          <a:extLst>
            <a:ext uri="{FF2B5EF4-FFF2-40B4-BE49-F238E27FC236}">
              <a16:creationId xmlns:a16="http://schemas.microsoft.com/office/drawing/2014/main" id="{6ABD3199-7DD5-4733-AC76-8A1B41626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79" name="Image 1078">
          <a:extLst>
            <a:ext uri="{FF2B5EF4-FFF2-40B4-BE49-F238E27FC236}">
              <a16:creationId xmlns:a16="http://schemas.microsoft.com/office/drawing/2014/main" id="{A3847E56-BADB-4CA4-A028-2E7CCA04A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80" name="Image 1079">
          <a:extLst>
            <a:ext uri="{FF2B5EF4-FFF2-40B4-BE49-F238E27FC236}">
              <a16:creationId xmlns:a16="http://schemas.microsoft.com/office/drawing/2014/main" id="{2C015D65-CCAB-4579-930E-3DAE40A19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81" name="Image 1080">
          <a:extLst>
            <a:ext uri="{FF2B5EF4-FFF2-40B4-BE49-F238E27FC236}">
              <a16:creationId xmlns:a16="http://schemas.microsoft.com/office/drawing/2014/main" id="{135B88BC-285B-4EB9-8B1E-2AB9817AE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82" name="Image 1081">
          <a:extLst>
            <a:ext uri="{FF2B5EF4-FFF2-40B4-BE49-F238E27FC236}">
              <a16:creationId xmlns:a16="http://schemas.microsoft.com/office/drawing/2014/main" id="{F77A165D-D6F4-409C-A27C-EBC7D1FB3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083" name="Image 1082">
          <a:extLst>
            <a:ext uri="{FF2B5EF4-FFF2-40B4-BE49-F238E27FC236}">
              <a16:creationId xmlns:a16="http://schemas.microsoft.com/office/drawing/2014/main" id="{6A9F73CC-E86C-4526-83CA-CAD99A373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84" name="Image 1083">
          <a:extLst>
            <a:ext uri="{FF2B5EF4-FFF2-40B4-BE49-F238E27FC236}">
              <a16:creationId xmlns:a16="http://schemas.microsoft.com/office/drawing/2014/main" id="{AC72D668-611C-46D8-BB5E-FF1CB344A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85" name="Image 1084">
          <a:extLst>
            <a:ext uri="{FF2B5EF4-FFF2-40B4-BE49-F238E27FC236}">
              <a16:creationId xmlns:a16="http://schemas.microsoft.com/office/drawing/2014/main" id="{0A53FEDC-F52A-4697-909D-9C6B0F56C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86" name="Image 1085">
          <a:extLst>
            <a:ext uri="{FF2B5EF4-FFF2-40B4-BE49-F238E27FC236}">
              <a16:creationId xmlns:a16="http://schemas.microsoft.com/office/drawing/2014/main" id="{63235E40-E336-44C7-8C05-1B9335CE5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87" name="Image 1086">
          <a:extLst>
            <a:ext uri="{FF2B5EF4-FFF2-40B4-BE49-F238E27FC236}">
              <a16:creationId xmlns:a16="http://schemas.microsoft.com/office/drawing/2014/main" id="{C7CFEC4D-4178-48A3-B15D-CED141652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88" name="Image 1087">
          <a:extLst>
            <a:ext uri="{FF2B5EF4-FFF2-40B4-BE49-F238E27FC236}">
              <a16:creationId xmlns:a16="http://schemas.microsoft.com/office/drawing/2014/main" id="{AB51E346-542A-4AF3-9CEC-8189F7DF8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89" name="Image 1088">
          <a:extLst>
            <a:ext uri="{FF2B5EF4-FFF2-40B4-BE49-F238E27FC236}">
              <a16:creationId xmlns:a16="http://schemas.microsoft.com/office/drawing/2014/main" id="{E5AFE17A-B14E-461C-86C8-5323F0BD9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90" name="Image 1089">
          <a:extLst>
            <a:ext uri="{FF2B5EF4-FFF2-40B4-BE49-F238E27FC236}">
              <a16:creationId xmlns:a16="http://schemas.microsoft.com/office/drawing/2014/main" id="{5CD18D07-3794-4220-A751-3A206CF959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91" name="Image 1090">
          <a:extLst>
            <a:ext uri="{FF2B5EF4-FFF2-40B4-BE49-F238E27FC236}">
              <a16:creationId xmlns:a16="http://schemas.microsoft.com/office/drawing/2014/main" id="{E871E3C4-67DC-4F4F-8EB0-B69FFCA89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092" name="Image 1091">
          <a:extLst>
            <a:ext uri="{FF2B5EF4-FFF2-40B4-BE49-F238E27FC236}">
              <a16:creationId xmlns:a16="http://schemas.microsoft.com/office/drawing/2014/main" id="{0CCB0CD8-2D0C-4817-BBDD-C2AC3EAAA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93" name="Image 1092">
          <a:extLst>
            <a:ext uri="{FF2B5EF4-FFF2-40B4-BE49-F238E27FC236}">
              <a16:creationId xmlns:a16="http://schemas.microsoft.com/office/drawing/2014/main" id="{99F4AAA0-B69A-48A0-A584-B85B7EE68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</xdr:row>
      <xdr:rowOff>0</xdr:rowOff>
    </xdr:from>
    <xdr:ext cx="921364" cy="0"/>
    <xdr:pic>
      <xdr:nvPicPr>
        <xdr:cNvPr id="1094" name="Image 1093">
          <a:extLst>
            <a:ext uri="{FF2B5EF4-FFF2-40B4-BE49-F238E27FC236}">
              <a16:creationId xmlns:a16="http://schemas.microsoft.com/office/drawing/2014/main" id="{1C1DEA0F-B606-45E9-A506-71667602C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10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</xdr:row>
      <xdr:rowOff>0</xdr:rowOff>
    </xdr:from>
    <xdr:ext cx="921364" cy="0"/>
    <xdr:pic>
      <xdr:nvPicPr>
        <xdr:cNvPr id="1095" name="Image 1094">
          <a:extLst>
            <a:ext uri="{FF2B5EF4-FFF2-40B4-BE49-F238E27FC236}">
              <a16:creationId xmlns:a16="http://schemas.microsoft.com/office/drawing/2014/main" id="{5AAE8AD2-38BD-4FA0-8E06-4DD176A5C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96" name="Image 1095">
          <a:extLst>
            <a:ext uri="{FF2B5EF4-FFF2-40B4-BE49-F238E27FC236}">
              <a16:creationId xmlns:a16="http://schemas.microsoft.com/office/drawing/2014/main" id="{F0DEBC11-D396-4CE8-A0C9-0026C82D8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97" name="Image 1096">
          <a:extLst>
            <a:ext uri="{FF2B5EF4-FFF2-40B4-BE49-F238E27FC236}">
              <a16:creationId xmlns:a16="http://schemas.microsoft.com/office/drawing/2014/main" id="{00A4B265-8B0E-48C5-91A5-BD91AACFF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098" name="Image 1097">
          <a:extLst>
            <a:ext uri="{FF2B5EF4-FFF2-40B4-BE49-F238E27FC236}">
              <a16:creationId xmlns:a16="http://schemas.microsoft.com/office/drawing/2014/main" id="{06286BC9-7E22-463F-ABE4-2EC88B1E2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099" name="Image 1098">
          <a:extLst>
            <a:ext uri="{FF2B5EF4-FFF2-40B4-BE49-F238E27FC236}">
              <a16:creationId xmlns:a16="http://schemas.microsoft.com/office/drawing/2014/main" id="{230B7412-C5A9-4058-9D51-8911F5381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00" name="Image 1099">
          <a:extLst>
            <a:ext uri="{FF2B5EF4-FFF2-40B4-BE49-F238E27FC236}">
              <a16:creationId xmlns:a16="http://schemas.microsoft.com/office/drawing/2014/main" id="{77F9B144-581D-41D6-9263-C061ECC62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101" name="Image 1100">
          <a:extLst>
            <a:ext uri="{FF2B5EF4-FFF2-40B4-BE49-F238E27FC236}">
              <a16:creationId xmlns:a16="http://schemas.microsoft.com/office/drawing/2014/main" id="{23EA58DA-762D-4564-9637-D93036581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02" name="Image 1101">
          <a:extLst>
            <a:ext uri="{FF2B5EF4-FFF2-40B4-BE49-F238E27FC236}">
              <a16:creationId xmlns:a16="http://schemas.microsoft.com/office/drawing/2014/main" id="{95BB31F1-914E-4BA1-A585-10E8EAE06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03" name="Image 1102">
          <a:extLst>
            <a:ext uri="{FF2B5EF4-FFF2-40B4-BE49-F238E27FC236}">
              <a16:creationId xmlns:a16="http://schemas.microsoft.com/office/drawing/2014/main" id="{4EE4CFCB-FD01-40B4-A239-354F2BAB1A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104" name="Image 1103">
          <a:extLst>
            <a:ext uri="{FF2B5EF4-FFF2-40B4-BE49-F238E27FC236}">
              <a16:creationId xmlns:a16="http://schemas.microsoft.com/office/drawing/2014/main" id="{D04EE9E5-381A-4DF8-8B4C-0C78B7912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05" name="Image 1104">
          <a:extLst>
            <a:ext uri="{FF2B5EF4-FFF2-40B4-BE49-F238E27FC236}">
              <a16:creationId xmlns:a16="http://schemas.microsoft.com/office/drawing/2014/main" id="{168A1253-9C64-40DA-A5B7-7A42B58DF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06" name="Image 1105">
          <a:extLst>
            <a:ext uri="{FF2B5EF4-FFF2-40B4-BE49-F238E27FC236}">
              <a16:creationId xmlns:a16="http://schemas.microsoft.com/office/drawing/2014/main" id="{EB1F6698-688A-4E4A-AF4D-9EC1091F3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107" name="Image 1106">
          <a:extLst>
            <a:ext uri="{FF2B5EF4-FFF2-40B4-BE49-F238E27FC236}">
              <a16:creationId xmlns:a16="http://schemas.microsoft.com/office/drawing/2014/main" id="{91FA6C17-AF45-4E03-8FE0-E45F256F9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08" name="Image 1107">
          <a:extLst>
            <a:ext uri="{FF2B5EF4-FFF2-40B4-BE49-F238E27FC236}">
              <a16:creationId xmlns:a16="http://schemas.microsoft.com/office/drawing/2014/main" id="{7B27C8B7-7BB7-4055-BA74-359E562EF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09" name="Image 1108">
          <a:extLst>
            <a:ext uri="{FF2B5EF4-FFF2-40B4-BE49-F238E27FC236}">
              <a16:creationId xmlns:a16="http://schemas.microsoft.com/office/drawing/2014/main" id="{B48A2B5B-8AFF-45E4-9437-6DA3470F6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110" name="Image 1109">
          <a:extLst>
            <a:ext uri="{FF2B5EF4-FFF2-40B4-BE49-F238E27FC236}">
              <a16:creationId xmlns:a16="http://schemas.microsoft.com/office/drawing/2014/main" id="{5E1D545E-F31F-4DEE-A77B-1E72FDE63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11" name="Image 1110">
          <a:extLst>
            <a:ext uri="{FF2B5EF4-FFF2-40B4-BE49-F238E27FC236}">
              <a16:creationId xmlns:a16="http://schemas.microsoft.com/office/drawing/2014/main" id="{F07A6E8E-DA48-46B3-9F1F-53A5807D3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62</xdr:row>
      <xdr:rowOff>0</xdr:rowOff>
    </xdr:from>
    <xdr:ext cx="921364" cy="0"/>
    <xdr:pic>
      <xdr:nvPicPr>
        <xdr:cNvPr id="1112" name="Image 1111">
          <a:extLst>
            <a:ext uri="{FF2B5EF4-FFF2-40B4-BE49-F238E27FC236}">
              <a16:creationId xmlns:a16="http://schemas.microsoft.com/office/drawing/2014/main" id="{91809B40-E59B-474F-9554-DE66809C9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013364" y="5810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62</xdr:row>
      <xdr:rowOff>0</xdr:rowOff>
    </xdr:from>
    <xdr:ext cx="921364" cy="0"/>
    <xdr:pic>
      <xdr:nvPicPr>
        <xdr:cNvPr id="1113" name="Image 1112">
          <a:extLst>
            <a:ext uri="{FF2B5EF4-FFF2-40B4-BE49-F238E27FC236}">
              <a16:creationId xmlns:a16="http://schemas.microsoft.com/office/drawing/2014/main" id="{C9925CE4-71AF-419D-A972-C757E39BB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35197" y="58102500"/>
          <a:ext cx="921364" cy="0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79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917F701A-AB8C-4AAF-B258-1450A54B0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AC8871F2-B8B0-4FCC-AE9B-918968B99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F75F69A9-64AE-42A8-8839-CE3A75088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2BB13A86-C189-4693-9544-82B68ACAA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2D710724-6C19-415B-BA4F-122277B34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0C63E11B-010A-4A34-8608-7B3094282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A63A2581-0AB9-4D4F-89B5-82AA66C6A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48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7EF62561-81A3-466C-BD94-3BC3B5B83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629525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9DEB7803-02EB-4EDD-B045-FFD7280BF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019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FD569C90-6566-431C-ACA0-53392082F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D89D8487-8E68-4B38-9B5B-A95C40720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48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A403DE2E-B2B3-4A9B-A8F4-6F6FCCA36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762952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603EA21B-4661-4436-850E-AF9320D5C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7F17E3CE-F749-4E5D-9FB5-F6570D46A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C5C3BBF9-BD6D-4BEF-AC10-AA7E400F0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96A3E5F1-5716-42E8-BE57-88B023018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A435D8FE-8A66-4321-99BC-1177105A5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E249F068-037D-4B7D-96EB-26C363901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A0555EF5-B952-416D-8606-AAE3F788B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FF59954D-2945-404A-9537-98F868D45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29CA0C5E-CFA3-4785-BEF2-7DE56A2EB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063E2F28-7D85-461D-B005-A022B3E06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65250917-75D6-4277-9E58-6137F00F0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120F97F1-3070-44E7-9C6C-C7EE8E353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B20269FF-6698-4DDA-96DA-62F4C32F6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49B86BA1-C882-4F55-85E6-B7F529FDC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C3413610-304A-4531-9FD7-F8F6B4F33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9EA36F5A-B069-40CC-AE70-848AD3E16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6E1D8145-4CD2-4AD1-855A-E6E245154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07EB3F41-4813-48F2-AC25-3B8316753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A1C7654D-C415-4701-90D7-633427DD7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C37DF57F-9E4C-497E-B87E-547CBEB8F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CF4BFE7B-F09A-4104-816C-09856474D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30051F9E-66DC-40F8-BBF2-BE1524350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0AD0F16B-8563-403D-8AFD-6D68663EE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6ACFD4B7-3CAF-4BA9-B0F3-C10070266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9B8C1D1B-836C-4D16-899C-BEE9A3590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76787DDE-C398-4A33-80DA-E756B1351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472AD959-A1E4-41E0-B4A3-AD9D9962E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68A9DD64-B382-47D3-ABE6-1D1D4A1E6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DB356423-C911-48A7-973E-D2DD4017E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0F12749B-58E0-4851-A265-91E7FB002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3EEE4E50-FFCE-40DE-9728-0458684A7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D5DB96DC-A49A-4EB3-BD06-0AE220C83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3406B9DD-1C6F-42AA-B460-0B91D27EB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2D99F930-88AC-4FAF-B0D1-AC5A6DFAB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6DB40D71-CA9B-43A9-BA29-9DC205A6E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A6EE33D3-5C59-4274-838A-C2CDB8263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1B1FF4A3-C293-4CDB-9468-6DF41F301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827F1761-B779-46D4-A90E-8727A0BB3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2F91E9EA-601E-471C-BFF3-D7C121322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EE533CBA-45DF-4E21-96AE-5AD32591C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7121C49A-46CE-4395-A4B0-5C5222FE6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310C8455-B4EA-4CFD-ADB2-E29C7EAB1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A2F4B1AB-A87E-4D34-8D63-3565D2978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9C5F628A-A31C-4051-BA0B-66E1958B6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CF5CF45E-C066-47DA-86BA-CAC638153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80BD812D-A80F-4366-AE00-6FC3663AA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4EB8EF52-905E-499E-9D27-4162CBD15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D86351F1-DE24-426D-9B6E-D21D9343D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A0B858B8-038E-4AA2-B4EA-4EFB0870E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F3B7E0EC-F7E3-4173-A08B-EA4CFB731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90584E5D-9663-4AD2-A38B-96B1F28B4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1B66B6EC-45AA-44B0-95B4-00D6CC787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751D466B-ABE6-4E63-B90B-9D21E3C73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D87088B4-A71A-4BAB-A6A9-898B0A8EB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1E3D8A36-EC46-442C-B225-0BC38F0BF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1E267C18-E3A0-4647-9F8B-090783E6EA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A9006010-901D-47B7-9866-0B0222126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1B332BAA-07A8-4D0C-9152-69616ACB2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C3DD54CE-F658-41AE-8C92-82337D462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B0402E98-8B08-4C7B-9196-9ADCDD65B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8ECABA05-87CB-47D1-9474-F3DECC5F3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344211EA-F3FD-48FC-88B7-917969B52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5775E5B9-71F9-4562-BB91-909A4D935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BD96CBC2-51C0-4C34-8920-354A22D81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3B53CBDF-56E1-45CE-8EE1-637B848BD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25209CE9-0595-4BC1-8335-2C086623A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7980D025-DEFC-4BCE-8A39-EF8943CB7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CFF88D45-F111-4C22-BB7B-0EB04B1C2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2955F885-A827-4AE5-B272-3C09EB162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840D4A2A-43F6-4097-8CDC-0C663792F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28764EC5-9717-48C4-8235-342E6EF12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D3A83E01-C626-4435-B653-820C20EE6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93BBC82E-A846-43BD-9566-F5AB97C70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C5938BAF-B53B-4EF4-9D95-2BD86628E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008C09BA-B6D2-493E-8855-5B2C92D37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2FB534F0-DBC4-481D-BC76-F84E93F140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55C90FAB-8BF9-4C88-8B74-3983FE9A0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A1AF01FC-C2B3-457B-99DC-79537B141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A979A98B-D6CA-4863-9F98-A36A61CB1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ADEA08BA-DD82-4520-8017-83626F7FE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4DFB5757-684D-4F62-AB47-309B0A24F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07F4C977-5544-4F06-898B-02E99764E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9899C706-FBCD-4F58-B069-4D87F56CC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2730B5D1-DB86-44DE-947B-78C616E78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BF27261E-B18F-4E23-827F-0D0DEB089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8CDAE18E-4398-4CBF-B1F2-83E04E9CC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DCF45E06-9593-4A9D-B664-5A4F9B228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3EBBE9FF-3565-4614-974C-3BE6E282A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5B3417F4-09E4-4C03-A0AB-175B55EE7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391B1001-D259-4A62-B90C-732B11EA8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C7093C74-789E-448E-B912-6F9AC97E5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FAA27B9D-AEA4-4F67-B453-C0EAA443B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E6EF71C7-C6B7-4BAB-A099-C45B6FE2D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1EEE8107-C5BC-491C-8EB6-FF034CD21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643346E9-AA72-43C7-81B9-55C2C2547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0A40F017-019C-4D0D-90EF-270EA9A85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45D4D31B-0CB6-4ACF-B84F-C8EAE7598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C8034AA8-83CF-43B0-9EE7-2EDF5C07F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2BA0088E-0E45-43E7-A8BF-2E4D359BE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BDEB8F72-7B7F-4D91-AC4A-EEF4A53EE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F9F44842-B192-4CCF-9756-B5EF71790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E9693A71-B3BC-45AE-A70D-0852774103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348B061D-4A69-4EEE-8C54-C0E4D9301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72268B33-D3DC-4608-9E50-371A59D2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A4076BD5-8FD9-45B5-933F-C5A8766DF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2067BFED-FA71-4C41-83F4-8D1EC3F94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AC9F2843-7ED3-4FC3-BD69-FBD8624B2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69824BB4-495A-4AE4-91AE-637F77CF4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355DC51F-9DA3-44EF-9901-20E6BF290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AB4B5787-5D16-4E9C-8EFC-08B3F99CA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AA58B263-8355-4E08-BFE2-FE89E6336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40470839-695B-40BF-B221-5A18A8D96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2F16A07F-29C8-4C7F-A323-41084CE10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D00EECEB-9A6A-4AC1-9F0C-E5C492AF6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28EE7E52-2282-4197-9952-1AEEE6980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B567847A-441E-4080-89E1-ADFEFFB86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E7B84D32-49D7-4047-A45C-6FC980A2B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8B7CAF91-49AC-43AE-BF21-95A3879E1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F505F419-AE6D-40C9-9F50-8B49E6595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68863E42-BAF1-47EC-839F-6A36E7788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E3754CB0-DA22-4F8B-9651-D9C3E9D09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452DE1E5-61A0-45F7-8B49-1A966914A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2AEB47BA-AFB5-4514-BDCD-4F190825E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464B7C80-2CA1-4775-985A-5CD5C7EBD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4E0AB263-3786-4EB9-A63E-2D1133A4F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98083301-8820-47C5-A5BD-A0D171926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B8F21BB8-CBC4-4B3D-BC73-A0081D8E2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506483A7-7C21-4ABB-BEB4-932234365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56E4B38E-F4C0-4E21-A7C9-D0DFFF3C0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1D8402EB-1F04-4FEC-8310-EF1ECFCBA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62072843-94FF-4773-9364-2C5D1DF9D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D5104E70-17C8-469E-A3F1-1B18CEF14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99CDF84A-0B39-4521-ACB0-BC1B75D7D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3E2F1B4B-B501-421E-A186-4EA233760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B08D52A4-F9A6-407F-A2B4-456F6DA1C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10BF28B9-5959-4408-91AB-C304AC405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19E19B9D-7A2B-4810-91EA-143776001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CFFAEA13-B99D-4618-A686-491A07DD6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FEF079B9-1EC2-433E-B348-F746FA7F8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B3FCAA10-8A39-42F4-B1CA-A3D2054B6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F63B233A-E973-40B4-821A-572C04EA5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F3843677-46D1-41BB-BCBB-16333FCD6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7A1D5DFE-149B-4687-BDCB-47542D488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AA19B84F-DD7C-4020-9688-3C1B95C63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99E8119B-0FF9-4902-9F0B-044F7282F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69AD2E35-5ACF-433B-80AD-FE0431CC6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4ED5E1C9-7B9A-446A-AB4F-D6AF998C4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1D08CE43-2F72-4191-9EB3-42A06BD39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720D976B-83BF-4C19-BE0E-BA5E14951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0965947B-4056-456C-943A-76E30F6C1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28CDE881-E4EF-4E9D-B410-270A7792D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5A8405B7-ADB0-4EF8-9B8E-7A2E118AC1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D3C20CA5-EB2F-4125-94F1-6E1FF21ED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97D50440-65EB-426F-9610-10EFCBC12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7BD8E027-E8E2-4F4A-8DB3-784776EDF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987AE86A-13D2-4154-B455-EF77F33F4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1661051C-6F66-4354-A992-7C3E59353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A4C4C6FA-E2A1-4220-AC3B-0F035C36D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25EDA403-9FE9-44BF-BE12-8ACD660FE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9058C026-F06D-44A0-9A49-798813B89E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B5E46966-ECB3-46A4-A673-A4C437AC5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BE46DA10-11ED-482F-8FF4-DA2876602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955C9BFD-B559-4462-A1BE-D5DA35218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2CE9FB1F-15BF-4AAD-8CDA-B30145DFF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E9984A34-29B7-4BC2-887D-FE42EE2BC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75E6EC6E-4879-4BD5-9A4C-29723A354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21A4257B-B1A7-459D-A280-60CCB65B9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07A34647-44DC-4BE8-8EF4-625577AED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E1E3CFE1-AE7C-4437-95A9-D195919C5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FD3E3700-5542-4CE3-A1BD-AC5788BCF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9692C5E7-C73A-45CD-A3E8-A0888F764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FA9AC11A-3603-4537-A735-EF40CDE3A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903B6C38-06CB-4CDF-A8E6-ADC301E42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C8EB6419-592D-4845-A2F8-DC9806A15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CBFCBC0B-071C-4F7A-AC6A-80B530632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CF97B961-6C88-472F-BDFE-4B636D402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C4571853-CF1D-4409-890E-9DFC1F0A3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ACD622A9-C89C-4DE5-95D1-E33D5072F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381A167F-0EBB-48A6-9363-CADE97178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A50B4308-EBFB-45B4-8D30-D8A822315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70457A72-CB81-4EE7-8F1B-49C0D8A20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23391726-44CB-463F-9A72-E81610616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90AA82A9-BAF1-40E0-8FD5-8D44B0F91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6B64277D-40A6-4874-8F51-0D2482F2E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886E35A7-24C6-4A72-8636-C7CB0EE6D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948EC8F4-4B74-476F-B095-93099FB7E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A65D6EF7-86DB-4BAF-A94C-39AC3BE77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F3E35C30-2619-4F8D-AB1D-7B15C6DC4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84D3FAFC-F77C-4267-B7F2-B893C4A7D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6D663AFA-87CD-40D5-ABCD-FAA3B2F97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E26C95B3-6A99-45EB-9EF3-43E327E79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A7792DF5-150B-4B10-AA14-D35389441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CD31B390-F0D6-4A65-A545-5DE4593A0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C60D0D0F-6AC1-4D09-8E19-21485B127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47BC6BEC-C48F-459F-A293-CC1F0E841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D8AB349A-58C9-4DF0-9F38-2E02AE802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06C96B6D-6CAB-4F29-832F-A516D461B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2513E529-8A8B-41C2-A95B-4F2827F17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2E7E5BF7-ED7A-42E5-BA46-9CFCE5E89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CFCF53E3-BF86-41BC-AC60-A8CF07146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9769278D-A775-4895-91C9-12508FD10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667C83E9-37AA-42BA-AC06-0E56F7517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818CE842-C56D-41B7-B5C0-61C5C6D00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1E067807-BF85-4216-9BFE-EF05609D5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7B1824B7-B007-4B62-83EA-7A5C854C7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FC3FC7B2-908A-4439-9F68-5A276ECCD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28C5C7CD-3393-48F3-8709-B94E5D0A7A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01FA265D-5A90-4A62-8092-2B4E4DEE3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7C7E0A64-5006-4526-9D2D-FA54B0DB6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71DFFDCC-4F75-4529-BCF9-4AEDC3640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760004ED-4BEA-46C3-BD63-FEC9F81D8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BEC91C11-45CE-41A0-95F0-51B45AC5C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7DEE7BB9-FF9D-4B57-B83E-A59A41570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77337B2E-EFD9-4780-99D6-814F4EC9A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9CB5FC21-021E-4E30-A900-3CF97CCDE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DEE82342-CBEB-49C9-8C4E-03619403B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CB88CC0D-7835-4F05-A8E2-CCB8FC6A6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C0121BE4-FF19-45A0-8A2D-FEF4BE4371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706F744B-C06B-46F3-9A03-9547B0502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1EFD92E8-EBDC-43E6-BE5E-C8E2E3A22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C90C8945-0B26-49F7-B937-321C28EA2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305A4124-8F4A-47AE-8C6A-55C01040E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AF13E1C0-4661-4F44-A27E-0B06B1F76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E4139539-D1FA-4AAA-880F-9F38D39B3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D0657646-C508-43A3-BF62-E75613405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0B0A3E16-7BD8-4C22-B81F-800B97570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780C2A17-D5C5-468B-9208-5E049C7E7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FAF7177D-2A9E-474F-A9C3-07410D1F2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6D36DBBC-F420-4BFC-A1E3-BF3464CC2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9575C067-6996-42F7-B546-EFC6A3F1C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78551B3B-FECC-49FD-A731-59F4E88BF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C525772E-E088-4AA7-86A9-0B951A1CD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BD9A4790-2F8A-47A9-A900-D6CA7EFFC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BD05F6D3-A43D-40EF-9CD9-0E9F653BC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AABDCDAA-2642-45CF-A6BE-08EF150EC5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ACF911E0-FC3F-4FC1-8A97-CC54D841A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EE60E625-F188-479F-AF84-6F91C4786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294624D4-D05C-4349-82FC-BC6ECA002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1EF5B47B-87C7-4522-8F4A-E379B37F0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FE8EE3EF-0F1C-402F-8BB0-8FE63EEEA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B9FB2885-41DF-4E43-83C0-0FCE4B167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CBBAA573-4407-4E65-B4C8-10E4F59A3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625C8D8B-BF35-429E-8457-C7D27774D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C35BC8B4-C16F-4D00-8329-1B6908959C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51C6DC38-5B72-4F70-8504-707EC9FC21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AFFBFD41-59E6-4355-8E08-4FE47AB3A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AD339FCF-89A2-4413-A0A2-66192957E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047C6A4F-861A-4705-8D90-B474C73D4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0C3531AD-3892-401A-9AD2-D9B19BCEF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B3D5DE18-C35B-4352-B292-90ECFFF36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7200F674-DDB5-469B-912D-0B4FBA4C8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A8187C0F-F832-49E4-8B7C-FC27A6D78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81CD2A3A-ACF9-45B1-B58F-A151C961D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6728D460-6D37-49AD-8C26-89C23DF52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226D9A15-ABAA-4B6B-B4E3-F3CC4E5B9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760AB560-042C-47C4-8ED1-2F23DEA26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4B953340-28A6-4DCC-BBD8-0D694F346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535205A9-D269-4279-8A3C-38179752B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E2594974-ED8B-4ED0-829F-FBA0668B1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9773B1CF-A448-4AB8-A462-AC6A782AD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3B57E2C8-2BF3-4B69-8841-904467A34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7EE408A4-3E0D-48F8-9E4B-8C3A5975D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DBE4CE4D-75C1-4D56-B2AE-FDACBC364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0BFEA953-C70A-4D86-A212-7CAB4DF74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9C65CBC5-BE03-41BF-9A2D-FDCBAF4C8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27BDDE39-9563-4D14-88AB-A9E992D75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12A85B17-B911-48E2-B5AE-CEEE94530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6B779B02-10B5-44C8-A638-8023F7828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6755848C-D5AA-4A2D-BF9D-E35A1AF912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D3BD1FF2-1571-44CC-8E63-825DC98BB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EE4248EF-09E3-4EA2-8CEC-4DD10C822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C7AC91B0-2D1D-45F8-84E2-CC0D5A0E6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64297FC3-3E1A-4D15-B8E0-A882A628D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5B45AE83-43E7-424F-BA3A-35F5F43C9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76162E25-BE0E-44E7-9C2D-9BBA42D33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48420085-4931-4A26-B1C0-A0AEC787C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E6DDC13F-1078-43FA-AE32-3E447EBFC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B9F6890B-402F-4FB5-9581-A5F7D1463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320BEB1F-0744-4BFA-B94D-6FCBF59A8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5E58AD5F-6D74-4D0C-A64D-F81BCC71C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6386E87A-04B9-4634-8BAA-0937C2FDE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2FE35A37-78DC-4C96-AF94-95CA5DAC9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07C5AAF0-61F8-458D-9CE4-D2E6EF1D9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041F206F-F2C7-4C6E-81EB-5DBBB20CF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9D8116FB-60DB-4892-80A9-B395A4A66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BAEB7C53-6A14-49C4-84D9-8116FAD8D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92FD2733-2A02-4CF8-84C2-05CE3612A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CBF2A81A-3018-4479-91B1-FD0AA2F84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BD9C137A-B8F5-492F-8724-DAAFBABBC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C83A3F6F-40BA-4712-AB37-36EA9DACF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8A94C498-3B75-4152-8192-BCC540E46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6A0BF3C5-1A10-417C-8BEE-DEE696C83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CA9C4DDF-842B-44DA-915F-05A683832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7C3D9867-85C9-42C7-9C42-4E2E0D134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78FBD83E-B69C-4F68-9024-F5498C245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9EB5C798-D2D7-4E83-9CF1-1F1F3202F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34C3BAAE-ED9E-40A0-A1C1-7018CB0B3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C0F49AB6-28DF-441A-BF1F-3EFC97A41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B0AC4348-3D69-4B2C-8E0E-85FBA63037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87A47DF6-80E2-4CBC-B01A-0F1C4F21C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5EA6BADF-18AC-4AC0-BFCA-AC3BB994C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61C770BB-38AE-436B-8620-7A11CB3A4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4DDE1ED6-F74C-487E-BA04-534B2981D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FA4C09E4-1704-4332-A73D-134C39BE3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842F404D-83EB-46A6-89D0-988B4C64B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03C55C08-4BBD-4208-B5E0-56702BAB6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DFD6E971-4F96-4C48-BE96-D856E71AF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04DA573B-C526-4646-A7D9-66F2F3A3F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65D261A0-C766-4EDD-8584-11E75892A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A1B12B1D-93EC-4CB6-BAFD-72BEDFC0E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4C04F0FE-4662-4FED-9143-692C10189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D0799347-6209-4F5D-9FB3-08BF2ECDD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E1B49D34-9502-4C1C-A0E3-0F0B788338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9EE1D1C9-F679-4588-A97D-B5A6A4999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C1C1E0D4-41B3-4F07-B9DC-C6128764C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DC0656BB-DA50-44AE-84A7-91D3F5E8A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9C7D8815-8E8E-449E-8E05-2927C4F82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F8DC4D53-BB74-4FB5-99F4-99E483F65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7B77FF52-EADB-40A9-93F9-CD531BF3F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90D792B0-3CCC-4F31-9709-DECFC99C7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8B980043-9C52-490B-B432-44AA5F7E1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B85586FE-0EAB-434E-893E-9CE151031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8D33DA5B-3FE7-4E0F-8BB3-939569C78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12189325-6AB7-4459-9594-3A7960C8C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068A969B-4BD3-4CCF-8DC3-DE91F8E78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AC43519B-B1F9-4C77-9CAD-074357423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25987357-AD88-4BF3-9E12-61D13D012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AC616AD0-37F1-4560-B229-E129EC245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84D99A24-7A1A-4F9F-B9FF-05FE08DBE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2EA85E09-AC04-4C9E-A8AD-6B7EC06AD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755206F6-B05E-446D-BD62-8AEC46B3F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84CB7A6C-9622-4FB0-969A-5EFD69E4F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99A99C96-4459-413B-B283-A38783426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7523F22B-4057-4ABA-AB57-1712F5BE2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6CA93E9D-D7AB-404F-A8EF-915BEA749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D763FF9F-7B0E-4964-B6EE-D9922A020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DB800CB2-B029-4903-9771-8BCDE85CD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696E54FF-C49B-4194-8831-AB631F5B6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3F0174DE-9324-4AF1-9671-8BB0BD9B3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A2FC7172-23AD-48F2-A71B-5EBD68956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7606B4B5-136E-4A0A-A9C9-A2F4546C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A043A639-5721-473D-BA48-F3EDAEE63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48139C55-4DED-4A7F-9D87-8CB7DC27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C1A74352-F722-42B9-92E6-9430B231D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D9B52E44-E5B8-483E-AF39-BA21C3B5F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76AB94F5-F398-4B9C-BBC5-3863BFB01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894ECD95-D548-46C9-9E77-BFD2AE22D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D0DFF1E5-526E-498B-AB78-C56AEF988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8A94A565-CAC2-47B8-B69F-43AF12695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0ABD0617-07E1-4D1D-9824-F67DCB334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EEBD49F3-34F0-42DA-8F85-5DD0DCDAA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449497E6-5C0D-47BB-876E-340F3336D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0C1A8C9F-F28D-44C4-89F4-3530A7832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83DFE657-1823-4813-BB3E-D2E340204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0AC5B74D-3075-465F-BD04-ABA48F764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A1A83FEC-0960-4CF4-83DE-9EEE97299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A4D317B4-97D7-4984-B31A-2A756833A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9DB00956-F767-49B8-9D46-514B65E28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05734E78-CB92-4E06-BAB9-0AC49F052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2EBFD8E5-E41A-4F39-91A9-B31DA7DE1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9C607304-0408-474A-9EDD-4D3F7762A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D42747E3-B860-4877-ABE3-FAD0AC0F4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D0293F2F-EE4E-4472-8E47-6B82F44E4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D74D060B-1870-4583-A764-30B3DAB65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AAE05991-CA62-4B01-8A91-81D4AD729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9B0AC2C5-B321-4E38-A806-B27455191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220A3E40-BCF7-49FC-BD8E-F7A9970E2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25F12C55-DC5C-4919-A989-2FFE779BE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600A0FAA-0AAA-4D04-86E1-152977547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5705AC87-52DF-47A9-9CD8-6CFD8390F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85562338-037B-4206-B153-0DD4066C5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0CA62001-916D-4B6D-AC7B-FD8766CA9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7D1576A8-9A9C-4AAF-9379-71D0319A0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16439FE6-C4B1-439A-990D-24FE1FC57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D56C8B9C-5046-4445-8688-BECD70304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5578FBF9-1977-4BF2-9FFD-F3248F9A7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0C8B315F-1992-4C93-A1F5-4C02D1B4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CED8FF92-26A6-47FF-AE24-D5DB83B5E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42C2BED3-3AB0-42A6-97F1-4E44721A4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42030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32B6629F-9F90-4535-8699-E82AF1E07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42030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DA61F388-05EC-4125-8BDA-C8D9AFC0B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42030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54787874-1B0C-434A-AB4C-B42D3FE13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20A83EA8-1DF2-401C-8A7C-BD3B10315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238013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397" name="Image 396">
          <a:extLst>
            <a:ext uri="{FF2B5EF4-FFF2-40B4-BE49-F238E27FC236}">
              <a16:creationId xmlns:a16="http://schemas.microsoft.com/office/drawing/2014/main" id="{EB984B21-3F84-4DE8-87E0-3C3ADE91A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232298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2A71FD61-559D-4053-84A8-47263D141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080E0FC0-45CC-4DAD-89D2-4FA60D276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B516AD94-9F7F-4EE5-819E-3460997E4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78E9E45F-0C18-4036-8EC2-4A9CC78DF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31540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960BAD79-A79C-4CF5-B51B-581D8A11B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200596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D101EAB4-EF08-4287-8890-EEE6A993B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20300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D5AD254B-73B8-4D3F-B5FB-83CCA289D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46AC0C9A-FBEC-44F2-9E25-695A890D7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C61A17DA-644F-44EB-800F-5795415D4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832C2DAC-D9AF-4DFE-8CAC-5F82EC29C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FBA10AAA-54B3-4066-9682-FBB78011B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F9CA2DCF-D6C2-43F4-BDAF-D87C531FB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D9F0AC9D-83CC-488D-B323-F0E108E4C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844BBD60-4552-4A5C-A732-9349FF7C2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67E1D057-EBB2-4099-AE5C-170906C99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BC593EF2-C28A-4E07-9EB8-39E15E3D8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B7C6CE2E-A04F-4FBC-9E39-3946EEE66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D50E41EF-AF57-447C-B301-88441E1A3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7E074F11-432B-443C-8350-E1560727C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84923E0A-7699-4545-833D-D127A6BE9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9CA9B61C-4515-422F-8BC1-E3E677AF6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2D93BDA2-1D9C-4C64-A735-B0473DA21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3AC210C0-3228-44D2-A4A6-1327A9D24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5BF68417-4805-4821-B501-9443269DD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4AC31BF9-96AF-4EC9-9F82-CFFA03120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1E129B97-D8E9-4A11-B213-AE9F3A29E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AF980A60-8757-408E-91CC-4864CD333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498F9EA1-1E39-4313-BA75-BEB19F1A0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BDC6F756-5D0F-495B-87E6-8FD2BC7E5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7000E3A9-8EA5-4F99-829D-4B50C3EDC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577932E9-7C1B-4562-915F-862267A68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0BA8DFF1-136A-48DA-9AB4-FC950F3990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13AC58CA-B517-4EE2-9B29-98F20EF0E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1F69BA35-29B2-49CA-8B58-4A898AF13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0CF61096-757F-4F82-B4C0-55C99F6E1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900AD122-1DC2-4716-A570-FD1FC0C3E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B5926233-18A0-4C5D-B291-C949E7220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38C292DD-E78C-4527-8002-E0FB02B9A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19D71E70-3A4B-4FF0-9B18-86701CA71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5B82C89B-7422-49A7-88F1-4E846F0A2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CF0DC01E-531F-46B5-8D5A-05C62C186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CE67CBB6-2BB0-4A33-B4F5-C5089FFFC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A9E5D7A6-3682-47A6-8261-93778D1C5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3E88556A-8767-404E-AC3C-346EF1B78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08B061CE-C28A-4731-AAE0-AD80E66C4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07664754-E685-496D-80E5-4B111A37E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4ECE2E89-AA25-4DEF-B995-908A5CB7F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45" name="Image 444">
          <a:extLst>
            <a:ext uri="{FF2B5EF4-FFF2-40B4-BE49-F238E27FC236}">
              <a16:creationId xmlns:a16="http://schemas.microsoft.com/office/drawing/2014/main" id="{E12EBE1F-DA83-4949-86FC-BBC825894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C1528F41-54A8-43DD-9B28-C6A844D66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C49404F6-1846-45DD-8FEE-F18688C63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448" name="Image 447">
          <a:extLst>
            <a:ext uri="{FF2B5EF4-FFF2-40B4-BE49-F238E27FC236}">
              <a16:creationId xmlns:a16="http://schemas.microsoft.com/office/drawing/2014/main" id="{F2FD34CE-6AB9-419E-BABB-093A5BB0F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49" name="Image 448">
          <a:extLst>
            <a:ext uri="{FF2B5EF4-FFF2-40B4-BE49-F238E27FC236}">
              <a16:creationId xmlns:a16="http://schemas.microsoft.com/office/drawing/2014/main" id="{ACEEA0EA-CC80-404D-9E5D-B6EA045B8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C8DEF778-DAE8-4E8F-950F-7F57796A0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451" name="Image 450">
          <a:extLst>
            <a:ext uri="{FF2B5EF4-FFF2-40B4-BE49-F238E27FC236}">
              <a16:creationId xmlns:a16="http://schemas.microsoft.com/office/drawing/2014/main" id="{4217F187-FCBF-4B44-BEAE-1189E71D6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577007FA-0413-4829-AD6C-8D5721616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E98D39DE-2016-417B-8999-1BBBEA273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41383FB6-70AB-40E0-BA3C-B2FB3DDDA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9CF31662-82C1-4086-B8D6-9942C5FEB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C299ED4C-1E6E-46ED-9349-02C7E9AF3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C97AFD47-4144-4433-B271-F26347EA1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1B661D50-A258-4489-8F3F-EA3064EFE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2183328F-4C46-4A91-B76B-1EB9EEB97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238B9942-D85F-4F2C-9965-CE0D5EB80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68541331-2A19-4EA1-B7A3-B6B49A859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BCB50FA4-903D-4AD8-AF68-7E30D944C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295B5FC1-ABA9-434D-A457-9FBE32AEA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39C10B21-E4C3-4942-B9A8-486AA329E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81B1553E-F80C-419B-88A5-3B6F2D733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72B86184-13AE-4467-A9BC-7807AE595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ED19A54E-DE9F-4652-815A-B7F356FFB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3A4ACD3D-AB6F-4DF5-9462-0E3D07BF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524B3590-8E33-41B8-A561-EDF93693B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C01E7EC3-6D1D-43DB-8586-F94B2E06E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5912051A-428E-4E0C-9015-984752340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E7E06DEE-1502-43C7-9FDC-C825F8995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E582DD2B-353C-4FB9-882A-F7A56764A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957F7011-A0E4-43C8-B07E-CE2C5F739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75" name="Image 474">
          <a:extLst>
            <a:ext uri="{FF2B5EF4-FFF2-40B4-BE49-F238E27FC236}">
              <a16:creationId xmlns:a16="http://schemas.microsoft.com/office/drawing/2014/main" id="{32FC3CD0-EBEF-490E-8EBC-24174B24D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8BABF66C-1C1C-46D0-B013-7BAEA385B3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459F5198-2EAD-4B8F-9B91-F2A9B5E43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79</xdr:row>
      <xdr:rowOff>0</xdr:rowOff>
    </xdr:from>
    <xdr:ext cx="927017" cy="0"/>
    <xdr:pic>
      <xdr:nvPicPr>
        <xdr:cNvPr id="478" name="Image 477">
          <a:extLst>
            <a:ext uri="{FF2B5EF4-FFF2-40B4-BE49-F238E27FC236}">
              <a16:creationId xmlns:a16="http://schemas.microsoft.com/office/drawing/2014/main" id="{3BF843BF-878B-4CC6-87A7-C5989B34D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022706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79" name="Image 478">
          <a:extLst>
            <a:ext uri="{FF2B5EF4-FFF2-40B4-BE49-F238E27FC236}">
              <a16:creationId xmlns:a16="http://schemas.microsoft.com/office/drawing/2014/main" id="{A7DD5C29-AF5D-4A57-A6C3-2BF3DE8FD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1D4A3E4B-1652-4BB2-9FDD-3DFC029D3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481" name="Image 480">
          <a:extLst>
            <a:ext uri="{FF2B5EF4-FFF2-40B4-BE49-F238E27FC236}">
              <a16:creationId xmlns:a16="http://schemas.microsoft.com/office/drawing/2014/main" id="{64787FB2-88CC-406C-96DD-301BB5E86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DBBC8DDC-09D9-4275-A150-1524FF635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31E99BF5-C6AF-4948-A935-7850556C2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75A425B7-3F17-4567-B7F8-D56AF156F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21B64E5B-6EFB-45AB-9AAD-D2BFD9815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81B3D43D-038F-4E07-9CDA-A0530A690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87880DC9-279F-422B-9935-D7707C926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057E5A04-B047-43EA-8E98-485909965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23B9E672-0C86-4ABD-B480-B2AF44BA6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88D305C3-BC47-4A55-90D0-256AAFF03A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023F6CF5-62B2-4B52-BFC4-2A67FAFC2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7C17B163-0351-4D9E-A17F-DC823706B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B4DE53F3-A288-4FFE-A1AB-6FA56DAAD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330CB2B5-774F-493E-AC56-FF2F3F5DA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76A2F677-C974-429D-A67F-9D614DBBD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496" name="Image 495">
          <a:extLst>
            <a:ext uri="{FF2B5EF4-FFF2-40B4-BE49-F238E27FC236}">
              <a16:creationId xmlns:a16="http://schemas.microsoft.com/office/drawing/2014/main" id="{27055215-4DC2-42DA-A956-4A67DB3D9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22C1DDAE-3C83-4FDF-AFB9-8A33A8932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D5868ACC-9D24-4B9A-A3D1-8D876A2A0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499" name="Image 498">
          <a:extLst>
            <a:ext uri="{FF2B5EF4-FFF2-40B4-BE49-F238E27FC236}">
              <a16:creationId xmlns:a16="http://schemas.microsoft.com/office/drawing/2014/main" id="{CC5B22A8-7A4F-4829-BE87-8E124EA0D6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00" name="Image 499">
          <a:extLst>
            <a:ext uri="{FF2B5EF4-FFF2-40B4-BE49-F238E27FC236}">
              <a16:creationId xmlns:a16="http://schemas.microsoft.com/office/drawing/2014/main" id="{57868875-156E-490D-A50C-2CBC4038A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79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9E46AF68-D314-4892-8A68-806177149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79</xdr:row>
      <xdr:rowOff>0</xdr:rowOff>
    </xdr:from>
    <xdr:ext cx="927017" cy="0"/>
    <xdr:pic>
      <xdr:nvPicPr>
        <xdr:cNvPr id="502" name="Image 501">
          <a:extLst>
            <a:ext uri="{FF2B5EF4-FFF2-40B4-BE49-F238E27FC236}">
              <a16:creationId xmlns:a16="http://schemas.microsoft.com/office/drawing/2014/main" id="{F2BA9645-6C58-4CCF-8D15-3BA546F5B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490632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B72D89A8-042A-48E8-8C1B-0898919B5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BD84D952-7D4F-4C07-825A-6CFBDBBCB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5EB0F52D-DFC0-4705-BEE9-004B9F378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B4E6DD36-6F58-482C-9DA8-A1235602A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5232D704-C81D-4DC9-8D0E-0186E672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79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6FB4B81E-7259-41AF-8336-E91720336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B391DF8D-B1DA-46C8-8207-EC7CE9773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75297834-94CB-4252-BAEE-53B771729D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73CAF4E8-04A3-4AAB-B638-49020E569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4F57843B-0E25-4082-A3D8-41A99DD92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7CC3B1C6-9825-43AE-8705-9FACA31B8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39BCA6A2-2042-4322-94CE-3C8F4E3A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D2A33BBD-AB94-4A43-8910-4B16AD324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C70DFFA6-0D67-4050-9CF6-9778BB9C1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734D66D6-AEB0-4E46-9072-FAC1B7A0A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2B45700C-21A6-4491-9044-F7EAEB05E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90777D79-5368-4D9A-80C8-4BB5F7CF4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8C5B2EC9-6D5E-4036-9123-BCC8C1F0B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F22BFEEB-BCFC-4D76-9973-A421B5A85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7886D7C3-BB2C-4CF1-889D-05F1A8354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D8D8DCEA-9736-40DC-9E8A-939F2BC5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1E758F8F-2C96-447C-A372-EDF002572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379F32AA-5E53-4D3A-A41B-8FEADFC0A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1CD0DDC7-0051-4611-AD8A-1437E7E0B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7BD7832A-C681-436E-A742-C6DCA37E7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CABD3C1C-DDCA-4968-B394-6C3F7C47F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859B6A6A-8033-4633-B857-162E1C2A2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8CB83858-AB43-4B6E-9823-46513DAB7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1F386534-43B2-4323-9F3B-18859A517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65841069-B000-446F-9345-C2F7CF64A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B66012B2-3F6D-4213-81B7-F760BED50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6F93DE80-1973-4A9B-8EFD-2E7815C39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A458BCDA-7E6B-411B-BA16-5A083755C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A700628B-DEE2-4637-B42E-1983B65E3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333C0F92-058F-4B71-ABC1-A2D787193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60B7CE8E-9D73-4E97-B873-3BF94A27E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32B406DB-BD13-4C91-BCA3-F4126CED0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9D4CB9B0-230B-4548-891B-10D7CC0A8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85FE7F24-FAF2-4F13-96EC-81806E456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1BC2F680-40FB-4C71-A089-8A22DAAC8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09D04009-704D-4C0F-AB04-B17DFF159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E7D51D45-A91D-4A1C-B070-CFB71033D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32BCDDEC-4F97-4C43-99F9-12DF07ECD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300361CA-E1AC-44CA-B618-98DF81FC3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95097469-3A20-431E-8102-9D62071A8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76AE0805-2CF6-417F-9E16-B197136E4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A03AA3CB-0480-46D1-9F3F-D7E603F7D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90632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2D671B9B-1767-4BAE-9E4E-F39535C29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9063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6FE3C0D3-EB0A-4ABA-80B5-8778E6A3D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80EFC0A8-F425-4F63-9820-29890840E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DC960C64-B76D-468F-9F3F-62001A1D2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F0F2365F-4C8C-4A86-B8B2-65EC37B1F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8FADE0DC-C08B-4682-8437-7659B70A9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B2BEC2BC-DE0C-4DD2-982F-CFEA3E167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BC136048-CE4A-492B-AE3F-FBEF087BE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E599A037-A9A4-4BFE-A390-ADAE43677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0BE62ED0-54A5-47C8-AD24-37672AB94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BCC31DE1-81FB-4AED-BC2E-04894641A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15E65EEE-6B94-46F2-B88A-8EA6FA7AC7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3C180E48-F845-45FC-8BF5-7E5BD614A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16FA114C-EEE7-4C7A-8C2B-1CEDB84D9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6B0C555D-3747-452C-8497-5486502CD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BA0D9D46-17D8-4809-93BC-815AC8BB0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5901D9B5-CFAF-4595-A1BD-FEA52C6B2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AA1D5805-3320-4A54-A960-30855E313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26D8C2F5-C985-495B-B71C-83F0B6F1DD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F7019869-24EC-4C61-9849-7BB09AF79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14C83013-68C4-4C4B-AEFF-637BAA63D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839C9E52-F924-4C0F-BA0D-A40EC5AD7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EE2D9B6B-713D-4BD7-9A24-FF48782A5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45AFAD94-771A-415E-8728-13D8054C8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74" name="Image 573">
          <a:extLst>
            <a:ext uri="{FF2B5EF4-FFF2-40B4-BE49-F238E27FC236}">
              <a16:creationId xmlns:a16="http://schemas.microsoft.com/office/drawing/2014/main" id="{2A07B56C-7C72-46D4-8E1B-CFC11BDD0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75" name="Image 574">
          <a:extLst>
            <a:ext uri="{FF2B5EF4-FFF2-40B4-BE49-F238E27FC236}">
              <a16:creationId xmlns:a16="http://schemas.microsoft.com/office/drawing/2014/main" id="{AEF01A5C-BBD8-4658-A9F4-C3DB5C151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21576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576" name="Image 575">
          <a:extLst>
            <a:ext uri="{FF2B5EF4-FFF2-40B4-BE49-F238E27FC236}">
              <a16:creationId xmlns:a16="http://schemas.microsoft.com/office/drawing/2014/main" id="{1AE57087-7051-4389-9EE4-0A098CBE2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10337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77" name="Image 576">
          <a:extLst>
            <a:ext uri="{FF2B5EF4-FFF2-40B4-BE49-F238E27FC236}">
              <a16:creationId xmlns:a16="http://schemas.microsoft.com/office/drawing/2014/main" id="{1B80ECDC-D9C8-4EEF-AD10-AA8D5BDE2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297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578" name="Image 577">
          <a:extLst>
            <a:ext uri="{FF2B5EF4-FFF2-40B4-BE49-F238E27FC236}">
              <a16:creationId xmlns:a16="http://schemas.microsoft.com/office/drawing/2014/main" id="{4607BD88-B483-4C17-8ABF-6B81F3D5E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030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</xdr:row>
      <xdr:rowOff>0</xdr:rowOff>
    </xdr:from>
    <xdr:ext cx="921364" cy="0"/>
    <xdr:pic>
      <xdr:nvPicPr>
        <xdr:cNvPr id="579" name="Image 578">
          <a:extLst>
            <a:ext uri="{FF2B5EF4-FFF2-40B4-BE49-F238E27FC236}">
              <a16:creationId xmlns:a16="http://schemas.microsoft.com/office/drawing/2014/main" id="{AB7E3F06-73FF-4CA3-8175-E7CA9903F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80" name="Image 579">
          <a:extLst>
            <a:ext uri="{FF2B5EF4-FFF2-40B4-BE49-F238E27FC236}">
              <a16:creationId xmlns:a16="http://schemas.microsoft.com/office/drawing/2014/main" id="{829E1DA7-72B6-41DE-97F7-3C822A89A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21576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81" name="Image 580">
          <a:extLst>
            <a:ext uri="{FF2B5EF4-FFF2-40B4-BE49-F238E27FC236}">
              <a16:creationId xmlns:a16="http://schemas.microsoft.com/office/drawing/2014/main" id="{EE87A625-A551-444D-B72C-5AFCF3398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1033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82" name="Image 581">
          <a:extLst>
            <a:ext uri="{FF2B5EF4-FFF2-40B4-BE49-F238E27FC236}">
              <a16:creationId xmlns:a16="http://schemas.microsoft.com/office/drawing/2014/main" id="{7257EA36-B885-4096-ADFA-2742CA06F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21576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83" name="Image 582">
          <a:extLst>
            <a:ext uri="{FF2B5EF4-FFF2-40B4-BE49-F238E27FC236}">
              <a16:creationId xmlns:a16="http://schemas.microsoft.com/office/drawing/2014/main" id="{ABA268F7-53E9-46C2-8A13-22F079547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1033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84" name="Image 583">
          <a:extLst>
            <a:ext uri="{FF2B5EF4-FFF2-40B4-BE49-F238E27FC236}">
              <a16:creationId xmlns:a16="http://schemas.microsoft.com/office/drawing/2014/main" id="{6FCD76AE-D8DB-445C-9088-90C7831C7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21576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85" name="Image 584">
          <a:extLst>
            <a:ext uri="{FF2B5EF4-FFF2-40B4-BE49-F238E27FC236}">
              <a16:creationId xmlns:a16="http://schemas.microsoft.com/office/drawing/2014/main" id="{4CEAA01F-4360-42E2-BB54-445A0CA0A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1033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86" name="Image 585">
          <a:extLst>
            <a:ext uri="{FF2B5EF4-FFF2-40B4-BE49-F238E27FC236}">
              <a16:creationId xmlns:a16="http://schemas.microsoft.com/office/drawing/2014/main" id="{C69A6B42-8BFC-43F6-AADB-C6DAD6AD2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21576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87" name="Image 586">
          <a:extLst>
            <a:ext uri="{FF2B5EF4-FFF2-40B4-BE49-F238E27FC236}">
              <a16:creationId xmlns:a16="http://schemas.microsoft.com/office/drawing/2014/main" id="{D4469381-B1D2-42E4-8FBE-D6065C47F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1033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88" name="Image 587">
          <a:extLst>
            <a:ext uri="{FF2B5EF4-FFF2-40B4-BE49-F238E27FC236}">
              <a16:creationId xmlns:a16="http://schemas.microsoft.com/office/drawing/2014/main" id="{4982DCAB-C696-453E-AE1F-1F2354D9D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89" name="Image 588">
          <a:extLst>
            <a:ext uri="{FF2B5EF4-FFF2-40B4-BE49-F238E27FC236}">
              <a16:creationId xmlns:a16="http://schemas.microsoft.com/office/drawing/2014/main" id="{344CEC27-B193-41C7-9215-E84E75B43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90" name="Image 589">
          <a:extLst>
            <a:ext uri="{FF2B5EF4-FFF2-40B4-BE49-F238E27FC236}">
              <a16:creationId xmlns:a16="http://schemas.microsoft.com/office/drawing/2014/main" id="{46E49B8E-2D09-4342-9B4F-F6955A623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91" name="Image 590">
          <a:extLst>
            <a:ext uri="{FF2B5EF4-FFF2-40B4-BE49-F238E27FC236}">
              <a16:creationId xmlns:a16="http://schemas.microsoft.com/office/drawing/2014/main" id="{C41C5A76-3652-47E1-A260-FB4DEE015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92" name="Image 591">
          <a:extLst>
            <a:ext uri="{FF2B5EF4-FFF2-40B4-BE49-F238E27FC236}">
              <a16:creationId xmlns:a16="http://schemas.microsoft.com/office/drawing/2014/main" id="{BB95C733-9FD9-48E5-9BCC-FDF88CF99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93" name="Image 592">
          <a:extLst>
            <a:ext uri="{FF2B5EF4-FFF2-40B4-BE49-F238E27FC236}">
              <a16:creationId xmlns:a16="http://schemas.microsoft.com/office/drawing/2014/main" id="{2751B8B9-347E-4018-AABC-2033E01E6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94" name="Image 593">
          <a:extLst>
            <a:ext uri="{FF2B5EF4-FFF2-40B4-BE49-F238E27FC236}">
              <a16:creationId xmlns:a16="http://schemas.microsoft.com/office/drawing/2014/main" id="{17D0DA8B-5DB4-4157-9FA2-49F2C32FD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95" name="Image 594">
          <a:extLst>
            <a:ext uri="{FF2B5EF4-FFF2-40B4-BE49-F238E27FC236}">
              <a16:creationId xmlns:a16="http://schemas.microsoft.com/office/drawing/2014/main" id="{514A2F01-A6F8-4807-8586-5F1B5FF88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96" name="Image 595">
          <a:extLst>
            <a:ext uri="{FF2B5EF4-FFF2-40B4-BE49-F238E27FC236}">
              <a16:creationId xmlns:a16="http://schemas.microsoft.com/office/drawing/2014/main" id="{3C2E553D-17BB-4CBD-84DD-636A2779B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97" name="Image 596">
          <a:extLst>
            <a:ext uri="{FF2B5EF4-FFF2-40B4-BE49-F238E27FC236}">
              <a16:creationId xmlns:a16="http://schemas.microsoft.com/office/drawing/2014/main" id="{A5908903-35A9-4DBD-BF66-2FA286805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598" name="Image 597">
          <a:extLst>
            <a:ext uri="{FF2B5EF4-FFF2-40B4-BE49-F238E27FC236}">
              <a16:creationId xmlns:a16="http://schemas.microsoft.com/office/drawing/2014/main" id="{F2E30C83-E213-4698-A1F9-E850368A6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599" name="Image 598">
          <a:extLst>
            <a:ext uri="{FF2B5EF4-FFF2-40B4-BE49-F238E27FC236}">
              <a16:creationId xmlns:a16="http://schemas.microsoft.com/office/drawing/2014/main" id="{47706462-CA26-441F-A2D2-2232CC606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421576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600" name="Image 599">
          <a:extLst>
            <a:ext uri="{FF2B5EF4-FFF2-40B4-BE49-F238E27FC236}">
              <a16:creationId xmlns:a16="http://schemas.microsoft.com/office/drawing/2014/main" id="{D0D355E2-9394-4E6F-9EB6-E896790E3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41033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601" name="Image 600">
          <a:extLst>
            <a:ext uri="{FF2B5EF4-FFF2-40B4-BE49-F238E27FC236}">
              <a16:creationId xmlns:a16="http://schemas.microsoft.com/office/drawing/2014/main" id="{B66FCA48-3964-42CD-B028-BAD076E10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297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602" name="Image 601">
          <a:extLst>
            <a:ext uri="{FF2B5EF4-FFF2-40B4-BE49-F238E27FC236}">
              <a16:creationId xmlns:a16="http://schemas.microsoft.com/office/drawing/2014/main" id="{F5FF5D0A-3020-4093-A3B2-D35A17B62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42030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603" name="Image 602">
          <a:extLst>
            <a:ext uri="{FF2B5EF4-FFF2-40B4-BE49-F238E27FC236}">
              <a16:creationId xmlns:a16="http://schemas.microsoft.com/office/drawing/2014/main" id="{240381A7-C396-4242-A801-A59214B9E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1734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60</xdr:row>
      <xdr:rowOff>0</xdr:rowOff>
    </xdr:from>
    <xdr:ext cx="927017" cy="0"/>
    <xdr:pic>
      <xdr:nvPicPr>
        <xdr:cNvPr id="604" name="Image 603">
          <a:extLst>
            <a:ext uri="{FF2B5EF4-FFF2-40B4-BE49-F238E27FC236}">
              <a16:creationId xmlns:a16="http://schemas.microsoft.com/office/drawing/2014/main" id="{CA844878-E3F2-4CE3-8B92-99B70E10B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63055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60</xdr:row>
      <xdr:rowOff>0</xdr:rowOff>
    </xdr:from>
    <xdr:ext cx="927017" cy="0"/>
    <xdr:pic>
      <xdr:nvPicPr>
        <xdr:cNvPr id="605" name="Image 604">
          <a:extLst>
            <a:ext uri="{FF2B5EF4-FFF2-40B4-BE49-F238E27FC236}">
              <a16:creationId xmlns:a16="http://schemas.microsoft.com/office/drawing/2014/main" id="{B9D6954C-D57D-4E69-9AE2-0AA1316EE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63055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60</xdr:row>
      <xdr:rowOff>0</xdr:rowOff>
    </xdr:from>
    <xdr:ext cx="927017" cy="0"/>
    <xdr:pic>
      <xdr:nvPicPr>
        <xdr:cNvPr id="606" name="Image 605">
          <a:extLst>
            <a:ext uri="{FF2B5EF4-FFF2-40B4-BE49-F238E27FC236}">
              <a16:creationId xmlns:a16="http://schemas.microsoft.com/office/drawing/2014/main" id="{E042757B-761A-49CD-8E89-A69A8D4A0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63055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55</xdr:row>
      <xdr:rowOff>0</xdr:rowOff>
    </xdr:from>
    <xdr:ext cx="921364" cy="0"/>
    <xdr:pic>
      <xdr:nvPicPr>
        <xdr:cNvPr id="607" name="Image 606">
          <a:extLst>
            <a:ext uri="{FF2B5EF4-FFF2-40B4-BE49-F238E27FC236}">
              <a16:creationId xmlns:a16="http://schemas.microsoft.com/office/drawing/2014/main" id="{4E9715A1-D13C-42E5-8047-221E22357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59</xdr:row>
      <xdr:rowOff>976312</xdr:rowOff>
    </xdr:from>
    <xdr:ext cx="927017" cy="0"/>
    <xdr:pic>
      <xdr:nvPicPr>
        <xdr:cNvPr id="608" name="Image 607">
          <a:extLst>
            <a:ext uri="{FF2B5EF4-FFF2-40B4-BE49-F238E27FC236}">
              <a16:creationId xmlns:a16="http://schemas.microsoft.com/office/drawing/2014/main" id="{3858C548-D45F-46DC-A064-759EB12BC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6264953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59</xdr:row>
      <xdr:rowOff>404813</xdr:rowOff>
    </xdr:from>
    <xdr:ext cx="927017" cy="0"/>
    <xdr:pic>
      <xdr:nvPicPr>
        <xdr:cNvPr id="609" name="Image 608">
          <a:extLst>
            <a:ext uri="{FF2B5EF4-FFF2-40B4-BE49-F238E27FC236}">
              <a16:creationId xmlns:a16="http://schemas.microsoft.com/office/drawing/2014/main" id="{E1ED76EF-EC9C-42CC-9226-6FDA15FD9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6207803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60</xdr:row>
      <xdr:rowOff>0</xdr:rowOff>
    </xdr:from>
    <xdr:ext cx="921364" cy="0"/>
    <xdr:pic>
      <xdr:nvPicPr>
        <xdr:cNvPr id="610" name="Image 609">
          <a:extLst>
            <a:ext uri="{FF2B5EF4-FFF2-40B4-BE49-F238E27FC236}">
              <a16:creationId xmlns:a16="http://schemas.microsoft.com/office/drawing/2014/main" id="{A05FF8DE-1BBD-4A86-A81D-E8C183790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54</xdr:row>
      <xdr:rowOff>254000</xdr:rowOff>
    </xdr:from>
    <xdr:ext cx="921364" cy="0"/>
    <xdr:pic>
      <xdr:nvPicPr>
        <xdr:cNvPr id="611" name="Image 610">
          <a:extLst>
            <a:ext uri="{FF2B5EF4-FFF2-40B4-BE49-F238E27FC236}">
              <a16:creationId xmlns:a16="http://schemas.microsoft.com/office/drawing/2014/main" id="{98373BD7-E015-4092-95D8-39A1AE036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60</xdr:row>
      <xdr:rowOff>0</xdr:rowOff>
    </xdr:from>
    <xdr:ext cx="921364" cy="0"/>
    <xdr:pic>
      <xdr:nvPicPr>
        <xdr:cNvPr id="612" name="Image 611">
          <a:extLst>
            <a:ext uri="{FF2B5EF4-FFF2-40B4-BE49-F238E27FC236}">
              <a16:creationId xmlns:a16="http://schemas.microsoft.com/office/drawing/2014/main" id="{E1E4438E-DF74-4337-8669-CF53AE5AF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63055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52</xdr:row>
      <xdr:rowOff>0</xdr:rowOff>
    </xdr:from>
    <xdr:ext cx="921364" cy="0"/>
    <xdr:pic>
      <xdr:nvPicPr>
        <xdr:cNvPr id="613" name="Image 612">
          <a:extLst>
            <a:ext uri="{FF2B5EF4-FFF2-40B4-BE49-F238E27FC236}">
              <a16:creationId xmlns:a16="http://schemas.microsoft.com/office/drawing/2014/main" id="{547DA00B-2673-4AA1-B25A-B6232D6E1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51971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57</xdr:row>
      <xdr:rowOff>0</xdr:rowOff>
    </xdr:from>
    <xdr:ext cx="921364" cy="0"/>
    <xdr:pic>
      <xdr:nvPicPr>
        <xdr:cNvPr id="614" name="Image 613">
          <a:extLst>
            <a:ext uri="{FF2B5EF4-FFF2-40B4-BE49-F238E27FC236}">
              <a16:creationId xmlns:a16="http://schemas.microsoft.com/office/drawing/2014/main" id="{2E1DCF46-FA42-435A-827F-89B725F67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58899136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51</xdr:row>
      <xdr:rowOff>254000</xdr:rowOff>
    </xdr:from>
    <xdr:ext cx="921364" cy="0"/>
    <xdr:pic>
      <xdr:nvPicPr>
        <xdr:cNvPr id="615" name="Image 614">
          <a:extLst>
            <a:ext uri="{FF2B5EF4-FFF2-40B4-BE49-F238E27FC236}">
              <a16:creationId xmlns:a16="http://schemas.microsoft.com/office/drawing/2014/main" id="{1DC9B072-D021-4713-A13E-4D14F7CB5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50843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16" name="Image 615">
          <a:extLst>
            <a:ext uri="{FF2B5EF4-FFF2-40B4-BE49-F238E27FC236}">
              <a16:creationId xmlns:a16="http://schemas.microsoft.com/office/drawing/2014/main" id="{F8B574EA-5E3F-4670-AABA-F824C3128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17" name="Image 616">
          <a:extLst>
            <a:ext uri="{FF2B5EF4-FFF2-40B4-BE49-F238E27FC236}">
              <a16:creationId xmlns:a16="http://schemas.microsoft.com/office/drawing/2014/main" id="{4740EED4-59FD-432D-BB7E-163C4CBCA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18" name="Image 617">
          <a:extLst>
            <a:ext uri="{FF2B5EF4-FFF2-40B4-BE49-F238E27FC236}">
              <a16:creationId xmlns:a16="http://schemas.microsoft.com/office/drawing/2014/main" id="{D8A2E31B-92B4-4203-8A04-EA7AA6513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19" name="Image 618">
          <a:extLst>
            <a:ext uri="{FF2B5EF4-FFF2-40B4-BE49-F238E27FC236}">
              <a16:creationId xmlns:a16="http://schemas.microsoft.com/office/drawing/2014/main" id="{318FA288-CC70-4AA4-974C-55BF952DB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20" name="Image 619">
          <a:extLst>
            <a:ext uri="{FF2B5EF4-FFF2-40B4-BE49-F238E27FC236}">
              <a16:creationId xmlns:a16="http://schemas.microsoft.com/office/drawing/2014/main" id="{7BFBC972-CC42-434A-B1C7-FF2FF780E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21" name="Image 620">
          <a:extLst>
            <a:ext uri="{FF2B5EF4-FFF2-40B4-BE49-F238E27FC236}">
              <a16:creationId xmlns:a16="http://schemas.microsoft.com/office/drawing/2014/main" id="{414BCF5A-225B-4C23-B0FB-5779449A6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22" name="Image 621">
          <a:extLst>
            <a:ext uri="{FF2B5EF4-FFF2-40B4-BE49-F238E27FC236}">
              <a16:creationId xmlns:a16="http://schemas.microsoft.com/office/drawing/2014/main" id="{8A83AD19-61A0-4A57-918A-3670BDFA5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23" name="Image 622">
          <a:extLst>
            <a:ext uri="{FF2B5EF4-FFF2-40B4-BE49-F238E27FC236}">
              <a16:creationId xmlns:a16="http://schemas.microsoft.com/office/drawing/2014/main" id="{E3DCFFE2-4C79-42BE-BCF4-CB101D597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24" name="Image 623">
          <a:extLst>
            <a:ext uri="{FF2B5EF4-FFF2-40B4-BE49-F238E27FC236}">
              <a16:creationId xmlns:a16="http://schemas.microsoft.com/office/drawing/2014/main" id="{DED90782-E787-41CD-8F7C-410BE3A41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55</xdr:row>
      <xdr:rowOff>0</xdr:rowOff>
    </xdr:from>
    <xdr:ext cx="921364" cy="0"/>
    <xdr:pic>
      <xdr:nvPicPr>
        <xdr:cNvPr id="625" name="Image 624">
          <a:extLst>
            <a:ext uri="{FF2B5EF4-FFF2-40B4-BE49-F238E27FC236}">
              <a16:creationId xmlns:a16="http://schemas.microsoft.com/office/drawing/2014/main" id="{4B6AA06E-ACE0-4D80-9E0E-0D80ABD42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60</xdr:row>
      <xdr:rowOff>0</xdr:rowOff>
    </xdr:from>
    <xdr:ext cx="921364" cy="0"/>
    <xdr:pic>
      <xdr:nvPicPr>
        <xdr:cNvPr id="626" name="Image 625">
          <a:extLst>
            <a:ext uri="{FF2B5EF4-FFF2-40B4-BE49-F238E27FC236}">
              <a16:creationId xmlns:a16="http://schemas.microsoft.com/office/drawing/2014/main" id="{A21D0B82-C0FE-43E8-9698-0F0AF4F971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54</xdr:row>
      <xdr:rowOff>254000</xdr:rowOff>
    </xdr:from>
    <xdr:ext cx="921364" cy="0"/>
    <xdr:pic>
      <xdr:nvPicPr>
        <xdr:cNvPr id="627" name="Image 626">
          <a:extLst>
            <a:ext uri="{FF2B5EF4-FFF2-40B4-BE49-F238E27FC236}">
              <a16:creationId xmlns:a16="http://schemas.microsoft.com/office/drawing/2014/main" id="{2D459DA9-C5EB-4E73-8059-B735191D6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28" name="Image 627">
          <a:extLst>
            <a:ext uri="{FF2B5EF4-FFF2-40B4-BE49-F238E27FC236}">
              <a16:creationId xmlns:a16="http://schemas.microsoft.com/office/drawing/2014/main" id="{A4AA735A-8836-41C4-A3C3-2E6341487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29" name="Image 628">
          <a:extLst>
            <a:ext uri="{FF2B5EF4-FFF2-40B4-BE49-F238E27FC236}">
              <a16:creationId xmlns:a16="http://schemas.microsoft.com/office/drawing/2014/main" id="{70EAA8D7-D275-4176-8260-E06A0E770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30" name="Image 629">
          <a:extLst>
            <a:ext uri="{FF2B5EF4-FFF2-40B4-BE49-F238E27FC236}">
              <a16:creationId xmlns:a16="http://schemas.microsoft.com/office/drawing/2014/main" id="{08035D46-096F-44AF-97D7-3396ADAE7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31" name="Image 630">
          <a:extLst>
            <a:ext uri="{FF2B5EF4-FFF2-40B4-BE49-F238E27FC236}">
              <a16:creationId xmlns:a16="http://schemas.microsoft.com/office/drawing/2014/main" id="{CC0EA787-07C5-49C8-9592-831636B59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32" name="Image 631">
          <a:extLst>
            <a:ext uri="{FF2B5EF4-FFF2-40B4-BE49-F238E27FC236}">
              <a16:creationId xmlns:a16="http://schemas.microsoft.com/office/drawing/2014/main" id="{0DC996D0-3F4E-4D26-849B-A509322FA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33" name="Image 632">
          <a:extLst>
            <a:ext uri="{FF2B5EF4-FFF2-40B4-BE49-F238E27FC236}">
              <a16:creationId xmlns:a16="http://schemas.microsoft.com/office/drawing/2014/main" id="{8A0776C8-F4FE-4C76-9893-84070C3C1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55</xdr:row>
      <xdr:rowOff>0</xdr:rowOff>
    </xdr:from>
    <xdr:ext cx="921364" cy="0"/>
    <xdr:pic>
      <xdr:nvPicPr>
        <xdr:cNvPr id="634" name="Image 633">
          <a:extLst>
            <a:ext uri="{FF2B5EF4-FFF2-40B4-BE49-F238E27FC236}">
              <a16:creationId xmlns:a16="http://schemas.microsoft.com/office/drawing/2014/main" id="{5E41D487-2BEB-4C51-B7EF-F453AB20F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60</xdr:row>
      <xdr:rowOff>0</xdr:rowOff>
    </xdr:from>
    <xdr:ext cx="921364" cy="0"/>
    <xdr:pic>
      <xdr:nvPicPr>
        <xdr:cNvPr id="635" name="Image 634">
          <a:extLst>
            <a:ext uri="{FF2B5EF4-FFF2-40B4-BE49-F238E27FC236}">
              <a16:creationId xmlns:a16="http://schemas.microsoft.com/office/drawing/2014/main" id="{0BDD1414-575A-4781-AD7F-628ACABF1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54</xdr:row>
      <xdr:rowOff>254000</xdr:rowOff>
    </xdr:from>
    <xdr:ext cx="921364" cy="0"/>
    <xdr:pic>
      <xdr:nvPicPr>
        <xdr:cNvPr id="636" name="Image 635">
          <a:extLst>
            <a:ext uri="{FF2B5EF4-FFF2-40B4-BE49-F238E27FC236}">
              <a16:creationId xmlns:a16="http://schemas.microsoft.com/office/drawing/2014/main" id="{A06FDC78-56EF-471C-9C75-5A109FF55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37" name="Image 636">
          <a:extLst>
            <a:ext uri="{FF2B5EF4-FFF2-40B4-BE49-F238E27FC236}">
              <a16:creationId xmlns:a16="http://schemas.microsoft.com/office/drawing/2014/main" id="{F3C97853-436E-413B-AC4E-7DC735B86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38" name="Image 637">
          <a:extLst>
            <a:ext uri="{FF2B5EF4-FFF2-40B4-BE49-F238E27FC236}">
              <a16:creationId xmlns:a16="http://schemas.microsoft.com/office/drawing/2014/main" id="{A0A330B8-92AA-41A5-B3A9-3DF7EB1D3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39" name="Image 638">
          <a:extLst>
            <a:ext uri="{FF2B5EF4-FFF2-40B4-BE49-F238E27FC236}">
              <a16:creationId xmlns:a16="http://schemas.microsoft.com/office/drawing/2014/main" id="{33D5D433-985B-40E4-BB08-B00D711BF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40" name="Image 639">
          <a:extLst>
            <a:ext uri="{FF2B5EF4-FFF2-40B4-BE49-F238E27FC236}">
              <a16:creationId xmlns:a16="http://schemas.microsoft.com/office/drawing/2014/main" id="{6B6CA1C6-BF64-4645-AF29-6D591C9B8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41" name="Image 640">
          <a:extLst>
            <a:ext uri="{FF2B5EF4-FFF2-40B4-BE49-F238E27FC236}">
              <a16:creationId xmlns:a16="http://schemas.microsoft.com/office/drawing/2014/main" id="{ECAE443E-C1F3-47DC-B573-E0CF80FCB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42" name="Image 641">
          <a:extLst>
            <a:ext uri="{FF2B5EF4-FFF2-40B4-BE49-F238E27FC236}">
              <a16:creationId xmlns:a16="http://schemas.microsoft.com/office/drawing/2014/main" id="{57915A23-3E18-4DFE-AB70-0D3EC525D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43" name="Image 642">
          <a:extLst>
            <a:ext uri="{FF2B5EF4-FFF2-40B4-BE49-F238E27FC236}">
              <a16:creationId xmlns:a16="http://schemas.microsoft.com/office/drawing/2014/main" id="{02F5C4BA-1B34-482F-967A-1046D8D66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44" name="Image 643">
          <a:extLst>
            <a:ext uri="{FF2B5EF4-FFF2-40B4-BE49-F238E27FC236}">
              <a16:creationId xmlns:a16="http://schemas.microsoft.com/office/drawing/2014/main" id="{2E09D4DC-EE89-4011-8699-9D29438E2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45" name="Image 644">
          <a:extLst>
            <a:ext uri="{FF2B5EF4-FFF2-40B4-BE49-F238E27FC236}">
              <a16:creationId xmlns:a16="http://schemas.microsoft.com/office/drawing/2014/main" id="{87D36182-18B2-42EA-B153-286C67F56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55</xdr:row>
      <xdr:rowOff>0</xdr:rowOff>
    </xdr:from>
    <xdr:ext cx="921364" cy="0"/>
    <xdr:pic>
      <xdr:nvPicPr>
        <xdr:cNvPr id="646" name="Image 645">
          <a:extLst>
            <a:ext uri="{FF2B5EF4-FFF2-40B4-BE49-F238E27FC236}">
              <a16:creationId xmlns:a16="http://schemas.microsoft.com/office/drawing/2014/main" id="{C07A73D2-1FD8-4FB8-B0EA-BFEBE404A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60</xdr:row>
      <xdr:rowOff>0</xdr:rowOff>
    </xdr:from>
    <xdr:ext cx="921364" cy="0"/>
    <xdr:pic>
      <xdr:nvPicPr>
        <xdr:cNvPr id="647" name="Image 646">
          <a:extLst>
            <a:ext uri="{FF2B5EF4-FFF2-40B4-BE49-F238E27FC236}">
              <a16:creationId xmlns:a16="http://schemas.microsoft.com/office/drawing/2014/main" id="{8C9220A0-F0B3-42FE-8B47-CAEA57BD1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54</xdr:row>
      <xdr:rowOff>254000</xdr:rowOff>
    </xdr:from>
    <xdr:ext cx="921364" cy="0"/>
    <xdr:pic>
      <xdr:nvPicPr>
        <xdr:cNvPr id="648" name="Image 647">
          <a:extLst>
            <a:ext uri="{FF2B5EF4-FFF2-40B4-BE49-F238E27FC236}">
              <a16:creationId xmlns:a16="http://schemas.microsoft.com/office/drawing/2014/main" id="{C842056B-0F19-4411-B9C8-12EFAE961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49" name="Image 648">
          <a:extLst>
            <a:ext uri="{FF2B5EF4-FFF2-40B4-BE49-F238E27FC236}">
              <a16:creationId xmlns:a16="http://schemas.microsoft.com/office/drawing/2014/main" id="{05E12190-DE7C-4064-A7A3-32C6E1E7A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50" name="Image 649">
          <a:extLst>
            <a:ext uri="{FF2B5EF4-FFF2-40B4-BE49-F238E27FC236}">
              <a16:creationId xmlns:a16="http://schemas.microsoft.com/office/drawing/2014/main" id="{1B3F78D7-B210-4F5D-A5E1-2736811AE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51" name="Image 650">
          <a:extLst>
            <a:ext uri="{FF2B5EF4-FFF2-40B4-BE49-F238E27FC236}">
              <a16:creationId xmlns:a16="http://schemas.microsoft.com/office/drawing/2014/main" id="{5951BA6E-78E6-464F-B1B3-169DC4F01F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52" name="Image 651">
          <a:extLst>
            <a:ext uri="{FF2B5EF4-FFF2-40B4-BE49-F238E27FC236}">
              <a16:creationId xmlns:a16="http://schemas.microsoft.com/office/drawing/2014/main" id="{B77B9176-7BD8-4D24-9EE7-E43ACB7B3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53" name="Image 652">
          <a:extLst>
            <a:ext uri="{FF2B5EF4-FFF2-40B4-BE49-F238E27FC236}">
              <a16:creationId xmlns:a16="http://schemas.microsoft.com/office/drawing/2014/main" id="{B67CFDFF-4C35-42B5-BA96-2F2306804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54" name="Image 653">
          <a:extLst>
            <a:ext uri="{FF2B5EF4-FFF2-40B4-BE49-F238E27FC236}">
              <a16:creationId xmlns:a16="http://schemas.microsoft.com/office/drawing/2014/main" id="{36DA0E61-FC03-4845-B65D-5D1F9B37B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55" name="Image 654">
          <a:extLst>
            <a:ext uri="{FF2B5EF4-FFF2-40B4-BE49-F238E27FC236}">
              <a16:creationId xmlns:a16="http://schemas.microsoft.com/office/drawing/2014/main" id="{A25B9C8F-4E40-4884-BF80-7FEB0B004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56" name="Image 655">
          <a:extLst>
            <a:ext uri="{FF2B5EF4-FFF2-40B4-BE49-F238E27FC236}">
              <a16:creationId xmlns:a16="http://schemas.microsoft.com/office/drawing/2014/main" id="{08D782CE-7B99-424D-B6F6-E7B5FC98FD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57" name="Image 656">
          <a:extLst>
            <a:ext uri="{FF2B5EF4-FFF2-40B4-BE49-F238E27FC236}">
              <a16:creationId xmlns:a16="http://schemas.microsoft.com/office/drawing/2014/main" id="{222D7ED9-C6D9-41E5-8C25-77D589E69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55</xdr:row>
      <xdr:rowOff>0</xdr:rowOff>
    </xdr:from>
    <xdr:ext cx="921364" cy="0"/>
    <xdr:pic>
      <xdr:nvPicPr>
        <xdr:cNvPr id="658" name="Image 657">
          <a:extLst>
            <a:ext uri="{FF2B5EF4-FFF2-40B4-BE49-F238E27FC236}">
              <a16:creationId xmlns:a16="http://schemas.microsoft.com/office/drawing/2014/main" id="{396497CC-1A5F-4C0B-AA1E-DF6E98C03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60</xdr:row>
      <xdr:rowOff>0</xdr:rowOff>
    </xdr:from>
    <xdr:ext cx="921364" cy="0"/>
    <xdr:pic>
      <xdr:nvPicPr>
        <xdr:cNvPr id="659" name="Image 658">
          <a:extLst>
            <a:ext uri="{FF2B5EF4-FFF2-40B4-BE49-F238E27FC236}">
              <a16:creationId xmlns:a16="http://schemas.microsoft.com/office/drawing/2014/main" id="{1980E73D-C188-4F68-B5A4-3D91B55B3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54</xdr:row>
      <xdr:rowOff>254000</xdr:rowOff>
    </xdr:from>
    <xdr:ext cx="921364" cy="0"/>
    <xdr:pic>
      <xdr:nvPicPr>
        <xdr:cNvPr id="660" name="Image 659">
          <a:extLst>
            <a:ext uri="{FF2B5EF4-FFF2-40B4-BE49-F238E27FC236}">
              <a16:creationId xmlns:a16="http://schemas.microsoft.com/office/drawing/2014/main" id="{2A40279C-0637-4736-B411-431F242F4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61" name="Image 660">
          <a:extLst>
            <a:ext uri="{FF2B5EF4-FFF2-40B4-BE49-F238E27FC236}">
              <a16:creationId xmlns:a16="http://schemas.microsoft.com/office/drawing/2014/main" id="{EF82C021-2C6B-4F44-9DC7-04C226712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62" name="Image 661">
          <a:extLst>
            <a:ext uri="{FF2B5EF4-FFF2-40B4-BE49-F238E27FC236}">
              <a16:creationId xmlns:a16="http://schemas.microsoft.com/office/drawing/2014/main" id="{6BCB81EB-3488-4898-A17A-98B97413A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63" name="Image 662">
          <a:extLst>
            <a:ext uri="{FF2B5EF4-FFF2-40B4-BE49-F238E27FC236}">
              <a16:creationId xmlns:a16="http://schemas.microsoft.com/office/drawing/2014/main" id="{A85D50FA-E78D-46B2-8A3D-B8CA89CA1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64" name="Image 663">
          <a:extLst>
            <a:ext uri="{FF2B5EF4-FFF2-40B4-BE49-F238E27FC236}">
              <a16:creationId xmlns:a16="http://schemas.microsoft.com/office/drawing/2014/main" id="{8863ACA2-7DCC-4EC9-950B-354E1E77F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65" name="Image 664">
          <a:extLst>
            <a:ext uri="{FF2B5EF4-FFF2-40B4-BE49-F238E27FC236}">
              <a16:creationId xmlns:a16="http://schemas.microsoft.com/office/drawing/2014/main" id="{E3ACA76B-C4F9-4AB5-B74E-6E8AD6002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66" name="Image 665">
          <a:extLst>
            <a:ext uri="{FF2B5EF4-FFF2-40B4-BE49-F238E27FC236}">
              <a16:creationId xmlns:a16="http://schemas.microsoft.com/office/drawing/2014/main" id="{C9ED49EF-A358-4EF2-87D8-B7B3F306F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67" name="Image 666">
          <a:extLst>
            <a:ext uri="{FF2B5EF4-FFF2-40B4-BE49-F238E27FC236}">
              <a16:creationId xmlns:a16="http://schemas.microsoft.com/office/drawing/2014/main" id="{9E519D12-B3A0-43F7-A67E-3AF37C693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68" name="Image 667">
          <a:extLst>
            <a:ext uri="{FF2B5EF4-FFF2-40B4-BE49-F238E27FC236}">
              <a16:creationId xmlns:a16="http://schemas.microsoft.com/office/drawing/2014/main" id="{8722773D-A9CD-4262-9BFA-BF7D49E8F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69" name="Image 668">
          <a:extLst>
            <a:ext uri="{FF2B5EF4-FFF2-40B4-BE49-F238E27FC236}">
              <a16:creationId xmlns:a16="http://schemas.microsoft.com/office/drawing/2014/main" id="{5C7E4284-E1F6-456A-B747-573F2F024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73</xdr:row>
      <xdr:rowOff>0</xdr:rowOff>
    </xdr:from>
    <xdr:ext cx="921364" cy="0"/>
    <xdr:pic>
      <xdr:nvPicPr>
        <xdr:cNvPr id="670" name="Image 669">
          <a:extLst>
            <a:ext uri="{FF2B5EF4-FFF2-40B4-BE49-F238E27FC236}">
              <a16:creationId xmlns:a16="http://schemas.microsoft.com/office/drawing/2014/main" id="{CFDAA74D-3C48-4399-B6EE-D8BC8E148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1066409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72</xdr:row>
      <xdr:rowOff>254000</xdr:rowOff>
    </xdr:from>
    <xdr:ext cx="921364" cy="0"/>
    <xdr:pic>
      <xdr:nvPicPr>
        <xdr:cNvPr id="671" name="Image 670">
          <a:extLst>
            <a:ext uri="{FF2B5EF4-FFF2-40B4-BE49-F238E27FC236}">
              <a16:creationId xmlns:a16="http://schemas.microsoft.com/office/drawing/2014/main" id="{A05DAE21-E3FB-4F7C-9EB3-749D95047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993813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55</xdr:row>
      <xdr:rowOff>0</xdr:rowOff>
    </xdr:from>
    <xdr:ext cx="921364" cy="0"/>
    <xdr:pic>
      <xdr:nvPicPr>
        <xdr:cNvPr id="672" name="Image 671">
          <a:extLst>
            <a:ext uri="{FF2B5EF4-FFF2-40B4-BE49-F238E27FC236}">
              <a16:creationId xmlns:a16="http://schemas.microsoft.com/office/drawing/2014/main" id="{600B388D-8EB4-48F4-8F75-03C230A3A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60</xdr:row>
      <xdr:rowOff>0</xdr:rowOff>
    </xdr:from>
    <xdr:ext cx="921364" cy="0"/>
    <xdr:pic>
      <xdr:nvPicPr>
        <xdr:cNvPr id="673" name="Image 672">
          <a:extLst>
            <a:ext uri="{FF2B5EF4-FFF2-40B4-BE49-F238E27FC236}">
              <a16:creationId xmlns:a16="http://schemas.microsoft.com/office/drawing/2014/main" id="{3C60FED1-0816-44F5-92AF-7BB5D91F3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54</xdr:row>
      <xdr:rowOff>254000</xdr:rowOff>
    </xdr:from>
    <xdr:ext cx="921364" cy="0"/>
    <xdr:pic>
      <xdr:nvPicPr>
        <xdr:cNvPr id="674" name="Image 673">
          <a:extLst>
            <a:ext uri="{FF2B5EF4-FFF2-40B4-BE49-F238E27FC236}">
              <a16:creationId xmlns:a16="http://schemas.microsoft.com/office/drawing/2014/main" id="{5A5AC741-3597-45AB-95D1-95AC4BC84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675" name="Image 674">
          <a:extLst>
            <a:ext uri="{FF2B5EF4-FFF2-40B4-BE49-F238E27FC236}">
              <a16:creationId xmlns:a16="http://schemas.microsoft.com/office/drawing/2014/main" id="{D4FAE4F3-FDF3-46F8-A1CA-3C834736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10664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72</xdr:row>
      <xdr:rowOff>254000</xdr:rowOff>
    </xdr:from>
    <xdr:ext cx="921364" cy="0"/>
    <xdr:pic>
      <xdr:nvPicPr>
        <xdr:cNvPr id="676" name="Image 675">
          <a:extLst>
            <a:ext uri="{FF2B5EF4-FFF2-40B4-BE49-F238E27FC236}">
              <a16:creationId xmlns:a16="http://schemas.microsoft.com/office/drawing/2014/main" id="{D209DE21-C94C-4E64-A784-9AF06D80E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99381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677" name="Image 676">
          <a:extLst>
            <a:ext uri="{FF2B5EF4-FFF2-40B4-BE49-F238E27FC236}">
              <a16:creationId xmlns:a16="http://schemas.microsoft.com/office/drawing/2014/main" id="{EA3A55F0-14EA-4160-A257-D3533A7AF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10664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72</xdr:row>
      <xdr:rowOff>254000</xdr:rowOff>
    </xdr:from>
    <xdr:ext cx="921364" cy="0"/>
    <xdr:pic>
      <xdr:nvPicPr>
        <xdr:cNvPr id="678" name="Image 677">
          <a:extLst>
            <a:ext uri="{FF2B5EF4-FFF2-40B4-BE49-F238E27FC236}">
              <a16:creationId xmlns:a16="http://schemas.microsoft.com/office/drawing/2014/main" id="{588167A8-4E0F-4C98-84FE-0DD73C004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99381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679" name="Image 678">
          <a:extLst>
            <a:ext uri="{FF2B5EF4-FFF2-40B4-BE49-F238E27FC236}">
              <a16:creationId xmlns:a16="http://schemas.microsoft.com/office/drawing/2014/main" id="{660F2CC3-AC75-479A-97AB-D5F1BB33E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10664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72</xdr:row>
      <xdr:rowOff>254000</xdr:rowOff>
    </xdr:from>
    <xdr:ext cx="921364" cy="0"/>
    <xdr:pic>
      <xdr:nvPicPr>
        <xdr:cNvPr id="680" name="Image 679">
          <a:extLst>
            <a:ext uri="{FF2B5EF4-FFF2-40B4-BE49-F238E27FC236}">
              <a16:creationId xmlns:a16="http://schemas.microsoft.com/office/drawing/2014/main" id="{016CD6A4-644E-47BE-B0E2-BA9D551ED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99381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681" name="Image 680">
          <a:extLst>
            <a:ext uri="{FF2B5EF4-FFF2-40B4-BE49-F238E27FC236}">
              <a16:creationId xmlns:a16="http://schemas.microsoft.com/office/drawing/2014/main" id="{A54DDF19-ED3D-46D1-B9B0-8B88D096E9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10664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72</xdr:row>
      <xdr:rowOff>254000</xdr:rowOff>
    </xdr:from>
    <xdr:ext cx="921364" cy="0"/>
    <xdr:pic>
      <xdr:nvPicPr>
        <xdr:cNvPr id="682" name="Image 681">
          <a:extLst>
            <a:ext uri="{FF2B5EF4-FFF2-40B4-BE49-F238E27FC236}">
              <a16:creationId xmlns:a16="http://schemas.microsoft.com/office/drawing/2014/main" id="{CA83D370-6AFB-4B68-8CCF-BBB82B27D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99381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83" name="Image 682">
          <a:extLst>
            <a:ext uri="{FF2B5EF4-FFF2-40B4-BE49-F238E27FC236}">
              <a16:creationId xmlns:a16="http://schemas.microsoft.com/office/drawing/2014/main" id="{00C57C95-129B-4216-BFA1-475C7B872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84" name="Image 683">
          <a:extLst>
            <a:ext uri="{FF2B5EF4-FFF2-40B4-BE49-F238E27FC236}">
              <a16:creationId xmlns:a16="http://schemas.microsoft.com/office/drawing/2014/main" id="{88B47D58-3211-42EC-901B-7556D65C9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85" name="Image 684">
          <a:extLst>
            <a:ext uri="{FF2B5EF4-FFF2-40B4-BE49-F238E27FC236}">
              <a16:creationId xmlns:a16="http://schemas.microsoft.com/office/drawing/2014/main" id="{5EBE555E-B646-401D-8E1C-3B61DD0E9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86" name="Image 685">
          <a:extLst>
            <a:ext uri="{FF2B5EF4-FFF2-40B4-BE49-F238E27FC236}">
              <a16:creationId xmlns:a16="http://schemas.microsoft.com/office/drawing/2014/main" id="{1679CC20-88C4-491B-9DFD-AAE0905E8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87" name="Image 686">
          <a:extLst>
            <a:ext uri="{FF2B5EF4-FFF2-40B4-BE49-F238E27FC236}">
              <a16:creationId xmlns:a16="http://schemas.microsoft.com/office/drawing/2014/main" id="{CB6856A6-DDBC-4F52-90C0-137F1883B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88" name="Image 687">
          <a:extLst>
            <a:ext uri="{FF2B5EF4-FFF2-40B4-BE49-F238E27FC236}">
              <a16:creationId xmlns:a16="http://schemas.microsoft.com/office/drawing/2014/main" id="{D9C73563-4223-4288-AE7A-711B1D45C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89" name="Image 688">
          <a:extLst>
            <a:ext uri="{FF2B5EF4-FFF2-40B4-BE49-F238E27FC236}">
              <a16:creationId xmlns:a16="http://schemas.microsoft.com/office/drawing/2014/main" id="{034E4056-0842-47E0-9B04-97162877D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90" name="Image 689">
          <a:extLst>
            <a:ext uri="{FF2B5EF4-FFF2-40B4-BE49-F238E27FC236}">
              <a16:creationId xmlns:a16="http://schemas.microsoft.com/office/drawing/2014/main" id="{2B7DC1CA-6CE7-452A-A11E-489EB52B5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91" name="Image 690">
          <a:extLst>
            <a:ext uri="{FF2B5EF4-FFF2-40B4-BE49-F238E27FC236}">
              <a16:creationId xmlns:a16="http://schemas.microsoft.com/office/drawing/2014/main" id="{FEA3D631-A12B-494F-AA71-7DC1B579B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92" name="Image 691">
          <a:extLst>
            <a:ext uri="{FF2B5EF4-FFF2-40B4-BE49-F238E27FC236}">
              <a16:creationId xmlns:a16="http://schemas.microsoft.com/office/drawing/2014/main" id="{A7E05075-B28F-4783-90E9-F37855D02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93" name="Image 692">
          <a:extLst>
            <a:ext uri="{FF2B5EF4-FFF2-40B4-BE49-F238E27FC236}">
              <a16:creationId xmlns:a16="http://schemas.microsoft.com/office/drawing/2014/main" id="{A25FCE34-0345-4105-B963-C6F11DE76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694" name="Image 693">
          <a:extLst>
            <a:ext uri="{FF2B5EF4-FFF2-40B4-BE49-F238E27FC236}">
              <a16:creationId xmlns:a16="http://schemas.microsoft.com/office/drawing/2014/main" id="{1FE60CFC-9ED1-4E1A-97DA-1989A8A20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10664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72</xdr:row>
      <xdr:rowOff>254000</xdr:rowOff>
    </xdr:from>
    <xdr:ext cx="921364" cy="0"/>
    <xdr:pic>
      <xdr:nvPicPr>
        <xdr:cNvPr id="695" name="Image 694">
          <a:extLst>
            <a:ext uri="{FF2B5EF4-FFF2-40B4-BE49-F238E27FC236}">
              <a16:creationId xmlns:a16="http://schemas.microsoft.com/office/drawing/2014/main" id="{7FA5E47A-1AEA-4C74-866B-0161B5B89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99381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696" name="Image 695">
          <a:extLst>
            <a:ext uri="{FF2B5EF4-FFF2-40B4-BE49-F238E27FC236}">
              <a16:creationId xmlns:a16="http://schemas.microsoft.com/office/drawing/2014/main" id="{3C81ED2E-BFF4-4DA8-9B0F-C291409D4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697" name="Image 696">
          <a:extLst>
            <a:ext uri="{FF2B5EF4-FFF2-40B4-BE49-F238E27FC236}">
              <a16:creationId xmlns:a16="http://schemas.microsoft.com/office/drawing/2014/main" id="{8AB1F536-C17B-4E76-B882-2D5631CCA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698" name="Image 697">
          <a:extLst>
            <a:ext uri="{FF2B5EF4-FFF2-40B4-BE49-F238E27FC236}">
              <a16:creationId xmlns:a16="http://schemas.microsoft.com/office/drawing/2014/main" id="{8E607BF3-3A17-4A59-96A2-355019D2F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699" name="Image 698">
          <a:extLst>
            <a:ext uri="{FF2B5EF4-FFF2-40B4-BE49-F238E27FC236}">
              <a16:creationId xmlns:a16="http://schemas.microsoft.com/office/drawing/2014/main" id="{EC16D8B4-1871-4FE4-8067-E830D9BF4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00" name="Image 699">
          <a:extLst>
            <a:ext uri="{FF2B5EF4-FFF2-40B4-BE49-F238E27FC236}">
              <a16:creationId xmlns:a16="http://schemas.microsoft.com/office/drawing/2014/main" id="{8BCC919F-CA92-40D2-AC8C-9839543A4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701" name="Image 700">
          <a:extLst>
            <a:ext uri="{FF2B5EF4-FFF2-40B4-BE49-F238E27FC236}">
              <a16:creationId xmlns:a16="http://schemas.microsoft.com/office/drawing/2014/main" id="{C4C33A80-E678-48C8-85BE-724912D1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02" name="Image 701">
          <a:extLst>
            <a:ext uri="{FF2B5EF4-FFF2-40B4-BE49-F238E27FC236}">
              <a16:creationId xmlns:a16="http://schemas.microsoft.com/office/drawing/2014/main" id="{3A384911-1A3C-4F58-8D2F-A2F0D72C2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03" name="Image 702">
          <a:extLst>
            <a:ext uri="{FF2B5EF4-FFF2-40B4-BE49-F238E27FC236}">
              <a16:creationId xmlns:a16="http://schemas.microsoft.com/office/drawing/2014/main" id="{B5A2BFD0-A90A-4EA8-AD66-C0FFF1AB1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704" name="Image 703">
          <a:extLst>
            <a:ext uri="{FF2B5EF4-FFF2-40B4-BE49-F238E27FC236}">
              <a16:creationId xmlns:a16="http://schemas.microsoft.com/office/drawing/2014/main" id="{E3B0EB9F-2BED-4605-ABCD-6218C83B0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05" name="Image 704">
          <a:extLst>
            <a:ext uri="{FF2B5EF4-FFF2-40B4-BE49-F238E27FC236}">
              <a16:creationId xmlns:a16="http://schemas.microsoft.com/office/drawing/2014/main" id="{4D4B9815-CA4A-468E-B1F6-78A606A05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06" name="Image 705">
          <a:extLst>
            <a:ext uri="{FF2B5EF4-FFF2-40B4-BE49-F238E27FC236}">
              <a16:creationId xmlns:a16="http://schemas.microsoft.com/office/drawing/2014/main" id="{46FAF8DF-0795-4385-8E14-9A2243705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707" name="Image 706">
          <a:extLst>
            <a:ext uri="{FF2B5EF4-FFF2-40B4-BE49-F238E27FC236}">
              <a16:creationId xmlns:a16="http://schemas.microsoft.com/office/drawing/2014/main" id="{7482CEBE-5CCD-4984-8214-BAF380C38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08" name="Image 707">
          <a:extLst>
            <a:ext uri="{FF2B5EF4-FFF2-40B4-BE49-F238E27FC236}">
              <a16:creationId xmlns:a16="http://schemas.microsoft.com/office/drawing/2014/main" id="{F2F4F169-079E-4EDF-8F67-690594D79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09" name="Image 708">
          <a:extLst>
            <a:ext uri="{FF2B5EF4-FFF2-40B4-BE49-F238E27FC236}">
              <a16:creationId xmlns:a16="http://schemas.microsoft.com/office/drawing/2014/main" id="{693A299D-4E2C-4BD2-A70F-553F071DB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710" name="Image 709">
          <a:extLst>
            <a:ext uri="{FF2B5EF4-FFF2-40B4-BE49-F238E27FC236}">
              <a16:creationId xmlns:a16="http://schemas.microsoft.com/office/drawing/2014/main" id="{B6CD2997-4206-420F-A126-524FFD810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11" name="Image 710">
          <a:extLst>
            <a:ext uri="{FF2B5EF4-FFF2-40B4-BE49-F238E27FC236}">
              <a16:creationId xmlns:a16="http://schemas.microsoft.com/office/drawing/2014/main" id="{C92128E1-351D-4189-9A72-6309AFFF5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12" name="Image 711">
          <a:extLst>
            <a:ext uri="{FF2B5EF4-FFF2-40B4-BE49-F238E27FC236}">
              <a16:creationId xmlns:a16="http://schemas.microsoft.com/office/drawing/2014/main" id="{E226359F-8B9C-477E-8538-EFEB04AA1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713" name="Image 712">
          <a:extLst>
            <a:ext uri="{FF2B5EF4-FFF2-40B4-BE49-F238E27FC236}">
              <a16:creationId xmlns:a16="http://schemas.microsoft.com/office/drawing/2014/main" id="{88CB3069-BCBA-45EF-B78A-5407CC749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14" name="Image 713">
          <a:extLst>
            <a:ext uri="{FF2B5EF4-FFF2-40B4-BE49-F238E27FC236}">
              <a16:creationId xmlns:a16="http://schemas.microsoft.com/office/drawing/2014/main" id="{53E4B7A9-BA21-49E3-A0DC-EE9521508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282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15" name="Image 714">
          <a:extLst>
            <a:ext uri="{FF2B5EF4-FFF2-40B4-BE49-F238E27FC236}">
              <a16:creationId xmlns:a16="http://schemas.microsoft.com/office/drawing/2014/main" id="{3B466632-EA4D-4F9A-B4D9-CB2910983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305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79</xdr:row>
      <xdr:rowOff>0</xdr:rowOff>
    </xdr:from>
    <xdr:ext cx="921364" cy="0"/>
    <xdr:pic>
      <xdr:nvPicPr>
        <xdr:cNvPr id="716" name="Image 715">
          <a:extLst>
            <a:ext uri="{FF2B5EF4-FFF2-40B4-BE49-F238E27FC236}">
              <a16:creationId xmlns:a16="http://schemas.microsoft.com/office/drawing/2014/main" id="{FE2B5D58-7E0F-4304-98ED-9662B9986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49999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717" name="Image 716">
          <a:extLst>
            <a:ext uri="{FF2B5EF4-FFF2-40B4-BE49-F238E27FC236}">
              <a16:creationId xmlns:a16="http://schemas.microsoft.com/office/drawing/2014/main" id="{017D2781-285B-47D0-8A15-301619D62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3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718" name="Image 717">
          <a:extLst>
            <a:ext uri="{FF2B5EF4-FFF2-40B4-BE49-F238E27FC236}">
              <a16:creationId xmlns:a16="http://schemas.microsoft.com/office/drawing/2014/main" id="{8A6383F6-6D89-4753-AA20-D34823223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627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719" name="Image 718">
          <a:extLst>
            <a:ext uri="{FF2B5EF4-FFF2-40B4-BE49-F238E27FC236}">
              <a16:creationId xmlns:a16="http://schemas.microsoft.com/office/drawing/2014/main" id="{59724021-330D-4730-8ED8-09B9D2DE2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20722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720" name="Image 719">
          <a:extLst>
            <a:ext uri="{FF2B5EF4-FFF2-40B4-BE49-F238E27FC236}">
              <a16:creationId xmlns:a16="http://schemas.microsoft.com/office/drawing/2014/main" id="{BA24C333-2396-4415-A2DE-D394E78D7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3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721" name="Image 720">
          <a:extLst>
            <a:ext uri="{FF2B5EF4-FFF2-40B4-BE49-F238E27FC236}">
              <a16:creationId xmlns:a16="http://schemas.microsoft.com/office/drawing/2014/main" id="{B265D83A-93E3-4C13-8AF8-737499A15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627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722" name="Image 721">
          <a:extLst>
            <a:ext uri="{FF2B5EF4-FFF2-40B4-BE49-F238E27FC236}">
              <a16:creationId xmlns:a16="http://schemas.microsoft.com/office/drawing/2014/main" id="{A812376F-D280-4242-A64A-1CF89C97E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20722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723" name="Image 722">
          <a:extLst>
            <a:ext uri="{FF2B5EF4-FFF2-40B4-BE49-F238E27FC236}">
              <a16:creationId xmlns:a16="http://schemas.microsoft.com/office/drawing/2014/main" id="{D413A4D6-3D3D-4A86-A6EB-B9461CE34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3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724" name="Image 723">
          <a:extLst>
            <a:ext uri="{FF2B5EF4-FFF2-40B4-BE49-F238E27FC236}">
              <a16:creationId xmlns:a16="http://schemas.microsoft.com/office/drawing/2014/main" id="{5343FFE9-0AF1-46B9-BAF6-879C65B1A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627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725" name="Image 724">
          <a:extLst>
            <a:ext uri="{FF2B5EF4-FFF2-40B4-BE49-F238E27FC236}">
              <a16:creationId xmlns:a16="http://schemas.microsoft.com/office/drawing/2014/main" id="{4C2623A5-245B-4C13-87F5-511457F05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20722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726" name="Image 725">
          <a:extLst>
            <a:ext uri="{FF2B5EF4-FFF2-40B4-BE49-F238E27FC236}">
              <a16:creationId xmlns:a16="http://schemas.microsoft.com/office/drawing/2014/main" id="{7E2D2F38-A4F7-437C-9FE8-05EB889B2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3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727" name="Image 726">
          <a:extLst>
            <a:ext uri="{FF2B5EF4-FFF2-40B4-BE49-F238E27FC236}">
              <a16:creationId xmlns:a16="http://schemas.microsoft.com/office/drawing/2014/main" id="{1F2CC4F7-3BAF-40FD-A756-8322D874F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627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728" name="Image 727">
          <a:extLst>
            <a:ext uri="{FF2B5EF4-FFF2-40B4-BE49-F238E27FC236}">
              <a16:creationId xmlns:a16="http://schemas.microsoft.com/office/drawing/2014/main" id="{76BF31B7-B64D-4FB2-B156-E9142E66C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20722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729" name="Image 728">
          <a:extLst>
            <a:ext uri="{FF2B5EF4-FFF2-40B4-BE49-F238E27FC236}">
              <a16:creationId xmlns:a16="http://schemas.microsoft.com/office/drawing/2014/main" id="{80283040-ED07-47A2-9B63-95791EB13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3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730" name="Image 729">
          <a:extLst>
            <a:ext uri="{FF2B5EF4-FFF2-40B4-BE49-F238E27FC236}">
              <a16:creationId xmlns:a16="http://schemas.microsoft.com/office/drawing/2014/main" id="{03BA83F6-BCDB-4CF4-ACA2-1CF3BE84E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627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731" name="Image 730">
          <a:extLst>
            <a:ext uri="{FF2B5EF4-FFF2-40B4-BE49-F238E27FC236}">
              <a16:creationId xmlns:a16="http://schemas.microsoft.com/office/drawing/2014/main" id="{169F8291-F17E-4A7B-AA07-9F3C10896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20722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732" name="Image 731">
          <a:extLst>
            <a:ext uri="{FF2B5EF4-FFF2-40B4-BE49-F238E27FC236}">
              <a16:creationId xmlns:a16="http://schemas.microsoft.com/office/drawing/2014/main" id="{FBD5D349-7933-4068-B760-FA79EBE47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22736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72</xdr:row>
      <xdr:rowOff>254000</xdr:rowOff>
    </xdr:from>
    <xdr:ext cx="921364" cy="0"/>
    <xdr:pic>
      <xdr:nvPicPr>
        <xdr:cNvPr id="733" name="Image 732">
          <a:extLst>
            <a:ext uri="{FF2B5EF4-FFF2-40B4-BE49-F238E27FC236}">
              <a16:creationId xmlns:a16="http://schemas.microsoft.com/office/drawing/2014/main" id="{FD1A5B86-A8AF-4FE3-819E-13399B995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11454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55</xdr:row>
      <xdr:rowOff>0</xdr:rowOff>
    </xdr:from>
    <xdr:ext cx="921364" cy="0"/>
    <xdr:pic>
      <xdr:nvPicPr>
        <xdr:cNvPr id="734" name="Image 733">
          <a:extLst>
            <a:ext uri="{FF2B5EF4-FFF2-40B4-BE49-F238E27FC236}">
              <a16:creationId xmlns:a16="http://schemas.microsoft.com/office/drawing/2014/main" id="{EA204CD5-B97A-4A2C-93C0-6A68E3E0D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3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60</xdr:row>
      <xdr:rowOff>0</xdr:rowOff>
    </xdr:from>
    <xdr:ext cx="921364" cy="0"/>
    <xdr:pic>
      <xdr:nvPicPr>
        <xdr:cNvPr id="735" name="Image 734">
          <a:extLst>
            <a:ext uri="{FF2B5EF4-FFF2-40B4-BE49-F238E27FC236}">
              <a16:creationId xmlns:a16="http://schemas.microsoft.com/office/drawing/2014/main" id="{1C95A92A-A22E-4D8B-8A54-C235F1434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2627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54</xdr:row>
      <xdr:rowOff>254000</xdr:rowOff>
    </xdr:from>
    <xdr:ext cx="921364" cy="0"/>
    <xdr:pic>
      <xdr:nvPicPr>
        <xdr:cNvPr id="736" name="Image 735">
          <a:extLst>
            <a:ext uri="{FF2B5EF4-FFF2-40B4-BE49-F238E27FC236}">
              <a16:creationId xmlns:a16="http://schemas.microsoft.com/office/drawing/2014/main" id="{0EF3ED64-A7C8-4D1D-882A-C1FF575B0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20722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30</xdr:row>
      <xdr:rowOff>0</xdr:rowOff>
    </xdr:from>
    <xdr:ext cx="927017" cy="0"/>
    <xdr:pic>
      <xdr:nvPicPr>
        <xdr:cNvPr id="737" name="Image 736">
          <a:extLst>
            <a:ext uri="{FF2B5EF4-FFF2-40B4-BE49-F238E27FC236}">
              <a16:creationId xmlns:a16="http://schemas.microsoft.com/office/drawing/2014/main" id="{63155323-41F8-4F1F-A66C-2139BAB17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811500" y="44421136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30</xdr:row>
      <xdr:rowOff>0</xdr:rowOff>
    </xdr:from>
    <xdr:ext cx="927017" cy="0"/>
    <xdr:pic>
      <xdr:nvPicPr>
        <xdr:cNvPr id="738" name="Image 737">
          <a:extLst>
            <a:ext uri="{FF2B5EF4-FFF2-40B4-BE49-F238E27FC236}">
              <a16:creationId xmlns:a16="http://schemas.microsoft.com/office/drawing/2014/main" id="{3F906A8D-7BC1-4015-897A-037826CBA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811500" y="44421136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30</xdr:row>
      <xdr:rowOff>0</xdr:rowOff>
    </xdr:from>
    <xdr:ext cx="927017" cy="0"/>
    <xdr:pic>
      <xdr:nvPicPr>
        <xdr:cNvPr id="739" name="Image 738">
          <a:extLst>
            <a:ext uri="{FF2B5EF4-FFF2-40B4-BE49-F238E27FC236}">
              <a16:creationId xmlns:a16="http://schemas.microsoft.com/office/drawing/2014/main" id="{70072634-1A09-4767-A355-0889D5814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811500" y="4442113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740" name="Image 739">
          <a:extLst>
            <a:ext uri="{FF2B5EF4-FFF2-40B4-BE49-F238E27FC236}">
              <a16:creationId xmlns:a16="http://schemas.microsoft.com/office/drawing/2014/main" id="{37414F89-7D0E-4F4B-9CAB-CB621889B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493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29</xdr:row>
      <xdr:rowOff>976312</xdr:rowOff>
    </xdr:from>
    <xdr:ext cx="927017" cy="0"/>
    <xdr:pic>
      <xdr:nvPicPr>
        <xdr:cNvPr id="741" name="Image 740">
          <a:extLst>
            <a:ext uri="{FF2B5EF4-FFF2-40B4-BE49-F238E27FC236}">
              <a16:creationId xmlns:a16="http://schemas.microsoft.com/office/drawing/2014/main" id="{EB641349-E777-4EDD-B105-D43048D8E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332200" y="44015169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29</xdr:row>
      <xdr:rowOff>404813</xdr:rowOff>
    </xdr:from>
    <xdr:ext cx="927017" cy="0"/>
    <xdr:pic>
      <xdr:nvPicPr>
        <xdr:cNvPr id="742" name="Image 741">
          <a:extLst>
            <a:ext uri="{FF2B5EF4-FFF2-40B4-BE49-F238E27FC236}">
              <a16:creationId xmlns:a16="http://schemas.microsoft.com/office/drawing/2014/main" id="{647A5675-E6B3-4D38-B64E-FAAB2E33C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608425" y="4344367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743" name="Image 742">
          <a:extLst>
            <a:ext uri="{FF2B5EF4-FFF2-40B4-BE49-F238E27FC236}">
              <a16:creationId xmlns:a16="http://schemas.microsoft.com/office/drawing/2014/main" id="{BF7C0163-F984-4E88-BBCA-B45B5D5D7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42113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744" name="Image 743">
          <a:extLst>
            <a:ext uri="{FF2B5EF4-FFF2-40B4-BE49-F238E27FC236}">
              <a16:creationId xmlns:a16="http://schemas.microsoft.com/office/drawing/2014/main" id="{B928DA54-1340-4376-B056-B71A1EDF2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636558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30</xdr:row>
      <xdr:rowOff>0</xdr:rowOff>
    </xdr:from>
    <xdr:ext cx="921364" cy="0"/>
    <xdr:pic>
      <xdr:nvPicPr>
        <xdr:cNvPr id="745" name="Image 744">
          <a:extLst>
            <a:ext uri="{FF2B5EF4-FFF2-40B4-BE49-F238E27FC236}">
              <a16:creationId xmlns:a16="http://schemas.microsoft.com/office/drawing/2014/main" id="{53699D37-42F8-461F-9A20-15571E585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420591" y="44421136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22</xdr:row>
      <xdr:rowOff>0</xdr:rowOff>
    </xdr:from>
    <xdr:ext cx="921364" cy="0"/>
    <xdr:pic>
      <xdr:nvPicPr>
        <xdr:cNvPr id="746" name="Image 745">
          <a:extLst>
            <a:ext uri="{FF2B5EF4-FFF2-40B4-BE49-F238E27FC236}">
              <a16:creationId xmlns:a16="http://schemas.microsoft.com/office/drawing/2014/main" id="{7CC33F90-28FF-4F7B-9063-89FE3E9C1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9621500" y="33337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747" name="Image 746">
          <a:extLst>
            <a:ext uri="{FF2B5EF4-FFF2-40B4-BE49-F238E27FC236}">
              <a16:creationId xmlns:a16="http://schemas.microsoft.com/office/drawing/2014/main" id="{60259BEA-222A-4472-B73F-6A0DCEB67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9621500" y="4026477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21</xdr:row>
      <xdr:rowOff>254000</xdr:rowOff>
    </xdr:from>
    <xdr:ext cx="921364" cy="0"/>
    <xdr:pic>
      <xdr:nvPicPr>
        <xdr:cNvPr id="748" name="Image 747">
          <a:extLst>
            <a:ext uri="{FF2B5EF4-FFF2-40B4-BE49-F238E27FC236}">
              <a16:creationId xmlns:a16="http://schemas.microsoft.com/office/drawing/2014/main" id="{BFB3699B-1B9D-4021-AFAF-6ACEABA71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9621500" y="3220922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49" name="Image 748">
          <a:extLst>
            <a:ext uri="{FF2B5EF4-FFF2-40B4-BE49-F238E27FC236}">
              <a16:creationId xmlns:a16="http://schemas.microsoft.com/office/drawing/2014/main" id="{1C3D1470-98B1-40B9-9977-09FBB53C2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50" name="Image 749">
          <a:extLst>
            <a:ext uri="{FF2B5EF4-FFF2-40B4-BE49-F238E27FC236}">
              <a16:creationId xmlns:a16="http://schemas.microsoft.com/office/drawing/2014/main" id="{E3A92C7F-5B33-49DD-805C-7C0AE74A6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51" name="Image 750">
          <a:extLst>
            <a:ext uri="{FF2B5EF4-FFF2-40B4-BE49-F238E27FC236}">
              <a16:creationId xmlns:a16="http://schemas.microsoft.com/office/drawing/2014/main" id="{FAF8A149-95DD-4A24-97D4-FB5603398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52" name="Image 751">
          <a:extLst>
            <a:ext uri="{FF2B5EF4-FFF2-40B4-BE49-F238E27FC236}">
              <a16:creationId xmlns:a16="http://schemas.microsoft.com/office/drawing/2014/main" id="{E2DCBFCC-B021-4691-A151-6DBEC690D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53" name="Image 752">
          <a:extLst>
            <a:ext uri="{FF2B5EF4-FFF2-40B4-BE49-F238E27FC236}">
              <a16:creationId xmlns:a16="http://schemas.microsoft.com/office/drawing/2014/main" id="{22D4ACC6-B575-4416-B18E-52E6B70DF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54" name="Image 753">
          <a:extLst>
            <a:ext uri="{FF2B5EF4-FFF2-40B4-BE49-F238E27FC236}">
              <a16:creationId xmlns:a16="http://schemas.microsoft.com/office/drawing/2014/main" id="{44A977CC-D0F5-46FF-B894-C38A22388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55" name="Image 754">
          <a:extLst>
            <a:ext uri="{FF2B5EF4-FFF2-40B4-BE49-F238E27FC236}">
              <a16:creationId xmlns:a16="http://schemas.microsoft.com/office/drawing/2014/main" id="{31BA892C-46B1-4925-AF6D-6F96B393E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56" name="Image 755">
          <a:extLst>
            <a:ext uri="{FF2B5EF4-FFF2-40B4-BE49-F238E27FC236}">
              <a16:creationId xmlns:a16="http://schemas.microsoft.com/office/drawing/2014/main" id="{3AF39B14-F533-4CAE-A382-41376F617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57" name="Image 756">
          <a:extLst>
            <a:ext uri="{FF2B5EF4-FFF2-40B4-BE49-F238E27FC236}">
              <a16:creationId xmlns:a16="http://schemas.microsoft.com/office/drawing/2014/main" id="{788E415D-BC04-47CA-9808-776DF0DC2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758" name="Image 757">
          <a:extLst>
            <a:ext uri="{FF2B5EF4-FFF2-40B4-BE49-F238E27FC236}">
              <a16:creationId xmlns:a16="http://schemas.microsoft.com/office/drawing/2014/main" id="{F8512A94-716E-4C07-9BB0-AFA9A5840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493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759" name="Image 758">
          <a:extLst>
            <a:ext uri="{FF2B5EF4-FFF2-40B4-BE49-F238E27FC236}">
              <a16:creationId xmlns:a16="http://schemas.microsoft.com/office/drawing/2014/main" id="{89C85EF1-F3A9-4AEE-B7D1-7493B8394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42113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760" name="Image 759">
          <a:extLst>
            <a:ext uri="{FF2B5EF4-FFF2-40B4-BE49-F238E27FC236}">
              <a16:creationId xmlns:a16="http://schemas.microsoft.com/office/drawing/2014/main" id="{EF4879D4-BB91-4CED-8609-D6608290B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61" name="Image 760">
          <a:extLst>
            <a:ext uri="{FF2B5EF4-FFF2-40B4-BE49-F238E27FC236}">
              <a16:creationId xmlns:a16="http://schemas.microsoft.com/office/drawing/2014/main" id="{C0E5A68F-53BB-404F-A47E-46673C6EC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62" name="Image 761">
          <a:extLst>
            <a:ext uri="{FF2B5EF4-FFF2-40B4-BE49-F238E27FC236}">
              <a16:creationId xmlns:a16="http://schemas.microsoft.com/office/drawing/2014/main" id="{AC1C5856-B1E1-4ED7-84FD-55092BC48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63" name="Image 762">
          <a:extLst>
            <a:ext uri="{FF2B5EF4-FFF2-40B4-BE49-F238E27FC236}">
              <a16:creationId xmlns:a16="http://schemas.microsoft.com/office/drawing/2014/main" id="{5786DF6B-1739-4C11-9357-5D08F6D91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64" name="Image 763">
          <a:extLst>
            <a:ext uri="{FF2B5EF4-FFF2-40B4-BE49-F238E27FC236}">
              <a16:creationId xmlns:a16="http://schemas.microsoft.com/office/drawing/2014/main" id="{86C768FE-5E45-429B-A329-5C54F455B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65" name="Image 764">
          <a:extLst>
            <a:ext uri="{FF2B5EF4-FFF2-40B4-BE49-F238E27FC236}">
              <a16:creationId xmlns:a16="http://schemas.microsoft.com/office/drawing/2014/main" id="{FA3341B1-068C-4AA8-AB9A-0D2ED634F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66" name="Image 765">
          <a:extLst>
            <a:ext uri="{FF2B5EF4-FFF2-40B4-BE49-F238E27FC236}">
              <a16:creationId xmlns:a16="http://schemas.microsoft.com/office/drawing/2014/main" id="{E91962D3-FF50-4CD3-B04E-7C988F1E1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767" name="Image 766">
          <a:extLst>
            <a:ext uri="{FF2B5EF4-FFF2-40B4-BE49-F238E27FC236}">
              <a16:creationId xmlns:a16="http://schemas.microsoft.com/office/drawing/2014/main" id="{2E236A21-7FEF-4F58-B3C9-B6FF88F29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493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768" name="Image 767">
          <a:extLst>
            <a:ext uri="{FF2B5EF4-FFF2-40B4-BE49-F238E27FC236}">
              <a16:creationId xmlns:a16="http://schemas.microsoft.com/office/drawing/2014/main" id="{107FF075-E446-4D47-8654-D54E35834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42113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769" name="Image 768">
          <a:extLst>
            <a:ext uri="{FF2B5EF4-FFF2-40B4-BE49-F238E27FC236}">
              <a16:creationId xmlns:a16="http://schemas.microsoft.com/office/drawing/2014/main" id="{ADAD5B71-5ACA-4C02-8D6D-26DB3CC23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70" name="Image 769">
          <a:extLst>
            <a:ext uri="{FF2B5EF4-FFF2-40B4-BE49-F238E27FC236}">
              <a16:creationId xmlns:a16="http://schemas.microsoft.com/office/drawing/2014/main" id="{D8FC6B70-2D12-4C62-8637-30DFBEE5D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71" name="Image 770">
          <a:extLst>
            <a:ext uri="{FF2B5EF4-FFF2-40B4-BE49-F238E27FC236}">
              <a16:creationId xmlns:a16="http://schemas.microsoft.com/office/drawing/2014/main" id="{71619285-9092-4409-99BD-2E481B587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72" name="Image 771">
          <a:extLst>
            <a:ext uri="{FF2B5EF4-FFF2-40B4-BE49-F238E27FC236}">
              <a16:creationId xmlns:a16="http://schemas.microsoft.com/office/drawing/2014/main" id="{80D85D82-C69D-45FC-B19E-C73A47DBB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73" name="Image 772">
          <a:extLst>
            <a:ext uri="{FF2B5EF4-FFF2-40B4-BE49-F238E27FC236}">
              <a16:creationId xmlns:a16="http://schemas.microsoft.com/office/drawing/2014/main" id="{4AE13E3B-9AFF-4422-A3DC-6C116F350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74" name="Image 773">
          <a:extLst>
            <a:ext uri="{FF2B5EF4-FFF2-40B4-BE49-F238E27FC236}">
              <a16:creationId xmlns:a16="http://schemas.microsoft.com/office/drawing/2014/main" id="{A0BCEDD7-9153-425B-94C7-A6D05D25C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75" name="Image 774">
          <a:extLst>
            <a:ext uri="{FF2B5EF4-FFF2-40B4-BE49-F238E27FC236}">
              <a16:creationId xmlns:a16="http://schemas.microsoft.com/office/drawing/2014/main" id="{4799A71D-3D79-47CD-87BA-8FEC873C6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76" name="Image 775">
          <a:extLst>
            <a:ext uri="{FF2B5EF4-FFF2-40B4-BE49-F238E27FC236}">
              <a16:creationId xmlns:a16="http://schemas.microsoft.com/office/drawing/2014/main" id="{C5B5BCE2-9B0C-4DE3-98B0-8F4DA2D4E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77" name="Image 776">
          <a:extLst>
            <a:ext uri="{FF2B5EF4-FFF2-40B4-BE49-F238E27FC236}">
              <a16:creationId xmlns:a16="http://schemas.microsoft.com/office/drawing/2014/main" id="{4563A525-9861-4BD9-8DBD-EB245F6AA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78" name="Image 777">
          <a:extLst>
            <a:ext uri="{FF2B5EF4-FFF2-40B4-BE49-F238E27FC236}">
              <a16:creationId xmlns:a16="http://schemas.microsoft.com/office/drawing/2014/main" id="{FB7F0AE1-3AF8-45DB-9CA3-C0E927EAB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779" name="Image 778">
          <a:extLst>
            <a:ext uri="{FF2B5EF4-FFF2-40B4-BE49-F238E27FC236}">
              <a16:creationId xmlns:a16="http://schemas.microsoft.com/office/drawing/2014/main" id="{E94A60CE-5ACB-4750-BA2C-1C913C206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493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780" name="Image 779">
          <a:extLst>
            <a:ext uri="{FF2B5EF4-FFF2-40B4-BE49-F238E27FC236}">
              <a16:creationId xmlns:a16="http://schemas.microsoft.com/office/drawing/2014/main" id="{D9D081EE-74BC-4F3E-BA81-42090B8E3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42113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781" name="Image 780">
          <a:extLst>
            <a:ext uri="{FF2B5EF4-FFF2-40B4-BE49-F238E27FC236}">
              <a16:creationId xmlns:a16="http://schemas.microsoft.com/office/drawing/2014/main" id="{ACC73B0D-6B30-4208-A54A-5D7990C67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82" name="Image 781">
          <a:extLst>
            <a:ext uri="{FF2B5EF4-FFF2-40B4-BE49-F238E27FC236}">
              <a16:creationId xmlns:a16="http://schemas.microsoft.com/office/drawing/2014/main" id="{BE98F85B-9934-41BB-A16D-6DEF10C04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83" name="Image 782">
          <a:extLst>
            <a:ext uri="{FF2B5EF4-FFF2-40B4-BE49-F238E27FC236}">
              <a16:creationId xmlns:a16="http://schemas.microsoft.com/office/drawing/2014/main" id="{7739E6FD-1299-4EF4-A882-97921F7AD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84" name="Image 783">
          <a:extLst>
            <a:ext uri="{FF2B5EF4-FFF2-40B4-BE49-F238E27FC236}">
              <a16:creationId xmlns:a16="http://schemas.microsoft.com/office/drawing/2014/main" id="{E8F4B12A-C500-4AC1-BEE1-D21FA7630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85" name="Image 784">
          <a:extLst>
            <a:ext uri="{FF2B5EF4-FFF2-40B4-BE49-F238E27FC236}">
              <a16:creationId xmlns:a16="http://schemas.microsoft.com/office/drawing/2014/main" id="{939DAA44-5F0C-4D78-997A-630452C56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86" name="Image 785">
          <a:extLst>
            <a:ext uri="{FF2B5EF4-FFF2-40B4-BE49-F238E27FC236}">
              <a16:creationId xmlns:a16="http://schemas.microsoft.com/office/drawing/2014/main" id="{208E5BE0-B1F1-45BD-AC9D-EC585FB79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87" name="Image 786">
          <a:extLst>
            <a:ext uri="{FF2B5EF4-FFF2-40B4-BE49-F238E27FC236}">
              <a16:creationId xmlns:a16="http://schemas.microsoft.com/office/drawing/2014/main" id="{9799A8DB-C4A4-4D1F-81B7-95F82C08A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88" name="Image 787">
          <a:extLst>
            <a:ext uri="{FF2B5EF4-FFF2-40B4-BE49-F238E27FC236}">
              <a16:creationId xmlns:a16="http://schemas.microsoft.com/office/drawing/2014/main" id="{8624CC84-13A6-444E-B577-A18F39F1B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89" name="Image 788">
          <a:extLst>
            <a:ext uri="{FF2B5EF4-FFF2-40B4-BE49-F238E27FC236}">
              <a16:creationId xmlns:a16="http://schemas.microsoft.com/office/drawing/2014/main" id="{2D47BEC2-D7ED-4FAF-BA66-E05BB8851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90" name="Image 789">
          <a:extLst>
            <a:ext uri="{FF2B5EF4-FFF2-40B4-BE49-F238E27FC236}">
              <a16:creationId xmlns:a16="http://schemas.microsoft.com/office/drawing/2014/main" id="{938A3830-A43E-4B18-A17F-FB58EC0D2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791" name="Image 790">
          <a:extLst>
            <a:ext uri="{FF2B5EF4-FFF2-40B4-BE49-F238E27FC236}">
              <a16:creationId xmlns:a16="http://schemas.microsoft.com/office/drawing/2014/main" id="{0D75C9B0-93A8-4F36-9FA7-FBEDEC4D0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493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792" name="Image 791">
          <a:extLst>
            <a:ext uri="{FF2B5EF4-FFF2-40B4-BE49-F238E27FC236}">
              <a16:creationId xmlns:a16="http://schemas.microsoft.com/office/drawing/2014/main" id="{BD62AD47-89D3-42B9-9C15-083F88DD4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42113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793" name="Image 792">
          <a:extLst>
            <a:ext uri="{FF2B5EF4-FFF2-40B4-BE49-F238E27FC236}">
              <a16:creationId xmlns:a16="http://schemas.microsoft.com/office/drawing/2014/main" id="{76ADF204-61BF-41B6-98CD-3EBCB2818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94" name="Image 793">
          <a:extLst>
            <a:ext uri="{FF2B5EF4-FFF2-40B4-BE49-F238E27FC236}">
              <a16:creationId xmlns:a16="http://schemas.microsoft.com/office/drawing/2014/main" id="{1E931A34-08C4-40C0-9D17-0559E9CF6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95" name="Image 794">
          <a:extLst>
            <a:ext uri="{FF2B5EF4-FFF2-40B4-BE49-F238E27FC236}">
              <a16:creationId xmlns:a16="http://schemas.microsoft.com/office/drawing/2014/main" id="{FEFD96B5-7306-40A7-BD55-30511464C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96" name="Image 795">
          <a:extLst>
            <a:ext uri="{FF2B5EF4-FFF2-40B4-BE49-F238E27FC236}">
              <a16:creationId xmlns:a16="http://schemas.microsoft.com/office/drawing/2014/main" id="{82184258-103D-4AE6-8283-065F8C8FC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797" name="Image 796">
          <a:extLst>
            <a:ext uri="{FF2B5EF4-FFF2-40B4-BE49-F238E27FC236}">
              <a16:creationId xmlns:a16="http://schemas.microsoft.com/office/drawing/2014/main" id="{B059598E-E2A2-45A9-B1B0-9185215BEC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798" name="Image 797">
          <a:extLst>
            <a:ext uri="{FF2B5EF4-FFF2-40B4-BE49-F238E27FC236}">
              <a16:creationId xmlns:a16="http://schemas.microsoft.com/office/drawing/2014/main" id="{583EC8DA-84F2-4022-B593-D290D7D69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799" name="Image 798">
          <a:extLst>
            <a:ext uri="{FF2B5EF4-FFF2-40B4-BE49-F238E27FC236}">
              <a16:creationId xmlns:a16="http://schemas.microsoft.com/office/drawing/2014/main" id="{D3500D41-FE63-440E-9706-EABC65407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00" name="Image 799">
          <a:extLst>
            <a:ext uri="{FF2B5EF4-FFF2-40B4-BE49-F238E27FC236}">
              <a16:creationId xmlns:a16="http://schemas.microsoft.com/office/drawing/2014/main" id="{68AB12B7-31B8-4BEF-8F16-911607AE2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01" name="Image 800">
          <a:extLst>
            <a:ext uri="{FF2B5EF4-FFF2-40B4-BE49-F238E27FC236}">
              <a16:creationId xmlns:a16="http://schemas.microsoft.com/office/drawing/2014/main" id="{928F37B8-2AE6-44D3-868B-185944D99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02" name="Image 801">
          <a:extLst>
            <a:ext uri="{FF2B5EF4-FFF2-40B4-BE49-F238E27FC236}">
              <a16:creationId xmlns:a16="http://schemas.microsoft.com/office/drawing/2014/main" id="{2B7538B3-56F6-411A-A6D6-AA2AB5BA86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43</xdr:row>
      <xdr:rowOff>0</xdr:rowOff>
    </xdr:from>
    <xdr:ext cx="921364" cy="0"/>
    <xdr:pic>
      <xdr:nvPicPr>
        <xdr:cNvPr id="803" name="Image 802">
          <a:extLst>
            <a:ext uri="{FF2B5EF4-FFF2-40B4-BE49-F238E27FC236}">
              <a16:creationId xmlns:a16="http://schemas.microsoft.com/office/drawing/2014/main" id="{750A2C4F-5A00-470B-800E-CD055B9FA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243204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42</xdr:row>
      <xdr:rowOff>254000</xdr:rowOff>
    </xdr:from>
    <xdr:ext cx="921364" cy="0"/>
    <xdr:pic>
      <xdr:nvPicPr>
        <xdr:cNvPr id="804" name="Image 803">
          <a:extLst>
            <a:ext uri="{FF2B5EF4-FFF2-40B4-BE49-F238E27FC236}">
              <a16:creationId xmlns:a16="http://schemas.microsoft.com/office/drawing/2014/main" id="{4CE29906-CD91-48E5-86A4-D0709B5BF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130376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805" name="Image 804">
          <a:extLst>
            <a:ext uri="{FF2B5EF4-FFF2-40B4-BE49-F238E27FC236}">
              <a16:creationId xmlns:a16="http://schemas.microsoft.com/office/drawing/2014/main" id="{4A46C836-A932-4EB1-A6AC-B87E8A061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493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806" name="Image 805">
          <a:extLst>
            <a:ext uri="{FF2B5EF4-FFF2-40B4-BE49-F238E27FC236}">
              <a16:creationId xmlns:a16="http://schemas.microsoft.com/office/drawing/2014/main" id="{02F6446A-C0AA-4448-A3B7-A0A58C1AB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42113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807" name="Image 806">
          <a:extLst>
            <a:ext uri="{FF2B5EF4-FFF2-40B4-BE49-F238E27FC236}">
              <a16:creationId xmlns:a16="http://schemas.microsoft.com/office/drawing/2014/main" id="{703FEE12-598F-4F31-B558-E52CEF534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43</xdr:row>
      <xdr:rowOff>0</xdr:rowOff>
    </xdr:from>
    <xdr:ext cx="921364" cy="0"/>
    <xdr:pic>
      <xdr:nvPicPr>
        <xdr:cNvPr id="808" name="Image 807">
          <a:extLst>
            <a:ext uri="{FF2B5EF4-FFF2-40B4-BE49-F238E27FC236}">
              <a16:creationId xmlns:a16="http://schemas.microsoft.com/office/drawing/2014/main" id="{C0AF571B-9D3C-47A5-BC2E-1482D49BB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624320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42</xdr:row>
      <xdr:rowOff>254000</xdr:rowOff>
    </xdr:from>
    <xdr:ext cx="921364" cy="0"/>
    <xdr:pic>
      <xdr:nvPicPr>
        <xdr:cNvPr id="809" name="Image 808">
          <a:extLst>
            <a:ext uri="{FF2B5EF4-FFF2-40B4-BE49-F238E27FC236}">
              <a16:creationId xmlns:a16="http://schemas.microsoft.com/office/drawing/2014/main" id="{F99CB890-B691-4786-8F9F-6B409263B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6130376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43</xdr:row>
      <xdr:rowOff>0</xdr:rowOff>
    </xdr:from>
    <xdr:ext cx="921364" cy="0"/>
    <xdr:pic>
      <xdr:nvPicPr>
        <xdr:cNvPr id="810" name="Image 809">
          <a:extLst>
            <a:ext uri="{FF2B5EF4-FFF2-40B4-BE49-F238E27FC236}">
              <a16:creationId xmlns:a16="http://schemas.microsoft.com/office/drawing/2014/main" id="{915E8D0A-487C-4BFC-A634-469462DBC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624320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42</xdr:row>
      <xdr:rowOff>254000</xdr:rowOff>
    </xdr:from>
    <xdr:ext cx="921364" cy="0"/>
    <xdr:pic>
      <xdr:nvPicPr>
        <xdr:cNvPr id="811" name="Image 810">
          <a:extLst>
            <a:ext uri="{FF2B5EF4-FFF2-40B4-BE49-F238E27FC236}">
              <a16:creationId xmlns:a16="http://schemas.microsoft.com/office/drawing/2014/main" id="{D5309165-A8AF-4DE8-8CF1-3C3C37444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6130376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43</xdr:row>
      <xdr:rowOff>0</xdr:rowOff>
    </xdr:from>
    <xdr:ext cx="921364" cy="0"/>
    <xdr:pic>
      <xdr:nvPicPr>
        <xdr:cNvPr id="812" name="Image 811">
          <a:extLst>
            <a:ext uri="{FF2B5EF4-FFF2-40B4-BE49-F238E27FC236}">
              <a16:creationId xmlns:a16="http://schemas.microsoft.com/office/drawing/2014/main" id="{AE68E6B9-CD9B-4BA8-B121-78B90B37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624320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42</xdr:row>
      <xdr:rowOff>254000</xdr:rowOff>
    </xdr:from>
    <xdr:ext cx="921364" cy="0"/>
    <xdr:pic>
      <xdr:nvPicPr>
        <xdr:cNvPr id="813" name="Image 812">
          <a:extLst>
            <a:ext uri="{FF2B5EF4-FFF2-40B4-BE49-F238E27FC236}">
              <a16:creationId xmlns:a16="http://schemas.microsoft.com/office/drawing/2014/main" id="{37ED7B8D-9381-4899-BAAE-8F3F7520F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6130376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43</xdr:row>
      <xdr:rowOff>0</xdr:rowOff>
    </xdr:from>
    <xdr:ext cx="921364" cy="0"/>
    <xdr:pic>
      <xdr:nvPicPr>
        <xdr:cNvPr id="814" name="Image 813">
          <a:extLst>
            <a:ext uri="{FF2B5EF4-FFF2-40B4-BE49-F238E27FC236}">
              <a16:creationId xmlns:a16="http://schemas.microsoft.com/office/drawing/2014/main" id="{335B9B1B-2A01-4D87-BD31-49C135D93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624320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42</xdr:row>
      <xdr:rowOff>254000</xdr:rowOff>
    </xdr:from>
    <xdr:ext cx="921364" cy="0"/>
    <xdr:pic>
      <xdr:nvPicPr>
        <xdr:cNvPr id="815" name="Image 814">
          <a:extLst>
            <a:ext uri="{FF2B5EF4-FFF2-40B4-BE49-F238E27FC236}">
              <a16:creationId xmlns:a16="http://schemas.microsoft.com/office/drawing/2014/main" id="{52E62B3B-96C4-43B9-8E17-315187730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6130376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16" name="Image 815">
          <a:extLst>
            <a:ext uri="{FF2B5EF4-FFF2-40B4-BE49-F238E27FC236}">
              <a16:creationId xmlns:a16="http://schemas.microsoft.com/office/drawing/2014/main" id="{1087F502-26CB-4CA4-8C37-681D57F9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17" name="Image 816">
          <a:extLst>
            <a:ext uri="{FF2B5EF4-FFF2-40B4-BE49-F238E27FC236}">
              <a16:creationId xmlns:a16="http://schemas.microsoft.com/office/drawing/2014/main" id="{F56B8EFF-3E4A-4A83-80EC-A3EF5195B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18" name="Image 817">
          <a:extLst>
            <a:ext uri="{FF2B5EF4-FFF2-40B4-BE49-F238E27FC236}">
              <a16:creationId xmlns:a16="http://schemas.microsoft.com/office/drawing/2014/main" id="{5EC966ED-69D4-45C0-AE09-E73C63D2E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19" name="Image 818">
          <a:extLst>
            <a:ext uri="{FF2B5EF4-FFF2-40B4-BE49-F238E27FC236}">
              <a16:creationId xmlns:a16="http://schemas.microsoft.com/office/drawing/2014/main" id="{7789A9B3-89AD-479E-8F70-FFBFC6FCD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20" name="Image 819">
          <a:extLst>
            <a:ext uri="{FF2B5EF4-FFF2-40B4-BE49-F238E27FC236}">
              <a16:creationId xmlns:a16="http://schemas.microsoft.com/office/drawing/2014/main" id="{D70ED9D9-2C56-4700-93AF-F80DCD3C8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21" name="Image 820">
          <a:extLst>
            <a:ext uri="{FF2B5EF4-FFF2-40B4-BE49-F238E27FC236}">
              <a16:creationId xmlns:a16="http://schemas.microsoft.com/office/drawing/2014/main" id="{EDFD1B8D-7D24-44CE-AA34-695394ACA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22" name="Image 821">
          <a:extLst>
            <a:ext uri="{FF2B5EF4-FFF2-40B4-BE49-F238E27FC236}">
              <a16:creationId xmlns:a16="http://schemas.microsoft.com/office/drawing/2014/main" id="{CC80DB7B-AC21-4E57-A068-8ACC4676D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23" name="Image 822">
          <a:extLst>
            <a:ext uri="{FF2B5EF4-FFF2-40B4-BE49-F238E27FC236}">
              <a16:creationId xmlns:a16="http://schemas.microsoft.com/office/drawing/2014/main" id="{841F48DB-CB29-4C5A-83D0-E47552CC1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24" name="Image 823">
          <a:extLst>
            <a:ext uri="{FF2B5EF4-FFF2-40B4-BE49-F238E27FC236}">
              <a16:creationId xmlns:a16="http://schemas.microsoft.com/office/drawing/2014/main" id="{1E54DE38-642B-4B4E-A7D6-BA23C5288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25" name="Image 824">
          <a:extLst>
            <a:ext uri="{FF2B5EF4-FFF2-40B4-BE49-F238E27FC236}">
              <a16:creationId xmlns:a16="http://schemas.microsoft.com/office/drawing/2014/main" id="{2F5BB3C6-3EA9-47BA-A766-0836EED57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26" name="Image 825">
          <a:extLst>
            <a:ext uri="{FF2B5EF4-FFF2-40B4-BE49-F238E27FC236}">
              <a16:creationId xmlns:a16="http://schemas.microsoft.com/office/drawing/2014/main" id="{F13EF515-AF5A-4E0B-BDA8-FC5212F61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43</xdr:row>
      <xdr:rowOff>0</xdr:rowOff>
    </xdr:from>
    <xdr:ext cx="921364" cy="0"/>
    <xdr:pic>
      <xdr:nvPicPr>
        <xdr:cNvPr id="827" name="Image 826">
          <a:extLst>
            <a:ext uri="{FF2B5EF4-FFF2-40B4-BE49-F238E27FC236}">
              <a16:creationId xmlns:a16="http://schemas.microsoft.com/office/drawing/2014/main" id="{74260103-1E10-4614-8246-2653FD20C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624320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42</xdr:row>
      <xdr:rowOff>254000</xdr:rowOff>
    </xdr:from>
    <xdr:ext cx="921364" cy="0"/>
    <xdr:pic>
      <xdr:nvPicPr>
        <xdr:cNvPr id="828" name="Image 827">
          <a:extLst>
            <a:ext uri="{FF2B5EF4-FFF2-40B4-BE49-F238E27FC236}">
              <a16:creationId xmlns:a16="http://schemas.microsoft.com/office/drawing/2014/main" id="{15B5D59B-6A1F-4E17-9C06-6B9E6A0C3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6130376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29" name="Image 828">
          <a:extLst>
            <a:ext uri="{FF2B5EF4-FFF2-40B4-BE49-F238E27FC236}">
              <a16:creationId xmlns:a16="http://schemas.microsoft.com/office/drawing/2014/main" id="{D46DCD1D-7D8A-4697-9154-01D49DF4F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30" name="Image 829">
          <a:extLst>
            <a:ext uri="{FF2B5EF4-FFF2-40B4-BE49-F238E27FC236}">
              <a16:creationId xmlns:a16="http://schemas.microsoft.com/office/drawing/2014/main" id="{90A6CB87-63CD-492D-BFF2-F8DAA8296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31" name="Image 830">
          <a:extLst>
            <a:ext uri="{FF2B5EF4-FFF2-40B4-BE49-F238E27FC236}">
              <a16:creationId xmlns:a16="http://schemas.microsoft.com/office/drawing/2014/main" id="{7CA89B03-340C-4BCD-A91D-B1C60AEEA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32" name="Image 831">
          <a:extLst>
            <a:ext uri="{FF2B5EF4-FFF2-40B4-BE49-F238E27FC236}">
              <a16:creationId xmlns:a16="http://schemas.microsoft.com/office/drawing/2014/main" id="{756D8849-6DAC-4086-8F99-1E17C5887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33" name="Image 832">
          <a:extLst>
            <a:ext uri="{FF2B5EF4-FFF2-40B4-BE49-F238E27FC236}">
              <a16:creationId xmlns:a16="http://schemas.microsoft.com/office/drawing/2014/main" id="{A4160D83-5870-428F-BD74-D23E59D25D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34" name="Image 833">
          <a:extLst>
            <a:ext uri="{FF2B5EF4-FFF2-40B4-BE49-F238E27FC236}">
              <a16:creationId xmlns:a16="http://schemas.microsoft.com/office/drawing/2014/main" id="{ED9762CA-120C-48ED-8F54-CE6F16A39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35" name="Image 834">
          <a:extLst>
            <a:ext uri="{FF2B5EF4-FFF2-40B4-BE49-F238E27FC236}">
              <a16:creationId xmlns:a16="http://schemas.microsoft.com/office/drawing/2014/main" id="{1E30A658-B284-42E4-9623-54E7A923F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36" name="Image 835">
          <a:extLst>
            <a:ext uri="{FF2B5EF4-FFF2-40B4-BE49-F238E27FC236}">
              <a16:creationId xmlns:a16="http://schemas.microsoft.com/office/drawing/2014/main" id="{697CD213-1348-4F4B-A95C-E37AD9BA1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37" name="Image 836">
          <a:extLst>
            <a:ext uri="{FF2B5EF4-FFF2-40B4-BE49-F238E27FC236}">
              <a16:creationId xmlns:a16="http://schemas.microsoft.com/office/drawing/2014/main" id="{B6C081A4-8C7D-4E15-ABCB-6E8E18C4D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38" name="Image 837">
          <a:extLst>
            <a:ext uri="{FF2B5EF4-FFF2-40B4-BE49-F238E27FC236}">
              <a16:creationId xmlns:a16="http://schemas.microsoft.com/office/drawing/2014/main" id="{10B0A509-8A6E-4CD1-B829-61B7DAE8A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39" name="Image 838">
          <a:extLst>
            <a:ext uri="{FF2B5EF4-FFF2-40B4-BE49-F238E27FC236}">
              <a16:creationId xmlns:a16="http://schemas.microsoft.com/office/drawing/2014/main" id="{76DCDF6F-5307-4CAD-8F05-45420BAC9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40" name="Image 839">
          <a:extLst>
            <a:ext uri="{FF2B5EF4-FFF2-40B4-BE49-F238E27FC236}">
              <a16:creationId xmlns:a16="http://schemas.microsoft.com/office/drawing/2014/main" id="{2F375D57-6A2B-4CCA-B1E2-023BF7C77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41" name="Image 840">
          <a:extLst>
            <a:ext uri="{FF2B5EF4-FFF2-40B4-BE49-F238E27FC236}">
              <a16:creationId xmlns:a16="http://schemas.microsoft.com/office/drawing/2014/main" id="{24B43D74-02B6-475C-8C72-A42136D42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42" name="Image 841">
          <a:extLst>
            <a:ext uri="{FF2B5EF4-FFF2-40B4-BE49-F238E27FC236}">
              <a16:creationId xmlns:a16="http://schemas.microsoft.com/office/drawing/2014/main" id="{977A122F-B968-402C-9F3F-DF4D50CCB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43" name="Image 842">
          <a:extLst>
            <a:ext uri="{FF2B5EF4-FFF2-40B4-BE49-F238E27FC236}">
              <a16:creationId xmlns:a16="http://schemas.microsoft.com/office/drawing/2014/main" id="{4E5E796E-17B7-4EAB-B3B8-E0EC8EE85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44" name="Image 843">
          <a:extLst>
            <a:ext uri="{FF2B5EF4-FFF2-40B4-BE49-F238E27FC236}">
              <a16:creationId xmlns:a16="http://schemas.microsoft.com/office/drawing/2014/main" id="{8447157A-0DFE-4680-9FB8-DFFBEE6336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45" name="Image 844">
          <a:extLst>
            <a:ext uri="{FF2B5EF4-FFF2-40B4-BE49-F238E27FC236}">
              <a16:creationId xmlns:a16="http://schemas.microsoft.com/office/drawing/2014/main" id="{CA8B5DD8-C73C-4506-8B19-6B54784523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46" name="Image 845">
          <a:extLst>
            <a:ext uri="{FF2B5EF4-FFF2-40B4-BE49-F238E27FC236}">
              <a16:creationId xmlns:a16="http://schemas.microsoft.com/office/drawing/2014/main" id="{FC42EF33-5590-41EF-B23C-E5AEAD04D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43</xdr:row>
      <xdr:rowOff>0</xdr:rowOff>
    </xdr:from>
    <xdr:ext cx="921364" cy="0"/>
    <xdr:pic>
      <xdr:nvPicPr>
        <xdr:cNvPr id="847" name="Image 846">
          <a:extLst>
            <a:ext uri="{FF2B5EF4-FFF2-40B4-BE49-F238E27FC236}">
              <a16:creationId xmlns:a16="http://schemas.microsoft.com/office/drawing/2014/main" id="{ACAB5617-843F-4B45-A2C5-64C388046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624320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42</xdr:row>
      <xdr:rowOff>254000</xdr:rowOff>
    </xdr:from>
    <xdr:ext cx="921364" cy="0"/>
    <xdr:pic>
      <xdr:nvPicPr>
        <xdr:cNvPr id="848" name="Image 847">
          <a:extLst>
            <a:ext uri="{FF2B5EF4-FFF2-40B4-BE49-F238E27FC236}">
              <a16:creationId xmlns:a16="http://schemas.microsoft.com/office/drawing/2014/main" id="{FB041764-9C20-4938-81E1-A27EA6B85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6130376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849" name="Image 848">
          <a:extLst>
            <a:ext uri="{FF2B5EF4-FFF2-40B4-BE49-F238E27FC236}">
              <a16:creationId xmlns:a16="http://schemas.microsoft.com/office/drawing/2014/main" id="{7CA6B363-2DC0-4ED5-8047-F12702334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37493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850" name="Image 849">
          <a:extLst>
            <a:ext uri="{FF2B5EF4-FFF2-40B4-BE49-F238E27FC236}">
              <a16:creationId xmlns:a16="http://schemas.microsoft.com/office/drawing/2014/main" id="{73428637-4880-46D8-AC8D-F70EC368B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26773" y="444211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851" name="Image 850">
          <a:extLst>
            <a:ext uri="{FF2B5EF4-FFF2-40B4-BE49-F238E27FC236}">
              <a16:creationId xmlns:a16="http://schemas.microsoft.com/office/drawing/2014/main" id="{CDD1BC6F-AE9B-48D5-B4A6-D547029B8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048606" y="36365584"/>
          <a:ext cx="921364" cy="0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21364" cy="0"/>
    <xdr:pic>
      <xdr:nvPicPr>
        <xdr:cNvPr id="2" name="Image 4">
          <a:extLst>
            <a:ext uri="{FF2B5EF4-FFF2-40B4-BE49-F238E27FC236}">
              <a16:creationId xmlns:a16="http://schemas.microsoft.com/office/drawing/2014/main" id="{DCDCF8F7-3F89-467B-A90B-4534D56C0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410200" y="8096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48</xdr:row>
      <xdr:rowOff>0</xdr:rowOff>
    </xdr:from>
    <xdr:ext cx="921364" cy="0"/>
    <xdr:pic>
      <xdr:nvPicPr>
        <xdr:cNvPr id="3" name="Image 8">
          <a:extLst>
            <a:ext uri="{FF2B5EF4-FFF2-40B4-BE49-F238E27FC236}">
              <a16:creationId xmlns:a16="http://schemas.microsoft.com/office/drawing/2014/main" id="{7FABC9DE-474D-4DB1-BFE0-1455EAAC673C}"/>
            </a:ext>
            <a:ext uri="{147F2762-F138-4A5C-976F-8EAC2B608ADB}">
              <a16:predDERef xmlns:a16="http://schemas.microsoft.com/office/drawing/2014/main" pred="{DCDCF8F7-3F89-467B-A90B-4534D56C0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410200" y="93840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908029" cy="0"/>
    <xdr:pic>
      <xdr:nvPicPr>
        <xdr:cNvPr id="4" name="Image 9">
          <a:extLst>
            <a:ext uri="{FF2B5EF4-FFF2-40B4-BE49-F238E27FC236}">
              <a16:creationId xmlns:a16="http://schemas.microsoft.com/office/drawing/2014/main" id="{7AE56D12-647F-4DBD-9702-80FDA28A0BD2}"/>
            </a:ext>
            <a:ext uri="{147F2762-F138-4A5C-976F-8EAC2B608ADB}">
              <a16:predDERef xmlns:a16="http://schemas.microsoft.com/office/drawing/2014/main" pred="{7FABC9DE-474D-4DB1-BFE0-1455EAAC6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410200" y="809625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450</xdr:row>
      <xdr:rowOff>0</xdr:rowOff>
    </xdr:from>
    <xdr:ext cx="921364" cy="0"/>
    <xdr:pic>
      <xdr:nvPicPr>
        <xdr:cNvPr id="5" name="Image 180">
          <a:extLst>
            <a:ext uri="{FF2B5EF4-FFF2-40B4-BE49-F238E27FC236}">
              <a16:creationId xmlns:a16="http://schemas.microsoft.com/office/drawing/2014/main" id="{ADB4ED29-36D6-48C3-82B0-E935455717F3}"/>
            </a:ext>
            <a:ext uri="{147F2762-F138-4A5C-976F-8EAC2B608ADB}">
              <a16:predDERef xmlns:a16="http://schemas.microsoft.com/office/drawing/2014/main" pred="{7AE56D12-647F-4DBD-9702-80FDA28A0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876829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455</xdr:row>
      <xdr:rowOff>0</xdr:rowOff>
    </xdr:from>
    <xdr:ext cx="921364" cy="0"/>
    <xdr:pic>
      <xdr:nvPicPr>
        <xdr:cNvPr id="6" name="Image 183">
          <a:extLst>
            <a:ext uri="{FF2B5EF4-FFF2-40B4-BE49-F238E27FC236}">
              <a16:creationId xmlns:a16="http://schemas.microsoft.com/office/drawing/2014/main" id="{470320CF-A3BC-44D2-BA5F-80351D4E25CA}"/>
            </a:ext>
            <a:ext uri="{147F2762-F138-4A5C-976F-8EAC2B608ADB}">
              <a16:predDERef xmlns:a16="http://schemas.microsoft.com/office/drawing/2014/main" pred="{ADB4ED29-36D6-48C3-82B0-E93545571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94826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398</xdr:row>
      <xdr:rowOff>0</xdr:rowOff>
    </xdr:from>
    <xdr:ext cx="908029" cy="0"/>
    <xdr:pic>
      <xdr:nvPicPr>
        <xdr:cNvPr id="7" name="Image 184">
          <a:extLst>
            <a:ext uri="{FF2B5EF4-FFF2-40B4-BE49-F238E27FC236}">
              <a16:creationId xmlns:a16="http://schemas.microsoft.com/office/drawing/2014/main" id="{3E17B680-14FB-4F59-8963-18B68FD1CD69}"/>
            </a:ext>
            <a:ext uri="{147F2762-F138-4A5C-976F-8EAC2B608ADB}">
              <a16:predDERef xmlns:a16="http://schemas.microsoft.com/office/drawing/2014/main" pred="{470320CF-A3BC-44D2-BA5F-80351D4E2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1338797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449</xdr:row>
      <xdr:rowOff>254000</xdr:rowOff>
    </xdr:from>
    <xdr:ext cx="921364" cy="0"/>
    <xdr:pic>
      <xdr:nvPicPr>
        <xdr:cNvPr id="8" name="Image 185">
          <a:extLst>
            <a:ext uri="{FF2B5EF4-FFF2-40B4-BE49-F238E27FC236}">
              <a16:creationId xmlns:a16="http://schemas.microsoft.com/office/drawing/2014/main" id="{1AD06EFB-CC24-4D8F-939C-D5F529E08012}"/>
            </a:ext>
            <a:ext uri="{147F2762-F138-4A5C-976F-8EAC2B608ADB}">
              <a16:predDERef xmlns:a16="http://schemas.microsoft.com/office/drawing/2014/main" pred="{3E17B680-14FB-4F59-8963-18B68FD1C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86508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405</xdr:row>
      <xdr:rowOff>0</xdr:rowOff>
    </xdr:from>
    <xdr:ext cx="921364" cy="0"/>
    <xdr:pic>
      <xdr:nvPicPr>
        <xdr:cNvPr id="9" name="Image 203">
          <a:extLst>
            <a:ext uri="{FF2B5EF4-FFF2-40B4-BE49-F238E27FC236}">
              <a16:creationId xmlns:a16="http://schemas.microsoft.com/office/drawing/2014/main" id="{F7B31383-1BB2-4D14-8E54-7D325C474552}"/>
            </a:ext>
            <a:ext uri="{147F2762-F138-4A5C-976F-8EAC2B608ADB}">
              <a16:predDERef xmlns:a16="http://schemas.microsoft.com/office/drawing/2014/main" pred="{1AD06EFB-CC24-4D8F-939C-D5F529E080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23389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410</xdr:row>
      <xdr:rowOff>0</xdr:rowOff>
    </xdr:from>
    <xdr:ext cx="921364" cy="0"/>
    <xdr:pic>
      <xdr:nvPicPr>
        <xdr:cNvPr id="10" name="Image 206">
          <a:extLst>
            <a:ext uri="{FF2B5EF4-FFF2-40B4-BE49-F238E27FC236}">
              <a16:creationId xmlns:a16="http://schemas.microsoft.com/office/drawing/2014/main" id="{31B762BD-7CCD-4616-9737-1B24489B4049}"/>
            </a:ext>
            <a:ext uri="{147F2762-F138-4A5C-976F-8EAC2B608ADB}">
              <a16:predDERef xmlns:a16="http://schemas.microsoft.com/office/drawing/2014/main" pred="{F7B31383-1BB2-4D14-8E54-7D325C474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305329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404</xdr:row>
      <xdr:rowOff>254000</xdr:rowOff>
    </xdr:from>
    <xdr:ext cx="921364" cy="0"/>
    <xdr:pic>
      <xdr:nvPicPr>
        <xdr:cNvPr id="11" name="Image 207">
          <a:extLst>
            <a:ext uri="{FF2B5EF4-FFF2-40B4-BE49-F238E27FC236}">
              <a16:creationId xmlns:a16="http://schemas.microsoft.com/office/drawing/2014/main" id="{AA524DF6-8249-4963-89E1-B977EAFF322B}"/>
            </a:ext>
            <a:ext uri="{147F2762-F138-4A5C-976F-8EAC2B608ADB}">
              <a16:predDERef xmlns:a16="http://schemas.microsoft.com/office/drawing/2014/main" pred="{31B762BD-7CCD-4616-9737-1B24489B4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222144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405</xdr:row>
      <xdr:rowOff>0</xdr:rowOff>
    </xdr:from>
    <xdr:ext cx="921364" cy="0"/>
    <xdr:pic>
      <xdr:nvPicPr>
        <xdr:cNvPr id="12" name="Image 221">
          <a:extLst>
            <a:ext uri="{FF2B5EF4-FFF2-40B4-BE49-F238E27FC236}">
              <a16:creationId xmlns:a16="http://schemas.microsoft.com/office/drawing/2014/main" id="{440D4EAF-0EFD-4126-B454-C1990CCFAD0C}"/>
            </a:ext>
            <a:ext uri="{147F2762-F138-4A5C-976F-8EAC2B608ADB}">
              <a16:predDERef xmlns:a16="http://schemas.microsoft.com/office/drawing/2014/main" pred="{AA524DF6-8249-4963-89E1-B977EAFF3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23389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410</xdr:row>
      <xdr:rowOff>0</xdr:rowOff>
    </xdr:from>
    <xdr:ext cx="921364" cy="0"/>
    <xdr:pic>
      <xdr:nvPicPr>
        <xdr:cNvPr id="13" name="Image 222">
          <a:extLst>
            <a:ext uri="{FF2B5EF4-FFF2-40B4-BE49-F238E27FC236}">
              <a16:creationId xmlns:a16="http://schemas.microsoft.com/office/drawing/2014/main" id="{3C4F086E-7445-41F2-98B2-DB72CA763147}"/>
            </a:ext>
            <a:ext uri="{147F2762-F138-4A5C-976F-8EAC2B608ADB}">
              <a16:predDERef xmlns:a16="http://schemas.microsoft.com/office/drawing/2014/main" pred="{440D4EAF-0EFD-4126-B454-C1990CCFA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305329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404</xdr:row>
      <xdr:rowOff>254000</xdr:rowOff>
    </xdr:from>
    <xdr:ext cx="921364" cy="0"/>
    <xdr:pic>
      <xdr:nvPicPr>
        <xdr:cNvPr id="14" name="Image 223">
          <a:extLst>
            <a:ext uri="{FF2B5EF4-FFF2-40B4-BE49-F238E27FC236}">
              <a16:creationId xmlns:a16="http://schemas.microsoft.com/office/drawing/2014/main" id="{F0F84477-9275-4C22-8F66-A83FC7DDF5E2}"/>
            </a:ext>
            <a:ext uri="{147F2762-F138-4A5C-976F-8EAC2B608ADB}">
              <a16:predDERef xmlns:a16="http://schemas.microsoft.com/office/drawing/2014/main" pred="{3C4F086E-7445-41F2-98B2-DB72CA763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222144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363</xdr:row>
      <xdr:rowOff>0</xdr:rowOff>
    </xdr:from>
    <xdr:ext cx="921364" cy="0"/>
    <xdr:pic>
      <xdr:nvPicPr>
        <xdr:cNvPr id="15" name="Image 233">
          <a:extLst>
            <a:ext uri="{FF2B5EF4-FFF2-40B4-BE49-F238E27FC236}">
              <a16:creationId xmlns:a16="http://schemas.microsoft.com/office/drawing/2014/main" id="{7FFA284A-9498-48E2-BA33-604F3B5D5697}"/>
            </a:ext>
            <a:ext uri="{147F2762-F138-4A5C-976F-8EAC2B608ADB}">
              <a16:predDERef xmlns:a16="http://schemas.microsoft.com/office/drawing/2014/main" pred="{F0F84477-9275-4C22-8F66-A83FC7DDF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63381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368</xdr:row>
      <xdr:rowOff>0</xdr:rowOff>
    </xdr:from>
    <xdr:ext cx="921364" cy="0"/>
    <xdr:pic>
      <xdr:nvPicPr>
        <xdr:cNvPr id="16" name="Image 236">
          <a:extLst>
            <a:ext uri="{FF2B5EF4-FFF2-40B4-BE49-F238E27FC236}">
              <a16:creationId xmlns:a16="http://schemas.microsoft.com/office/drawing/2014/main" id="{976A0589-5A42-4EA4-A465-2DA443EADA4B}"/>
            </a:ext>
            <a:ext uri="{147F2762-F138-4A5C-976F-8EAC2B608ADB}">
              <a16:predDERef xmlns:a16="http://schemas.microsoft.com/office/drawing/2014/main" pred="{7FFA284A-9498-48E2-BA33-604F3B5D5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705254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362</xdr:row>
      <xdr:rowOff>254000</xdr:rowOff>
    </xdr:from>
    <xdr:ext cx="921364" cy="0"/>
    <xdr:pic>
      <xdr:nvPicPr>
        <xdr:cNvPr id="17" name="Image 237">
          <a:extLst>
            <a:ext uri="{FF2B5EF4-FFF2-40B4-BE49-F238E27FC236}">
              <a16:creationId xmlns:a16="http://schemas.microsoft.com/office/drawing/2014/main" id="{CC44D593-408D-44C4-B758-D9F06682E9E6}"/>
            </a:ext>
            <a:ext uri="{147F2762-F138-4A5C-976F-8EAC2B608ADB}">
              <a16:predDERef xmlns:a16="http://schemas.microsoft.com/office/drawing/2014/main" pred="{976A0589-5A42-4EA4-A465-2DA443EAD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622069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363</xdr:row>
      <xdr:rowOff>0</xdr:rowOff>
    </xdr:from>
    <xdr:ext cx="921364" cy="0"/>
    <xdr:pic>
      <xdr:nvPicPr>
        <xdr:cNvPr id="18" name="Image 251">
          <a:extLst>
            <a:ext uri="{FF2B5EF4-FFF2-40B4-BE49-F238E27FC236}">
              <a16:creationId xmlns:a16="http://schemas.microsoft.com/office/drawing/2014/main" id="{304D6E8B-D7E1-44F4-A729-374D98A39A7B}"/>
            </a:ext>
            <a:ext uri="{147F2762-F138-4A5C-976F-8EAC2B608ADB}">
              <a16:predDERef xmlns:a16="http://schemas.microsoft.com/office/drawing/2014/main" pred="{CC44D593-408D-44C4-B758-D9F06682E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63381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368</xdr:row>
      <xdr:rowOff>0</xdr:rowOff>
    </xdr:from>
    <xdr:ext cx="921364" cy="0"/>
    <xdr:pic>
      <xdr:nvPicPr>
        <xdr:cNvPr id="19" name="Image 252">
          <a:extLst>
            <a:ext uri="{FF2B5EF4-FFF2-40B4-BE49-F238E27FC236}">
              <a16:creationId xmlns:a16="http://schemas.microsoft.com/office/drawing/2014/main" id="{5252A0FA-2B3B-448B-8961-1EFBC0E4485B}"/>
            </a:ext>
            <a:ext uri="{147F2762-F138-4A5C-976F-8EAC2B608ADB}">
              <a16:predDERef xmlns:a16="http://schemas.microsoft.com/office/drawing/2014/main" pred="{304D6E8B-D7E1-44F4-A729-374D98A39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705254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362</xdr:row>
      <xdr:rowOff>254000</xdr:rowOff>
    </xdr:from>
    <xdr:ext cx="921364" cy="0"/>
    <xdr:pic>
      <xdr:nvPicPr>
        <xdr:cNvPr id="20" name="Image 253">
          <a:extLst>
            <a:ext uri="{FF2B5EF4-FFF2-40B4-BE49-F238E27FC236}">
              <a16:creationId xmlns:a16="http://schemas.microsoft.com/office/drawing/2014/main" id="{406A8854-A43A-4D76-BA92-DA8F48256849}"/>
            </a:ext>
            <a:ext uri="{147F2762-F138-4A5C-976F-8EAC2B608ADB}">
              <a16:predDERef xmlns:a16="http://schemas.microsoft.com/office/drawing/2014/main" pred="{5252A0FA-2B3B-448B-8961-1EFBC0E44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622069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330</xdr:row>
      <xdr:rowOff>0</xdr:rowOff>
    </xdr:from>
    <xdr:ext cx="921364" cy="0"/>
    <xdr:pic>
      <xdr:nvPicPr>
        <xdr:cNvPr id="21" name="Image 263">
          <a:extLst>
            <a:ext uri="{FF2B5EF4-FFF2-40B4-BE49-F238E27FC236}">
              <a16:creationId xmlns:a16="http://schemas.microsoft.com/office/drawing/2014/main" id="{FFC59373-DB8E-408A-94DA-0584EB7AE2C4}"/>
            </a:ext>
            <a:ext uri="{147F2762-F138-4A5C-976F-8EAC2B608ADB}">
              <a16:predDERef xmlns:a16="http://schemas.microsoft.com/office/drawing/2014/main" pred="{406A8854-A43A-4D76-BA92-DA8F48256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162329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335</xdr:row>
      <xdr:rowOff>0</xdr:rowOff>
    </xdr:from>
    <xdr:ext cx="921364" cy="0"/>
    <xdr:pic>
      <xdr:nvPicPr>
        <xdr:cNvPr id="22" name="Image 266">
          <a:extLst>
            <a:ext uri="{FF2B5EF4-FFF2-40B4-BE49-F238E27FC236}">
              <a16:creationId xmlns:a16="http://schemas.microsoft.com/office/drawing/2014/main" id="{0594AFA9-98FF-4D83-8FFE-A23042FE9198}"/>
            </a:ext>
            <a:ext uri="{147F2762-F138-4A5C-976F-8EAC2B608ADB}">
              <a16:predDERef xmlns:a16="http://schemas.microsoft.com/office/drawing/2014/main" pred="{FFC59373-DB8E-408A-94DA-0584EB7AE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23376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278</xdr:row>
      <xdr:rowOff>0</xdr:rowOff>
    </xdr:from>
    <xdr:ext cx="908029" cy="0"/>
    <xdr:pic>
      <xdr:nvPicPr>
        <xdr:cNvPr id="23" name="Image 267">
          <a:extLst>
            <a:ext uri="{FF2B5EF4-FFF2-40B4-BE49-F238E27FC236}">
              <a16:creationId xmlns:a16="http://schemas.microsoft.com/office/drawing/2014/main" id="{6DF0B10F-A13A-4151-8E1D-1585BCBB7133}"/>
            </a:ext>
            <a:ext uri="{147F2762-F138-4A5C-976F-8EAC2B608ADB}">
              <a16:predDERef xmlns:a16="http://schemas.microsoft.com/office/drawing/2014/main" pred="{0594AFA9-98FF-4D83-8FFE-A23042FE9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4142362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329</xdr:row>
      <xdr:rowOff>254000</xdr:rowOff>
    </xdr:from>
    <xdr:ext cx="921364" cy="0"/>
    <xdr:pic>
      <xdr:nvPicPr>
        <xdr:cNvPr id="24" name="Image 268">
          <a:extLst>
            <a:ext uri="{FF2B5EF4-FFF2-40B4-BE49-F238E27FC236}">
              <a16:creationId xmlns:a16="http://schemas.microsoft.com/office/drawing/2014/main" id="{503210BD-880B-4037-BF5B-4CE515F036BC}"/>
            </a:ext>
            <a:ext uri="{147F2762-F138-4A5C-976F-8EAC2B608ADB}">
              <a16:predDERef xmlns:a16="http://schemas.microsoft.com/office/drawing/2014/main" pred="{6DF0B10F-A13A-4151-8E1D-1585BCBB7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15058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285</xdr:row>
      <xdr:rowOff>0</xdr:rowOff>
    </xdr:from>
    <xdr:ext cx="921364" cy="0"/>
    <xdr:pic>
      <xdr:nvPicPr>
        <xdr:cNvPr id="25" name="Image 286">
          <a:extLst>
            <a:ext uri="{FF2B5EF4-FFF2-40B4-BE49-F238E27FC236}">
              <a16:creationId xmlns:a16="http://schemas.microsoft.com/office/drawing/2014/main" id="{237D3DAE-B7E8-4668-B5C4-5142CD821079}"/>
            </a:ext>
            <a:ext uri="{147F2762-F138-4A5C-976F-8EAC2B608ADB}">
              <a16:predDERef xmlns:a16="http://schemas.microsoft.com/office/drawing/2014/main" pred="{503210BD-880B-4037-BF5B-4CE515F03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51424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290</xdr:row>
      <xdr:rowOff>0</xdr:rowOff>
    </xdr:from>
    <xdr:ext cx="921364" cy="0"/>
    <xdr:pic>
      <xdr:nvPicPr>
        <xdr:cNvPr id="26" name="Image 289">
          <a:extLst>
            <a:ext uri="{FF2B5EF4-FFF2-40B4-BE49-F238E27FC236}">
              <a16:creationId xmlns:a16="http://schemas.microsoft.com/office/drawing/2014/main" id="{30FB0C7C-0940-4D19-B950-C1EA652957A3}"/>
            </a:ext>
            <a:ext uri="{147F2762-F138-4A5C-976F-8EAC2B608ADB}">
              <a16:predDERef xmlns:a16="http://schemas.microsoft.com/office/drawing/2014/main" pred="{237D3DAE-B7E8-4668-B5C4-5142CD821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58568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284</xdr:row>
      <xdr:rowOff>254000</xdr:rowOff>
    </xdr:from>
    <xdr:ext cx="921364" cy="0"/>
    <xdr:pic>
      <xdr:nvPicPr>
        <xdr:cNvPr id="27" name="Image 290">
          <a:extLst>
            <a:ext uri="{FF2B5EF4-FFF2-40B4-BE49-F238E27FC236}">
              <a16:creationId xmlns:a16="http://schemas.microsoft.com/office/drawing/2014/main" id="{2CBEEE0E-7AAA-4757-9BC8-4230ABC2B2F3}"/>
            </a:ext>
            <a:ext uri="{147F2762-F138-4A5C-976F-8EAC2B608ADB}">
              <a16:predDERef xmlns:a16="http://schemas.microsoft.com/office/drawing/2014/main" pred="{30FB0C7C-0940-4D19-B950-C1EA65295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50250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285</xdr:row>
      <xdr:rowOff>0</xdr:rowOff>
    </xdr:from>
    <xdr:ext cx="921364" cy="0"/>
    <xdr:pic>
      <xdr:nvPicPr>
        <xdr:cNvPr id="28" name="Image 304">
          <a:extLst>
            <a:ext uri="{FF2B5EF4-FFF2-40B4-BE49-F238E27FC236}">
              <a16:creationId xmlns:a16="http://schemas.microsoft.com/office/drawing/2014/main" id="{0AC9E55A-31EC-4CDC-9CA9-690973DA949D}"/>
            </a:ext>
            <a:ext uri="{147F2762-F138-4A5C-976F-8EAC2B608ADB}">
              <a16:predDERef xmlns:a16="http://schemas.microsoft.com/office/drawing/2014/main" pred="{2CBEEE0E-7AAA-4757-9BC8-4230ABC2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51424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290</xdr:row>
      <xdr:rowOff>0</xdr:rowOff>
    </xdr:from>
    <xdr:ext cx="921364" cy="0"/>
    <xdr:pic>
      <xdr:nvPicPr>
        <xdr:cNvPr id="29" name="Image 305">
          <a:extLst>
            <a:ext uri="{FF2B5EF4-FFF2-40B4-BE49-F238E27FC236}">
              <a16:creationId xmlns:a16="http://schemas.microsoft.com/office/drawing/2014/main" id="{738FEF61-826B-4DD5-93D0-51EC5CE4879E}"/>
            </a:ext>
            <a:ext uri="{147F2762-F138-4A5C-976F-8EAC2B608ADB}">
              <a16:predDERef xmlns:a16="http://schemas.microsoft.com/office/drawing/2014/main" pred="{0AC9E55A-31EC-4CDC-9CA9-690973DA9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58568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284</xdr:row>
      <xdr:rowOff>254000</xdr:rowOff>
    </xdr:from>
    <xdr:ext cx="921364" cy="0"/>
    <xdr:pic>
      <xdr:nvPicPr>
        <xdr:cNvPr id="30" name="Image 306">
          <a:extLst>
            <a:ext uri="{FF2B5EF4-FFF2-40B4-BE49-F238E27FC236}">
              <a16:creationId xmlns:a16="http://schemas.microsoft.com/office/drawing/2014/main" id="{DECE5677-C1BC-4BBD-9CFE-912637096009}"/>
            </a:ext>
            <a:ext uri="{147F2762-F138-4A5C-976F-8EAC2B608ADB}">
              <a16:predDERef xmlns:a16="http://schemas.microsoft.com/office/drawing/2014/main" pred="{738FEF61-826B-4DD5-93D0-51EC5CE48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50250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243</xdr:row>
      <xdr:rowOff>0</xdr:rowOff>
    </xdr:from>
    <xdr:ext cx="921364" cy="0"/>
    <xdr:pic>
      <xdr:nvPicPr>
        <xdr:cNvPr id="31" name="Image 316">
          <a:extLst>
            <a:ext uri="{FF2B5EF4-FFF2-40B4-BE49-F238E27FC236}">
              <a16:creationId xmlns:a16="http://schemas.microsoft.com/office/drawing/2014/main" id="{5088AD06-972F-453D-B6BB-3BAD8CB01139}"/>
            </a:ext>
            <a:ext uri="{147F2762-F138-4A5C-976F-8EAC2B608ADB}">
              <a16:predDERef xmlns:a16="http://schemas.microsoft.com/office/drawing/2014/main" pred="{DECE5677-C1BC-4BBD-9CFE-9126370960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1417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248</xdr:row>
      <xdr:rowOff>0</xdr:rowOff>
    </xdr:from>
    <xdr:ext cx="921364" cy="0"/>
    <xdr:pic>
      <xdr:nvPicPr>
        <xdr:cNvPr id="32" name="Image 319">
          <a:extLst>
            <a:ext uri="{FF2B5EF4-FFF2-40B4-BE49-F238E27FC236}">
              <a16:creationId xmlns:a16="http://schemas.microsoft.com/office/drawing/2014/main" id="{125878F2-E54C-4C0B-992D-40A8C2A0195B}"/>
            </a:ext>
            <a:ext uri="{147F2762-F138-4A5C-976F-8EAC2B608ADB}">
              <a16:predDERef xmlns:a16="http://schemas.microsoft.com/office/drawing/2014/main" pred="{5088AD06-972F-453D-B6BB-3BAD8CB01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8561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242</xdr:row>
      <xdr:rowOff>254000</xdr:rowOff>
    </xdr:from>
    <xdr:ext cx="921364" cy="0"/>
    <xdr:pic>
      <xdr:nvPicPr>
        <xdr:cNvPr id="33" name="Image 320">
          <a:extLst>
            <a:ext uri="{FF2B5EF4-FFF2-40B4-BE49-F238E27FC236}">
              <a16:creationId xmlns:a16="http://schemas.microsoft.com/office/drawing/2014/main" id="{28051EA2-5067-486E-AD5B-C1B5D9D02F70}"/>
            </a:ext>
            <a:ext uri="{147F2762-F138-4A5C-976F-8EAC2B608ADB}">
              <a16:predDERef xmlns:a16="http://schemas.microsoft.com/office/drawing/2014/main" pred="{125878F2-E54C-4C0B-992D-40A8C2A01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90242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243</xdr:row>
      <xdr:rowOff>0</xdr:rowOff>
    </xdr:from>
    <xdr:ext cx="921364" cy="0"/>
    <xdr:pic>
      <xdr:nvPicPr>
        <xdr:cNvPr id="34" name="Image 334">
          <a:extLst>
            <a:ext uri="{FF2B5EF4-FFF2-40B4-BE49-F238E27FC236}">
              <a16:creationId xmlns:a16="http://schemas.microsoft.com/office/drawing/2014/main" id="{3DB7EC3D-EB2C-4850-891F-2A83D4B1B9B8}"/>
            </a:ext>
            <a:ext uri="{147F2762-F138-4A5C-976F-8EAC2B608ADB}">
              <a16:predDERef xmlns:a16="http://schemas.microsoft.com/office/drawing/2014/main" pred="{28051EA2-5067-486E-AD5B-C1B5D9D02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1417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248</xdr:row>
      <xdr:rowOff>0</xdr:rowOff>
    </xdr:from>
    <xdr:ext cx="921364" cy="0"/>
    <xdr:pic>
      <xdr:nvPicPr>
        <xdr:cNvPr id="35" name="Image 335">
          <a:extLst>
            <a:ext uri="{FF2B5EF4-FFF2-40B4-BE49-F238E27FC236}">
              <a16:creationId xmlns:a16="http://schemas.microsoft.com/office/drawing/2014/main" id="{30EA2032-88E6-4A07-B0E2-8915B57CA39E}"/>
            </a:ext>
            <a:ext uri="{147F2762-F138-4A5C-976F-8EAC2B608ADB}">
              <a16:predDERef xmlns:a16="http://schemas.microsoft.com/office/drawing/2014/main" pred="{3DB7EC3D-EB2C-4850-891F-2A83D4B1B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8561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242</xdr:row>
      <xdr:rowOff>254000</xdr:rowOff>
    </xdr:from>
    <xdr:ext cx="921364" cy="0"/>
    <xdr:pic>
      <xdr:nvPicPr>
        <xdr:cNvPr id="36" name="Image 336">
          <a:extLst>
            <a:ext uri="{FF2B5EF4-FFF2-40B4-BE49-F238E27FC236}">
              <a16:creationId xmlns:a16="http://schemas.microsoft.com/office/drawing/2014/main" id="{499F886C-0D94-4A51-9049-FBE27F3EC820}"/>
            </a:ext>
            <a:ext uri="{147F2762-F138-4A5C-976F-8EAC2B608ADB}">
              <a16:predDERef xmlns:a16="http://schemas.microsoft.com/office/drawing/2014/main" pred="{30EA2032-88E6-4A07-B0E2-8915B57CA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90242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208</xdr:row>
      <xdr:rowOff>0</xdr:rowOff>
    </xdr:from>
    <xdr:ext cx="908029" cy="0"/>
    <xdr:pic>
      <xdr:nvPicPr>
        <xdr:cNvPr id="37" name="Image 343">
          <a:extLst>
            <a:ext uri="{FF2B5EF4-FFF2-40B4-BE49-F238E27FC236}">
              <a16:creationId xmlns:a16="http://schemas.microsoft.com/office/drawing/2014/main" id="{9236713E-B66B-4D9C-8DA1-3B3088297911}"/>
            </a:ext>
            <a:ext uri="{147F2762-F138-4A5C-976F-8EAC2B608ADB}">
              <a16:predDERef xmlns:a16="http://schemas.microsoft.com/office/drawing/2014/main" pred="{499F886C-0D94-4A51-9049-FBE27F3EC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141112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215</xdr:row>
      <xdr:rowOff>0</xdr:rowOff>
    </xdr:from>
    <xdr:ext cx="921364" cy="0"/>
    <xdr:pic>
      <xdr:nvPicPr>
        <xdr:cNvPr id="38" name="Image 348">
          <a:extLst>
            <a:ext uri="{FF2B5EF4-FFF2-40B4-BE49-F238E27FC236}">
              <a16:creationId xmlns:a16="http://schemas.microsoft.com/office/drawing/2014/main" id="{44F320B0-866D-4D64-8DB4-181E56D07E01}"/>
            </a:ext>
            <a:ext uri="{147F2762-F138-4A5C-976F-8EAC2B608ADB}">
              <a16:predDERef xmlns:a16="http://schemas.microsoft.com/office/drawing/2014/main" pred="{9236713E-B66B-4D9C-8DA1-3B3088297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1412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220</xdr:row>
      <xdr:rowOff>0</xdr:rowOff>
    </xdr:from>
    <xdr:ext cx="921364" cy="0"/>
    <xdr:pic>
      <xdr:nvPicPr>
        <xdr:cNvPr id="39" name="Image 351">
          <a:extLst>
            <a:ext uri="{FF2B5EF4-FFF2-40B4-BE49-F238E27FC236}">
              <a16:creationId xmlns:a16="http://schemas.microsoft.com/office/drawing/2014/main" id="{F0B53D5F-2F2D-4CBB-BE2C-26E3B846E17A}"/>
            </a:ext>
            <a:ext uri="{147F2762-F138-4A5C-976F-8EAC2B608ADB}">
              <a16:predDERef xmlns:a16="http://schemas.microsoft.com/office/drawing/2014/main" pred="{44F320B0-866D-4D64-8DB4-181E56D07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556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214</xdr:row>
      <xdr:rowOff>254000</xdr:rowOff>
    </xdr:from>
    <xdr:ext cx="921364" cy="0"/>
    <xdr:pic>
      <xdr:nvPicPr>
        <xdr:cNvPr id="40" name="Image 352">
          <a:extLst>
            <a:ext uri="{FF2B5EF4-FFF2-40B4-BE49-F238E27FC236}">
              <a16:creationId xmlns:a16="http://schemas.microsoft.com/office/drawing/2014/main" id="{8ED52C84-1343-44FE-9A56-71599E8617B2}"/>
            </a:ext>
            <a:ext uri="{147F2762-F138-4A5C-976F-8EAC2B608ADB}">
              <a16:predDERef xmlns:a16="http://schemas.microsoft.com/office/drawing/2014/main" pred="{F0B53D5F-2F2D-4CBB-BE2C-26E3B846E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50237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215</xdr:row>
      <xdr:rowOff>0</xdr:rowOff>
    </xdr:from>
    <xdr:ext cx="921364" cy="0"/>
    <xdr:pic>
      <xdr:nvPicPr>
        <xdr:cNvPr id="41" name="Image 366">
          <a:extLst>
            <a:ext uri="{FF2B5EF4-FFF2-40B4-BE49-F238E27FC236}">
              <a16:creationId xmlns:a16="http://schemas.microsoft.com/office/drawing/2014/main" id="{A9B40814-1666-4E54-9291-4208E0665A64}"/>
            </a:ext>
            <a:ext uri="{147F2762-F138-4A5C-976F-8EAC2B608ADB}">
              <a16:predDERef xmlns:a16="http://schemas.microsoft.com/office/drawing/2014/main" pred="{8ED52C84-1343-44FE-9A56-71599E861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1412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220</xdr:row>
      <xdr:rowOff>0</xdr:rowOff>
    </xdr:from>
    <xdr:ext cx="921364" cy="0"/>
    <xdr:pic>
      <xdr:nvPicPr>
        <xdr:cNvPr id="42" name="Image 367">
          <a:extLst>
            <a:ext uri="{FF2B5EF4-FFF2-40B4-BE49-F238E27FC236}">
              <a16:creationId xmlns:a16="http://schemas.microsoft.com/office/drawing/2014/main" id="{832A65CF-162A-498B-AE5A-11B2FBAE94ED}"/>
            </a:ext>
            <a:ext uri="{147F2762-F138-4A5C-976F-8EAC2B608ADB}">
              <a16:predDERef xmlns:a16="http://schemas.microsoft.com/office/drawing/2014/main" pred="{A9B40814-1666-4E54-9291-4208E0665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556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214</xdr:row>
      <xdr:rowOff>254000</xdr:rowOff>
    </xdr:from>
    <xdr:ext cx="921364" cy="0"/>
    <xdr:pic>
      <xdr:nvPicPr>
        <xdr:cNvPr id="43" name="Image 368">
          <a:extLst>
            <a:ext uri="{FF2B5EF4-FFF2-40B4-BE49-F238E27FC236}">
              <a16:creationId xmlns:a16="http://schemas.microsoft.com/office/drawing/2014/main" id="{C3840B22-8ACF-4D6F-AA7F-205BD14C3304}"/>
            </a:ext>
            <a:ext uri="{147F2762-F138-4A5C-976F-8EAC2B608ADB}">
              <a16:predDERef xmlns:a16="http://schemas.microsoft.com/office/drawing/2014/main" pred="{832A65CF-162A-498B-AE5A-11B2FBAE9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50237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173</xdr:row>
      <xdr:rowOff>0</xdr:rowOff>
    </xdr:from>
    <xdr:ext cx="921364" cy="0"/>
    <xdr:pic>
      <xdr:nvPicPr>
        <xdr:cNvPr id="44" name="Image 378">
          <a:extLst>
            <a:ext uri="{FF2B5EF4-FFF2-40B4-BE49-F238E27FC236}">
              <a16:creationId xmlns:a16="http://schemas.microsoft.com/office/drawing/2014/main" id="{232536E0-CCF9-4303-B1A5-3EDCFEC933FE}"/>
            </a:ext>
            <a:ext uri="{147F2762-F138-4A5C-976F-8EAC2B608ADB}">
              <a16:predDERef xmlns:a16="http://schemas.microsoft.com/office/drawing/2014/main" pred="{C3840B22-8ACF-4D6F-AA7F-205BD14C3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890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178</xdr:row>
      <xdr:rowOff>0</xdr:rowOff>
    </xdr:from>
    <xdr:ext cx="921364" cy="0"/>
    <xdr:pic>
      <xdr:nvPicPr>
        <xdr:cNvPr id="45" name="Image 381">
          <a:extLst>
            <a:ext uri="{FF2B5EF4-FFF2-40B4-BE49-F238E27FC236}">
              <a16:creationId xmlns:a16="http://schemas.microsoft.com/office/drawing/2014/main" id="{8EBF85BA-46B7-4236-98FE-2C80FA0E87E9}"/>
            </a:ext>
            <a:ext uri="{147F2762-F138-4A5C-976F-8EAC2B608ADB}">
              <a16:predDERef xmlns:a16="http://schemas.microsoft.com/office/drawing/2014/main" pred="{232536E0-CCF9-4303-B1A5-3EDCFEC93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8034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172</xdr:row>
      <xdr:rowOff>254000</xdr:rowOff>
    </xdr:from>
    <xdr:ext cx="921364" cy="0"/>
    <xdr:pic>
      <xdr:nvPicPr>
        <xdr:cNvPr id="46" name="Image 382">
          <a:extLst>
            <a:ext uri="{FF2B5EF4-FFF2-40B4-BE49-F238E27FC236}">
              <a16:creationId xmlns:a16="http://schemas.microsoft.com/office/drawing/2014/main" id="{B37A77C6-8BCE-457D-8565-0F217A343FB1}"/>
            </a:ext>
            <a:ext uri="{147F2762-F138-4A5C-976F-8EAC2B608ADB}">
              <a16:predDERef xmlns:a16="http://schemas.microsoft.com/office/drawing/2014/main" pred="{8EBF85BA-46B7-4236-98FE-2C80FA0E8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97157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173</xdr:row>
      <xdr:rowOff>0</xdr:rowOff>
    </xdr:from>
    <xdr:ext cx="921364" cy="0"/>
    <xdr:pic>
      <xdr:nvPicPr>
        <xdr:cNvPr id="47" name="Image 396">
          <a:extLst>
            <a:ext uri="{FF2B5EF4-FFF2-40B4-BE49-F238E27FC236}">
              <a16:creationId xmlns:a16="http://schemas.microsoft.com/office/drawing/2014/main" id="{37FE08AD-BE04-4B9E-BAF6-5D08E7DD5A39}"/>
            </a:ext>
            <a:ext uri="{147F2762-F138-4A5C-976F-8EAC2B608ADB}">
              <a16:predDERef xmlns:a16="http://schemas.microsoft.com/office/drawing/2014/main" pred="{B37A77C6-8BCE-457D-8565-0F217A343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890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178</xdr:row>
      <xdr:rowOff>0</xdr:rowOff>
    </xdr:from>
    <xdr:ext cx="921364" cy="0"/>
    <xdr:pic>
      <xdr:nvPicPr>
        <xdr:cNvPr id="48" name="Image 397">
          <a:extLst>
            <a:ext uri="{FF2B5EF4-FFF2-40B4-BE49-F238E27FC236}">
              <a16:creationId xmlns:a16="http://schemas.microsoft.com/office/drawing/2014/main" id="{3054BA15-81FF-4E8A-B0E8-AE212C0E3C55}"/>
            </a:ext>
            <a:ext uri="{147F2762-F138-4A5C-976F-8EAC2B608ADB}">
              <a16:predDERef xmlns:a16="http://schemas.microsoft.com/office/drawing/2014/main" pred="{37FE08AD-BE04-4B9E-BAF6-5D08E7DD5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8034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172</xdr:row>
      <xdr:rowOff>254000</xdr:rowOff>
    </xdr:from>
    <xdr:ext cx="921364" cy="0"/>
    <xdr:pic>
      <xdr:nvPicPr>
        <xdr:cNvPr id="49" name="Image 398">
          <a:extLst>
            <a:ext uri="{FF2B5EF4-FFF2-40B4-BE49-F238E27FC236}">
              <a16:creationId xmlns:a16="http://schemas.microsoft.com/office/drawing/2014/main" id="{B04E05B9-ECC5-4CFB-BB0B-11ED456C6C7B}"/>
            </a:ext>
            <a:ext uri="{147F2762-F138-4A5C-976F-8EAC2B608ADB}">
              <a16:predDERef xmlns:a16="http://schemas.microsoft.com/office/drawing/2014/main" pred="{3054BA15-81FF-4E8A-B0E8-AE212C0E3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97157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140</xdr:row>
      <xdr:rowOff>0</xdr:rowOff>
    </xdr:from>
    <xdr:ext cx="921364" cy="0"/>
    <xdr:pic>
      <xdr:nvPicPr>
        <xdr:cNvPr id="50" name="Image 408">
          <a:extLst>
            <a:ext uri="{FF2B5EF4-FFF2-40B4-BE49-F238E27FC236}">
              <a16:creationId xmlns:a16="http://schemas.microsoft.com/office/drawing/2014/main" id="{E9F646E4-DFD5-42E2-95C9-14781B9B5F28}"/>
            </a:ext>
            <a:ext uri="{147F2762-F138-4A5C-976F-8EAC2B608ADB}">
              <a16:predDERef xmlns:a16="http://schemas.microsoft.com/office/drawing/2014/main" pred="{B04E05B9-ECC5-4CFB-BB0B-11ED456C6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43227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145</xdr:row>
      <xdr:rowOff>0</xdr:rowOff>
    </xdr:from>
    <xdr:ext cx="921364" cy="0"/>
    <xdr:pic>
      <xdr:nvPicPr>
        <xdr:cNvPr id="51" name="Image 411">
          <a:extLst>
            <a:ext uri="{FF2B5EF4-FFF2-40B4-BE49-F238E27FC236}">
              <a16:creationId xmlns:a16="http://schemas.microsoft.com/office/drawing/2014/main" id="{D3CB0244-DBBC-4660-89B0-98B726E809BE}"/>
            </a:ext>
            <a:ext uri="{147F2762-F138-4A5C-976F-8EAC2B608ADB}">
              <a16:predDERef xmlns:a16="http://schemas.microsoft.com/office/drawing/2014/main" pred="{E9F646E4-DFD5-42E2-95C9-14781B9B5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0371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88</xdr:row>
      <xdr:rowOff>0</xdr:rowOff>
    </xdr:from>
    <xdr:ext cx="908029" cy="0"/>
    <xdr:pic>
      <xdr:nvPicPr>
        <xdr:cNvPr id="52" name="Image 412">
          <a:extLst>
            <a:ext uri="{FF2B5EF4-FFF2-40B4-BE49-F238E27FC236}">
              <a16:creationId xmlns:a16="http://schemas.microsoft.com/office/drawing/2014/main" id="{3E22E8CC-5FF0-4B0D-90F1-17F272E5BE28}"/>
            </a:ext>
            <a:ext uri="{147F2762-F138-4A5C-976F-8EAC2B608ADB}">
              <a16:predDERef xmlns:a16="http://schemas.microsoft.com/office/drawing/2014/main" pred="{D3CB0244-DBBC-4660-89B0-98B726E80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893242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139</xdr:row>
      <xdr:rowOff>254000</xdr:rowOff>
    </xdr:from>
    <xdr:ext cx="921364" cy="0"/>
    <xdr:pic>
      <xdr:nvPicPr>
        <xdr:cNvPr id="53" name="Image 413">
          <a:extLst>
            <a:ext uri="{FF2B5EF4-FFF2-40B4-BE49-F238E27FC236}">
              <a16:creationId xmlns:a16="http://schemas.microsoft.com/office/drawing/2014/main" id="{B895BC10-FA9B-4C47-B819-C665335515E0}"/>
            </a:ext>
            <a:ext uri="{147F2762-F138-4A5C-976F-8EAC2B608ADB}">
              <a16:predDERef xmlns:a16="http://schemas.microsoft.com/office/drawing/2014/main" pred="{3E22E8CC-5FF0-4B0D-90F1-17F272E5B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42052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95</xdr:row>
      <xdr:rowOff>0</xdr:rowOff>
    </xdr:from>
    <xdr:ext cx="921364" cy="0"/>
    <xdr:pic>
      <xdr:nvPicPr>
        <xdr:cNvPr id="54" name="Image 431">
          <a:extLst>
            <a:ext uri="{FF2B5EF4-FFF2-40B4-BE49-F238E27FC236}">
              <a16:creationId xmlns:a16="http://schemas.microsoft.com/office/drawing/2014/main" id="{03D80BF4-8137-4B22-A9B4-D0F0F491CB3B}"/>
            </a:ext>
            <a:ext uri="{147F2762-F138-4A5C-976F-8EAC2B608ADB}">
              <a16:predDERef xmlns:a16="http://schemas.microsoft.com/office/drawing/2014/main" pred="{B895BC10-FA9B-4C47-B819-C66533551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8933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100</xdr:row>
      <xdr:rowOff>0</xdr:rowOff>
    </xdr:from>
    <xdr:ext cx="921364" cy="0"/>
    <xdr:pic>
      <xdr:nvPicPr>
        <xdr:cNvPr id="55" name="Image 434">
          <a:extLst>
            <a:ext uri="{FF2B5EF4-FFF2-40B4-BE49-F238E27FC236}">
              <a16:creationId xmlns:a16="http://schemas.microsoft.com/office/drawing/2014/main" id="{76DB752F-F4FE-46D5-8294-47F3E9A9D1ED}"/>
            </a:ext>
            <a:ext uri="{147F2762-F138-4A5C-976F-8EAC2B608ADB}">
              <a16:predDERef xmlns:a16="http://schemas.microsoft.com/office/drawing/2014/main" pred="{03D80BF4-8137-4B22-A9B4-D0F0F491C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6077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94</xdr:row>
      <xdr:rowOff>254000</xdr:rowOff>
    </xdr:from>
    <xdr:ext cx="921364" cy="0"/>
    <xdr:pic>
      <xdr:nvPicPr>
        <xdr:cNvPr id="56" name="Image 435">
          <a:extLst>
            <a:ext uri="{FF2B5EF4-FFF2-40B4-BE49-F238E27FC236}">
              <a16:creationId xmlns:a16="http://schemas.microsoft.com/office/drawing/2014/main" id="{612AF231-5858-4B3E-BF6B-D094FD05CF6D}"/>
            </a:ext>
            <a:ext uri="{147F2762-F138-4A5C-976F-8EAC2B608ADB}">
              <a16:predDERef xmlns:a16="http://schemas.microsoft.com/office/drawing/2014/main" pred="{76DB752F-F4FE-46D5-8294-47F3E9A9D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7758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95</xdr:row>
      <xdr:rowOff>0</xdr:rowOff>
    </xdr:from>
    <xdr:ext cx="921364" cy="0"/>
    <xdr:pic>
      <xdr:nvPicPr>
        <xdr:cNvPr id="57" name="Image 449">
          <a:extLst>
            <a:ext uri="{FF2B5EF4-FFF2-40B4-BE49-F238E27FC236}">
              <a16:creationId xmlns:a16="http://schemas.microsoft.com/office/drawing/2014/main" id="{D31885F2-0192-423A-A433-BE98CA664DA6}"/>
            </a:ext>
            <a:ext uri="{147F2762-F138-4A5C-976F-8EAC2B608ADB}">
              <a16:predDERef xmlns:a16="http://schemas.microsoft.com/office/drawing/2014/main" pred="{612AF231-5858-4B3E-BF6B-D094FD05C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8933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100</xdr:row>
      <xdr:rowOff>0</xdr:rowOff>
    </xdr:from>
    <xdr:ext cx="921364" cy="0"/>
    <xdr:pic>
      <xdr:nvPicPr>
        <xdr:cNvPr id="58" name="Image 450">
          <a:extLst>
            <a:ext uri="{FF2B5EF4-FFF2-40B4-BE49-F238E27FC236}">
              <a16:creationId xmlns:a16="http://schemas.microsoft.com/office/drawing/2014/main" id="{18516CF2-2278-4C6D-AB67-BE8125811F40}"/>
            </a:ext>
            <a:ext uri="{147F2762-F138-4A5C-976F-8EAC2B608ADB}">
              <a16:predDERef xmlns:a16="http://schemas.microsoft.com/office/drawing/2014/main" pred="{D31885F2-0192-423A-A433-BE98CA664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6077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94</xdr:row>
      <xdr:rowOff>254000</xdr:rowOff>
    </xdr:from>
    <xdr:ext cx="921364" cy="0"/>
    <xdr:pic>
      <xdr:nvPicPr>
        <xdr:cNvPr id="59" name="Image 451">
          <a:extLst>
            <a:ext uri="{FF2B5EF4-FFF2-40B4-BE49-F238E27FC236}">
              <a16:creationId xmlns:a16="http://schemas.microsoft.com/office/drawing/2014/main" id="{E628BBCC-A89D-4DE7-AF95-7E89D77031F9}"/>
            </a:ext>
            <a:ext uri="{147F2762-F138-4A5C-976F-8EAC2B608ADB}">
              <a16:predDERef xmlns:a16="http://schemas.microsoft.com/office/drawing/2014/main" pred="{18516CF2-2278-4C6D-AB67-BE8125811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7758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60" name="Image 461">
          <a:extLst>
            <a:ext uri="{FF2B5EF4-FFF2-40B4-BE49-F238E27FC236}">
              <a16:creationId xmlns:a16="http://schemas.microsoft.com/office/drawing/2014/main" id="{56E898C2-7134-4A28-8408-79AEC6BEF1C2}"/>
            </a:ext>
            <a:ext uri="{147F2762-F138-4A5C-976F-8EAC2B608ADB}">
              <a16:predDERef xmlns:a16="http://schemas.microsoft.com/office/drawing/2014/main" pred="{E628BBCC-A89D-4DE7-AF95-7E89D7703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926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58</xdr:row>
      <xdr:rowOff>0</xdr:rowOff>
    </xdr:from>
    <xdr:ext cx="921364" cy="0"/>
    <xdr:pic>
      <xdr:nvPicPr>
        <xdr:cNvPr id="61" name="Image 464">
          <a:extLst>
            <a:ext uri="{FF2B5EF4-FFF2-40B4-BE49-F238E27FC236}">
              <a16:creationId xmlns:a16="http://schemas.microsoft.com/office/drawing/2014/main" id="{DB9EF4BD-D63C-46CD-80C5-910A881DA38C}"/>
            </a:ext>
            <a:ext uri="{147F2762-F138-4A5C-976F-8EAC2B608ADB}">
              <a16:predDERef xmlns:a16="http://schemas.microsoft.com/office/drawing/2014/main" pred="{56E898C2-7134-4A28-8408-79AEC6BEF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069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52</xdr:row>
      <xdr:rowOff>254000</xdr:rowOff>
    </xdr:from>
    <xdr:ext cx="921364" cy="0"/>
    <xdr:pic>
      <xdr:nvPicPr>
        <xdr:cNvPr id="62" name="Image 465">
          <a:extLst>
            <a:ext uri="{FF2B5EF4-FFF2-40B4-BE49-F238E27FC236}">
              <a16:creationId xmlns:a16="http://schemas.microsoft.com/office/drawing/2014/main" id="{C65DCAF2-CCBA-4B30-B822-C7ED3CD20CE4}"/>
            </a:ext>
            <a:ext uri="{147F2762-F138-4A5C-976F-8EAC2B608ADB}">
              <a16:predDERef xmlns:a16="http://schemas.microsoft.com/office/drawing/2014/main" pred="{DB9EF4BD-D63C-46CD-80C5-910A881DA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751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</xdr:row>
      <xdr:rowOff>0</xdr:rowOff>
    </xdr:from>
    <xdr:ext cx="921364" cy="0"/>
    <xdr:pic>
      <xdr:nvPicPr>
        <xdr:cNvPr id="63" name="Image 479">
          <a:extLst>
            <a:ext uri="{FF2B5EF4-FFF2-40B4-BE49-F238E27FC236}">
              <a16:creationId xmlns:a16="http://schemas.microsoft.com/office/drawing/2014/main" id="{119C91FF-C1F0-4FD0-A01B-9543DD2FCB15}"/>
            </a:ext>
            <a:ext uri="{147F2762-F138-4A5C-976F-8EAC2B608ADB}">
              <a16:predDERef xmlns:a16="http://schemas.microsoft.com/office/drawing/2014/main" pred="{C65DCAF2-CCBA-4B30-B822-C7ED3CD20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926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58</xdr:row>
      <xdr:rowOff>0</xdr:rowOff>
    </xdr:from>
    <xdr:ext cx="921364" cy="0"/>
    <xdr:pic>
      <xdr:nvPicPr>
        <xdr:cNvPr id="64" name="Image 480">
          <a:extLst>
            <a:ext uri="{FF2B5EF4-FFF2-40B4-BE49-F238E27FC236}">
              <a16:creationId xmlns:a16="http://schemas.microsoft.com/office/drawing/2014/main" id="{C97EB2B6-C269-4887-8B6B-B84890561D65}"/>
            </a:ext>
            <a:ext uri="{147F2762-F138-4A5C-976F-8EAC2B608ADB}">
              <a16:predDERef xmlns:a16="http://schemas.microsoft.com/office/drawing/2014/main" pred="{119C91FF-C1F0-4FD0-A01B-9543DD2FC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069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52</xdr:row>
      <xdr:rowOff>254000</xdr:rowOff>
    </xdr:from>
    <xdr:ext cx="921364" cy="0"/>
    <xdr:pic>
      <xdr:nvPicPr>
        <xdr:cNvPr id="65" name="Image 481">
          <a:extLst>
            <a:ext uri="{FF2B5EF4-FFF2-40B4-BE49-F238E27FC236}">
              <a16:creationId xmlns:a16="http://schemas.microsoft.com/office/drawing/2014/main" id="{777775B5-4257-4960-9D08-6642A347EA24}"/>
            </a:ext>
            <a:ext uri="{147F2762-F138-4A5C-976F-8EAC2B608ADB}">
              <a16:predDERef xmlns:a16="http://schemas.microsoft.com/office/drawing/2014/main" pred="{C97EB2B6-C269-4887-8B6B-B84890561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751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614</xdr:row>
      <xdr:rowOff>0</xdr:rowOff>
    </xdr:from>
    <xdr:ext cx="908029" cy="0"/>
    <xdr:pic>
      <xdr:nvPicPr>
        <xdr:cNvPr id="66" name="Image 592">
          <a:extLst>
            <a:ext uri="{FF2B5EF4-FFF2-40B4-BE49-F238E27FC236}">
              <a16:creationId xmlns:a16="http://schemas.microsoft.com/office/drawing/2014/main" id="{B07CC28F-D0C6-4FEF-B9D0-96A85182A670}"/>
            </a:ext>
            <a:ext uri="{147F2762-F138-4A5C-976F-8EAC2B608ADB}">
              <a16:predDERef xmlns:a16="http://schemas.microsoft.com/office/drawing/2014/main" pred="{777775B5-4257-4960-9D08-6642A347E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155477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621</xdr:row>
      <xdr:rowOff>0</xdr:rowOff>
    </xdr:from>
    <xdr:ext cx="921364" cy="0"/>
    <xdr:pic>
      <xdr:nvPicPr>
        <xdr:cNvPr id="67" name="Image 648">
          <a:extLst>
            <a:ext uri="{FF2B5EF4-FFF2-40B4-BE49-F238E27FC236}">
              <a16:creationId xmlns:a16="http://schemas.microsoft.com/office/drawing/2014/main" id="{09CB4AF1-A5C5-46AB-88C7-4F0F6C11D8A5}"/>
            </a:ext>
            <a:ext uri="{147F2762-F138-4A5C-976F-8EAC2B608ADB}">
              <a16:predDERef xmlns:a16="http://schemas.microsoft.com/office/drawing/2014/main" pred="{B07CC28F-D0C6-4FEF-B9D0-96A85182A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12226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626</xdr:row>
      <xdr:rowOff>0</xdr:rowOff>
    </xdr:from>
    <xdr:ext cx="921364" cy="0"/>
    <xdr:pic>
      <xdr:nvPicPr>
        <xdr:cNvPr id="68" name="Image 651">
          <a:extLst>
            <a:ext uri="{FF2B5EF4-FFF2-40B4-BE49-F238E27FC236}">
              <a16:creationId xmlns:a16="http://schemas.microsoft.com/office/drawing/2014/main" id="{628022FB-A157-46E2-BF03-179194190EB1}"/>
            </a:ext>
            <a:ext uri="{147F2762-F138-4A5C-976F-8EAC2B608ADB}">
              <a16:predDERef xmlns:a16="http://schemas.microsoft.com/office/drawing/2014/main" pred="{09CB4AF1-A5C5-46AB-88C7-4F0F6C11D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8128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620</xdr:row>
      <xdr:rowOff>254000</xdr:rowOff>
    </xdr:from>
    <xdr:ext cx="921364" cy="0"/>
    <xdr:pic>
      <xdr:nvPicPr>
        <xdr:cNvPr id="69" name="Image 652">
          <a:extLst>
            <a:ext uri="{FF2B5EF4-FFF2-40B4-BE49-F238E27FC236}">
              <a16:creationId xmlns:a16="http://schemas.microsoft.com/office/drawing/2014/main" id="{2ACB2E50-800B-4301-8AE4-9A5C1F1EC462}"/>
            </a:ext>
            <a:ext uri="{147F2762-F138-4A5C-976F-8EAC2B608ADB}">
              <a16:predDERef xmlns:a16="http://schemas.microsoft.com/office/drawing/2014/main" pred="{628022FB-A157-46E2-BF03-179194190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095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621</xdr:row>
      <xdr:rowOff>0</xdr:rowOff>
    </xdr:from>
    <xdr:ext cx="921364" cy="0"/>
    <xdr:pic>
      <xdr:nvPicPr>
        <xdr:cNvPr id="70" name="Image 666">
          <a:extLst>
            <a:ext uri="{FF2B5EF4-FFF2-40B4-BE49-F238E27FC236}">
              <a16:creationId xmlns:a16="http://schemas.microsoft.com/office/drawing/2014/main" id="{580B46EE-D9B8-4251-9F6D-39B7DDCAB35C}"/>
            </a:ext>
            <a:ext uri="{147F2762-F138-4A5C-976F-8EAC2B608ADB}">
              <a16:predDERef xmlns:a16="http://schemas.microsoft.com/office/drawing/2014/main" pred="{2ACB2E50-800B-4301-8AE4-9A5C1F1EC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12226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626</xdr:row>
      <xdr:rowOff>0</xdr:rowOff>
    </xdr:from>
    <xdr:ext cx="921364" cy="0"/>
    <xdr:pic>
      <xdr:nvPicPr>
        <xdr:cNvPr id="71" name="Image 667">
          <a:extLst>
            <a:ext uri="{FF2B5EF4-FFF2-40B4-BE49-F238E27FC236}">
              <a16:creationId xmlns:a16="http://schemas.microsoft.com/office/drawing/2014/main" id="{E7C4B8B6-C682-4D15-BDA0-F0F208D81CAD}"/>
            </a:ext>
            <a:ext uri="{147F2762-F138-4A5C-976F-8EAC2B608ADB}">
              <a16:predDERef xmlns:a16="http://schemas.microsoft.com/office/drawing/2014/main" pred="{580B46EE-D9B8-4251-9F6D-39B7DDCAB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8128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620</xdr:row>
      <xdr:rowOff>254000</xdr:rowOff>
    </xdr:from>
    <xdr:ext cx="921364" cy="0"/>
    <xdr:pic>
      <xdr:nvPicPr>
        <xdr:cNvPr id="72" name="Image 668">
          <a:extLst>
            <a:ext uri="{FF2B5EF4-FFF2-40B4-BE49-F238E27FC236}">
              <a16:creationId xmlns:a16="http://schemas.microsoft.com/office/drawing/2014/main" id="{E1A8F168-D708-4E94-A1C2-F46E077D5832}"/>
            </a:ext>
            <a:ext uri="{147F2762-F138-4A5C-976F-8EAC2B608ADB}">
              <a16:predDERef xmlns:a16="http://schemas.microsoft.com/office/drawing/2014/main" pred="{E7C4B8B6-C682-4D15-BDA0-F0F208D81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095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621</xdr:row>
      <xdr:rowOff>0</xdr:rowOff>
    </xdr:from>
    <xdr:ext cx="921364" cy="0"/>
    <xdr:pic>
      <xdr:nvPicPr>
        <xdr:cNvPr id="73" name="Image 678">
          <a:extLst>
            <a:ext uri="{FF2B5EF4-FFF2-40B4-BE49-F238E27FC236}">
              <a16:creationId xmlns:a16="http://schemas.microsoft.com/office/drawing/2014/main" id="{F80BFE04-BC83-4139-BC3D-358D0D1EEB35}"/>
            </a:ext>
            <a:ext uri="{147F2762-F138-4A5C-976F-8EAC2B608ADB}">
              <a16:predDERef xmlns:a16="http://schemas.microsoft.com/office/drawing/2014/main" pred="{E1A8F168-D708-4E94-A1C2-F46E077D5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12226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626</xdr:row>
      <xdr:rowOff>0</xdr:rowOff>
    </xdr:from>
    <xdr:ext cx="921364" cy="0"/>
    <xdr:pic>
      <xdr:nvPicPr>
        <xdr:cNvPr id="74" name="Image 679">
          <a:extLst>
            <a:ext uri="{FF2B5EF4-FFF2-40B4-BE49-F238E27FC236}">
              <a16:creationId xmlns:a16="http://schemas.microsoft.com/office/drawing/2014/main" id="{C9477341-B06B-4C00-9378-B3EC12B456A0}"/>
            </a:ext>
            <a:ext uri="{147F2762-F138-4A5C-976F-8EAC2B608ADB}">
              <a16:predDERef xmlns:a16="http://schemas.microsoft.com/office/drawing/2014/main" pred="{F80BFE04-BC83-4139-BC3D-358D0D1EE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8128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620</xdr:row>
      <xdr:rowOff>254000</xdr:rowOff>
    </xdr:from>
    <xdr:ext cx="921364" cy="0"/>
    <xdr:pic>
      <xdr:nvPicPr>
        <xdr:cNvPr id="75" name="Image 680">
          <a:extLst>
            <a:ext uri="{FF2B5EF4-FFF2-40B4-BE49-F238E27FC236}">
              <a16:creationId xmlns:a16="http://schemas.microsoft.com/office/drawing/2014/main" id="{D4971F31-965A-42C7-81A0-6B9F6A19B174}"/>
            </a:ext>
            <a:ext uri="{147F2762-F138-4A5C-976F-8EAC2B608ADB}">
              <a16:predDERef xmlns:a16="http://schemas.microsoft.com/office/drawing/2014/main" pred="{C9477341-B06B-4C00-9378-B3EC12B45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0955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583</xdr:row>
      <xdr:rowOff>0</xdr:rowOff>
    </xdr:from>
    <xdr:ext cx="921364" cy="0"/>
    <xdr:pic>
      <xdr:nvPicPr>
        <xdr:cNvPr id="76" name="Image 723">
          <a:extLst>
            <a:ext uri="{FF2B5EF4-FFF2-40B4-BE49-F238E27FC236}">
              <a16:creationId xmlns:a16="http://schemas.microsoft.com/office/drawing/2014/main" id="{3402099C-D2F2-4362-8F49-BBA0E06E6DD8}"/>
            </a:ext>
            <a:ext uri="{147F2762-F138-4A5C-976F-8EAC2B608ADB}">
              <a16:predDERef xmlns:a16="http://schemas.microsoft.com/office/drawing/2014/main" pred="{D4971F31-965A-42C7-81A0-6B9F6A19B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6987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588</xdr:row>
      <xdr:rowOff>0</xdr:rowOff>
    </xdr:from>
    <xdr:ext cx="921364" cy="0"/>
    <xdr:pic>
      <xdr:nvPicPr>
        <xdr:cNvPr id="77" name="Image 726">
          <a:extLst>
            <a:ext uri="{FF2B5EF4-FFF2-40B4-BE49-F238E27FC236}">
              <a16:creationId xmlns:a16="http://schemas.microsoft.com/office/drawing/2014/main" id="{8A59E798-40DB-4782-8635-1FE75F74F62B}"/>
            </a:ext>
            <a:ext uri="{147F2762-F138-4A5C-976F-8EAC2B608ADB}">
              <a16:predDERef xmlns:a16="http://schemas.microsoft.com/office/drawing/2014/main" pred="{3402099C-D2F2-4362-8F49-BBA0E06E6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3892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582</xdr:row>
      <xdr:rowOff>254000</xdr:rowOff>
    </xdr:from>
    <xdr:ext cx="921364" cy="0"/>
    <xdr:pic>
      <xdr:nvPicPr>
        <xdr:cNvPr id="78" name="Image 727">
          <a:extLst>
            <a:ext uri="{FF2B5EF4-FFF2-40B4-BE49-F238E27FC236}">
              <a16:creationId xmlns:a16="http://schemas.microsoft.com/office/drawing/2014/main" id="{1B706B13-847E-45B7-8CDF-311DE6C9F000}"/>
            </a:ext>
            <a:ext uri="{147F2762-F138-4A5C-976F-8EAC2B608ADB}">
              <a16:predDERef xmlns:a16="http://schemas.microsoft.com/office/drawing/2014/main" pred="{8A59E798-40DB-4782-8635-1FE75F74F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5860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583</xdr:row>
      <xdr:rowOff>0</xdr:rowOff>
    </xdr:from>
    <xdr:ext cx="921364" cy="0"/>
    <xdr:pic>
      <xdr:nvPicPr>
        <xdr:cNvPr id="79" name="Image 741">
          <a:extLst>
            <a:ext uri="{FF2B5EF4-FFF2-40B4-BE49-F238E27FC236}">
              <a16:creationId xmlns:a16="http://schemas.microsoft.com/office/drawing/2014/main" id="{6F55A52B-DF0E-4DD1-826F-C295379699EC}"/>
            </a:ext>
            <a:ext uri="{147F2762-F138-4A5C-976F-8EAC2B608ADB}">
              <a16:predDERef xmlns:a16="http://schemas.microsoft.com/office/drawing/2014/main" pred="{1B706B13-847E-45B7-8CDF-311DE6C9F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6987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588</xdr:row>
      <xdr:rowOff>0</xdr:rowOff>
    </xdr:from>
    <xdr:ext cx="921364" cy="0"/>
    <xdr:pic>
      <xdr:nvPicPr>
        <xdr:cNvPr id="80" name="Image 742">
          <a:extLst>
            <a:ext uri="{FF2B5EF4-FFF2-40B4-BE49-F238E27FC236}">
              <a16:creationId xmlns:a16="http://schemas.microsoft.com/office/drawing/2014/main" id="{8E972EC0-D82F-4FF5-99C7-28D4E03E4C8E}"/>
            </a:ext>
            <a:ext uri="{147F2762-F138-4A5C-976F-8EAC2B608ADB}">
              <a16:predDERef xmlns:a16="http://schemas.microsoft.com/office/drawing/2014/main" pred="{6F55A52B-DF0E-4DD1-826F-C29537969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3892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582</xdr:row>
      <xdr:rowOff>254000</xdr:rowOff>
    </xdr:from>
    <xdr:ext cx="921364" cy="0"/>
    <xdr:pic>
      <xdr:nvPicPr>
        <xdr:cNvPr id="81" name="Image 743">
          <a:extLst>
            <a:ext uri="{FF2B5EF4-FFF2-40B4-BE49-F238E27FC236}">
              <a16:creationId xmlns:a16="http://schemas.microsoft.com/office/drawing/2014/main" id="{E61DBDB7-87C3-4F25-A6D8-1DDDBC988C13}"/>
            </a:ext>
            <a:ext uri="{147F2762-F138-4A5C-976F-8EAC2B608ADB}">
              <a16:predDERef xmlns:a16="http://schemas.microsoft.com/office/drawing/2014/main" pred="{8E972EC0-D82F-4FF5-99C7-28D4E03E4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5860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550</xdr:row>
      <xdr:rowOff>0</xdr:rowOff>
    </xdr:from>
    <xdr:ext cx="921364" cy="0"/>
    <xdr:pic>
      <xdr:nvPicPr>
        <xdr:cNvPr id="82" name="Image 753">
          <a:extLst>
            <a:ext uri="{FF2B5EF4-FFF2-40B4-BE49-F238E27FC236}">
              <a16:creationId xmlns:a16="http://schemas.microsoft.com/office/drawing/2014/main" id="{9733D959-54AE-4324-B10E-83028D41F880}"/>
            </a:ext>
            <a:ext uri="{147F2762-F138-4A5C-976F-8EAC2B608ADB}">
              <a16:predDERef xmlns:a16="http://schemas.microsoft.com/office/drawing/2014/main" pred="{E61DBDB7-87C3-4F25-A6D8-1DDDBC988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1410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555</xdr:row>
      <xdr:rowOff>0</xdr:rowOff>
    </xdr:from>
    <xdr:ext cx="921364" cy="0"/>
    <xdr:pic>
      <xdr:nvPicPr>
        <xdr:cNvPr id="83" name="Image 756">
          <a:extLst>
            <a:ext uri="{FF2B5EF4-FFF2-40B4-BE49-F238E27FC236}">
              <a16:creationId xmlns:a16="http://schemas.microsoft.com/office/drawing/2014/main" id="{20F1F16A-407A-4B95-AE34-C1F514278F15}"/>
            </a:ext>
            <a:ext uri="{147F2762-F138-4A5C-976F-8EAC2B608ADB}">
              <a16:predDERef xmlns:a16="http://schemas.microsoft.com/office/drawing/2014/main" pred="{9733D959-54AE-4324-B10E-83028D41F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8315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549</xdr:row>
      <xdr:rowOff>254000</xdr:rowOff>
    </xdr:from>
    <xdr:ext cx="921364" cy="0"/>
    <xdr:pic>
      <xdr:nvPicPr>
        <xdr:cNvPr id="84" name="Image 757">
          <a:extLst>
            <a:ext uri="{FF2B5EF4-FFF2-40B4-BE49-F238E27FC236}">
              <a16:creationId xmlns:a16="http://schemas.microsoft.com/office/drawing/2014/main" id="{51568776-4143-4C83-9C1D-F22902738976}"/>
            </a:ext>
            <a:ext uri="{147F2762-F138-4A5C-976F-8EAC2B608ADB}">
              <a16:predDERef xmlns:a16="http://schemas.microsoft.com/office/drawing/2014/main" pred="{20F1F16A-407A-4B95-AE34-C1F514278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80283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506</xdr:row>
      <xdr:rowOff>0</xdr:rowOff>
    </xdr:from>
    <xdr:ext cx="921364" cy="0"/>
    <xdr:pic>
      <xdr:nvPicPr>
        <xdr:cNvPr id="85" name="Image 774">
          <a:extLst>
            <a:ext uri="{FF2B5EF4-FFF2-40B4-BE49-F238E27FC236}">
              <a16:creationId xmlns:a16="http://schemas.microsoft.com/office/drawing/2014/main" id="{FC3768F7-20C7-49C5-A788-E42394DA3F0C}"/>
            </a:ext>
            <a:ext uri="{147F2762-F138-4A5C-976F-8EAC2B608ADB}">
              <a16:predDERef xmlns:a16="http://schemas.microsoft.com/office/drawing/2014/main" pred="{51568776-4143-4C83-9C1D-F22902738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8976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511</xdr:row>
      <xdr:rowOff>0</xdr:rowOff>
    </xdr:from>
    <xdr:ext cx="921364" cy="0"/>
    <xdr:pic>
      <xdr:nvPicPr>
        <xdr:cNvPr id="86" name="Image 777">
          <a:extLst>
            <a:ext uri="{FF2B5EF4-FFF2-40B4-BE49-F238E27FC236}">
              <a16:creationId xmlns:a16="http://schemas.microsoft.com/office/drawing/2014/main" id="{F409580F-92BE-4483-9931-75B45851C87C}"/>
            </a:ext>
            <a:ext uri="{147F2762-F138-4A5C-976F-8EAC2B608ADB}">
              <a16:predDERef xmlns:a16="http://schemas.microsoft.com/office/drawing/2014/main" pred="{FC3768F7-20C7-49C5-A788-E42394DA3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0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505</xdr:row>
      <xdr:rowOff>254000</xdr:rowOff>
    </xdr:from>
    <xdr:ext cx="921364" cy="0"/>
    <xdr:pic>
      <xdr:nvPicPr>
        <xdr:cNvPr id="87" name="Image 778">
          <a:extLst>
            <a:ext uri="{FF2B5EF4-FFF2-40B4-BE49-F238E27FC236}">
              <a16:creationId xmlns:a16="http://schemas.microsoft.com/office/drawing/2014/main" id="{9A171275-EC4A-47A7-B8CA-46067EF2999B}"/>
            </a:ext>
            <a:ext uri="{147F2762-F138-4A5C-976F-8EAC2B608ADB}">
              <a16:predDERef xmlns:a16="http://schemas.microsoft.com/office/drawing/2014/main" pred="{F409580F-92BE-4483-9931-75B45851C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7704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506</xdr:row>
      <xdr:rowOff>0</xdr:rowOff>
    </xdr:from>
    <xdr:ext cx="921364" cy="0"/>
    <xdr:pic>
      <xdr:nvPicPr>
        <xdr:cNvPr id="88" name="Image 792">
          <a:extLst>
            <a:ext uri="{FF2B5EF4-FFF2-40B4-BE49-F238E27FC236}">
              <a16:creationId xmlns:a16="http://schemas.microsoft.com/office/drawing/2014/main" id="{4EBB1E2C-915F-4A91-B2C5-917461C28320}"/>
            </a:ext>
            <a:ext uri="{147F2762-F138-4A5C-976F-8EAC2B608ADB}">
              <a16:predDERef xmlns:a16="http://schemas.microsoft.com/office/drawing/2014/main" pred="{9A171275-EC4A-47A7-B8CA-46067EF29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8976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511</xdr:row>
      <xdr:rowOff>0</xdr:rowOff>
    </xdr:from>
    <xdr:ext cx="921364" cy="0"/>
    <xdr:pic>
      <xdr:nvPicPr>
        <xdr:cNvPr id="89" name="Image 793">
          <a:extLst>
            <a:ext uri="{FF2B5EF4-FFF2-40B4-BE49-F238E27FC236}">
              <a16:creationId xmlns:a16="http://schemas.microsoft.com/office/drawing/2014/main" id="{E4CAA23C-65D3-4213-8C0D-D00773B39271}"/>
            </a:ext>
            <a:ext uri="{147F2762-F138-4A5C-976F-8EAC2B608ADB}">
              <a16:predDERef xmlns:a16="http://schemas.microsoft.com/office/drawing/2014/main" pred="{4EBB1E2C-915F-4A91-B2C5-917461C28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0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505</xdr:row>
      <xdr:rowOff>254000</xdr:rowOff>
    </xdr:from>
    <xdr:ext cx="921364" cy="0"/>
    <xdr:pic>
      <xdr:nvPicPr>
        <xdr:cNvPr id="90" name="Image 794">
          <a:extLst>
            <a:ext uri="{FF2B5EF4-FFF2-40B4-BE49-F238E27FC236}">
              <a16:creationId xmlns:a16="http://schemas.microsoft.com/office/drawing/2014/main" id="{A2B449F0-A625-4A5B-9A05-61124811F841}"/>
            </a:ext>
            <a:ext uri="{147F2762-F138-4A5C-976F-8EAC2B608ADB}">
              <a16:predDERef xmlns:a16="http://schemas.microsoft.com/office/drawing/2014/main" pred="{E4CAA23C-65D3-4213-8C0D-D00773B39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7704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561</xdr:row>
      <xdr:rowOff>0</xdr:rowOff>
    </xdr:from>
    <xdr:ext cx="921364" cy="0"/>
    <xdr:pic>
      <xdr:nvPicPr>
        <xdr:cNvPr id="91" name="Image 801">
          <a:extLst>
            <a:ext uri="{FF2B5EF4-FFF2-40B4-BE49-F238E27FC236}">
              <a16:creationId xmlns:a16="http://schemas.microsoft.com/office/drawing/2014/main" id="{31EC33E4-2A3A-436E-A550-B699C91D0759}"/>
            </a:ext>
            <a:ext uri="{147F2762-F138-4A5C-976F-8EAC2B608ADB}">
              <a16:predDERef xmlns:a16="http://schemas.microsoft.com/office/drawing/2014/main" pred="{A2B449F0-A625-4A5B-9A05-61124811F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602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566</xdr:row>
      <xdr:rowOff>0</xdr:rowOff>
    </xdr:from>
    <xdr:ext cx="921364" cy="0"/>
    <xdr:pic>
      <xdr:nvPicPr>
        <xdr:cNvPr id="92" name="Image 802">
          <a:extLst>
            <a:ext uri="{FF2B5EF4-FFF2-40B4-BE49-F238E27FC236}">
              <a16:creationId xmlns:a16="http://schemas.microsoft.com/office/drawing/2014/main" id="{E39CF1E1-C8EA-43F9-AE94-DAEBC41A735A}"/>
            </a:ext>
            <a:ext uri="{147F2762-F138-4A5C-976F-8EAC2B608ADB}">
              <a16:predDERef xmlns:a16="http://schemas.microsoft.com/office/drawing/2014/main" pred="{31EC33E4-2A3A-436E-A550-B699C91D0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3508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560</xdr:row>
      <xdr:rowOff>254000</xdr:rowOff>
    </xdr:from>
    <xdr:ext cx="921364" cy="0"/>
    <xdr:pic>
      <xdr:nvPicPr>
        <xdr:cNvPr id="93" name="Image 803">
          <a:extLst>
            <a:ext uri="{FF2B5EF4-FFF2-40B4-BE49-F238E27FC236}">
              <a16:creationId xmlns:a16="http://schemas.microsoft.com/office/drawing/2014/main" id="{058C1894-527D-401E-B7EE-668940837576}"/>
            </a:ext>
            <a:ext uri="{147F2762-F138-4A5C-976F-8EAC2B608ADB}">
              <a16:predDERef xmlns:a16="http://schemas.microsoft.com/office/drawing/2014/main" pred="{E39CF1E1-C8EA-43F9-AE94-DAEBC41A7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5475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506</xdr:row>
      <xdr:rowOff>0</xdr:rowOff>
    </xdr:from>
    <xdr:ext cx="921364" cy="0"/>
    <xdr:pic>
      <xdr:nvPicPr>
        <xdr:cNvPr id="94" name="Image 804">
          <a:extLst>
            <a:ext uri="{FF2B5EF4-FFF2-40B4-BE49-F238E27FC236}">
              <a16:creationId xmlns:a16="http://schemas.microsoft.com/office/drawing/2014/main" id="{9C151F8F-1BD1-4FD2-85C4-3E485F2912C9}"/>
            </a:ext>
            <a:ext uri="{147F2762-F138-4A5C-976F-8EAC2B608ADB}">
              <a16:predDERef xmlns:a16="http://schemas.microsoft.com/office/drawing/2014/main" pred="{058C1894-527D-401E-B7EE-668940837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8976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511</xdr:row>
      <xdr:rowOff>0</xdr:rowOff>
    </xdr:from>
    <xdr:ext cx="921364" cy="0"/>
    <xdr:pic>
      <xdr:nvPicPr>
        <xdr:cNvPr id="95" name="Image 805">
          <a:extLst>
            <a:ext uri="{FF2B5EF4-FFF2-40B4-BE49-F238E27FC236}">
              <a16:creationId xmlns:a16="http://schemas.microsoft.com/office/drawing/2014/main" id="{99951D8F-E2C9-48B0-A672-9A412BCDA020}"/>
            </a:ext>
            <a:ext uri="{147F2762-F138-4A5C-976F-8EAC2B608ADB}">
              <a16:predDERef xmlns:a16="http://schemas.microsoft.com/office/drawing/2014/main" pred="{9C151F8F-1BD1-4FD2-85C4-3E485F291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0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505</xdr:row>
      <xdr:rowOff>254000</xdr:rowOff>
    </xdr:from>
    <xdr:ext cx="921364" cy="0"/>
    <xdr:pic>
      <xdr:nvPicPr>
        <xdr:cNvPr id="96" name="Image 806">
          <a:extLst>
            <a:ext uri="{FF2B5EF4-FFF2-40B4-BE49-F238E27FC236}">
              <a16:creationId xmlns:a16="http://schemas.microsoft.com/office/drawing/2014/main" id="{4ADC849C-70A0-4D3D-98C7-5F82A24CF08B}"/>
            </a:ext>
            <a:ext uri="{147F2762-F138-4A5C-976F-8EAC2B608ADB}">
              <a16:predDERef xmlns:a16="http://schemas.microsoft.com/office/drawing/2014/main" pred="{99951D8F-E2C9-48B0-A672-9A412BCDA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7704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97" name="Image 4">
          <a:extLst>
            <a:ext uri="{FF2B5EF4-FFF2-40B4-BE49-F238E27FC236}">
              <a16:creationId xmlns:a16="http://schemas.microsoft.com/office/drawing/2014/main" id="{427E26E2-935D-4080-95BA-96EC169C0CA8}"/>
            </a:ext>
            <a:ext uri="{147F2762-F138-4A5C-976F-8EAC2B608ADB}">
              <a16:predDERef xmlns:a16="http://schemas.microsoft.com/office/drawing/2014/main" pred="{4ADC849C-70A0-4D3D-98C7-5F82A24CF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98" name="Image 7">
          <a:extLst>
            <a:ext uri="{FF2B5EF4-FFF2-40B4-BE49-F238E27FC236}">
              <a16:creationId xmlns:a16="http://schemas.microsoft.com/office/drawing/2014/main" id="{167E42AD-F454-4392-809C-DD92BEE54847}"/>
            </a:ext>
            <a:ext uri="{147F2762-F138-4A5C-976F-8EAC2B608ADB}">
              <a16:predDERef xmlns:a16="http://schemas.microsoft.com/office/drawing/2014/main" pred="{427E26E2-935D-4080-95BA-96EC169C0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99" name="Image 10">
          <a:extLst>
            <a:ext uri="{FF2B5EF4-FFF2-40B4-BE49-F238E27FC236}">
              <a16:creationId xmlns:a16="http://schemas.microsoft.com/office/drawing/2014/main" id="{71BFA7A7-EA0A-47FC-B1FA-04E55AF76D46}"/>
            </a:ext>
            <a:ext uri="{147F2762-F138-4A5C-976F-8EAC2B608ADB}">
              <a16:predDERef xmlns:a16="http://schemas.microsoft.com/office/drawing/2014/main" pred="{167E42AD-F454-4392-809C-DD92BEE54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00" name="Image 37">
          <a:extLst>
            <a:ext uri="{FF2B5EF4-FFF2-40B4-BE49-F238E27FC236}">
              <a16:creationId xmlns:a16="http://schemas.microsoft.com/office/drawing/2014/main" id="{DBE31899-B25F-47E9-A59A-7FD6C45567BC}"/>
            </a:ext>
            <a:ext uri="{147F2762-F138-4A5C-976F-8EAC2B608ADB}">
              <a16:predDERef xmlns:a16="http://schemas.microsoft.com/office/drawing/2014/main" pred="{71BFA7A7-EA0A-47FC-B1FA-04E55AF76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01" name="Image 40">
          <a:extLst>
            <a:ext uri="{FF2B5EF4-FFF2-40B4-BE49-F238E27FC236}">
              <a16:creationId xmlns:a16="http://schemas.microsoft.com/office/drawing/2014/main" id="{2A3EE650-EC11-468D-A0C4-385B68B8CB08}"/>
            </a:ext>
            <a:ext uri="{147F2762-F138-4A5C-976F-8EAC2B608ADB}">
              <a16:predDERef xmlns:a16="http://schemas.microsoft.com/office/drawing/2014/main" pred="{DBE31899-B25F-47E9-A59A-7FD6C4556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02" name="Image 41">
          <a:extLst>
            <a:ext uri="{FF2B5EF4-FFF2-40B4-BE49-F238E27FC236}">
              <a16:creationId xmlns:a16="http://schemas.microsoft.com/office/drawing/2014/main" id="{19B2809B-DE7B-4E1C-A11F-635CED47F629}"/>
            </a:ext>
            <a:ext uri="{147F2762-F138-4A5C-976F-8EAC2B608ADB}">
              <a16:predDERef xmlns:a16="http://schemas.microsoft.com/office/drawing/2014/main" pred="{2A3EE650-EC11-468D-A0C4-385B68B8C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03" name="Image 55">
          <a:extLst>
            <a:ext uri="{FF2B5EF4-FFF2-40B4-BE49-F238E27FC236}">
              <a16:creationId xmlns:a16="http://schemas.microsoft.com/office/drawing/2014/main" id="{51E37489-C7CE-44E0-BA66-B447C812ACB7}"/>
            </a:ext>
            <a:ext uri="{147F2762-F138-4A5C-976F-8EAC2B608ADB}">
              <a16:predDERef xmlns:a16="http://schemas.microsoft.com/office/drawing/2014/main" pred="{19B2809B-DE7B-4E1C-A11F-635CED47F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04" name="Image 56">
          <a:extLst>
            <a:ext uri="{FF2B5EF4-FFF2-40B4-BE49-F238E27FC236}">
              <a16:creationId xmlns:a16="http://schemas.microsoft.com/office/drawing/2014/main" id="{04D7A717-F248-444E-B7BD-720546932BCA}"/>
            </a:ext>
            <a:ext uri="{147F2762-F138-4A5C-976F-8EAC2B608ADB}">
              <a16:predDERef xmlns:a16="http://schemas.microsoft.com/office/drawing/2014/main" pred="{51E37489-C7CE-44E0-BA66-B447C812A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05" name="Image 57">
          <a:extLst>
            <a:ext uri="{FF2B5EF4-FFF2-40B4-BE49-F238E27FC236}">
              <a16:creationId xmlns:a16="http://schemas.microsoft.com/office/drawing/2014/main" id="{5A2494C7-4F1A-4E5F-AB7C-9DF369C52B29}"/>
            </a:ext>
            <a:ext uri="{147F2762-F138-4A5C-976F-8EAC2B608ADB}">
              <a16:predDERef xmlns:a16="http://schemas.microsoft.com/office/drawing/2014/main" pred="{04D7A717-F248-444E-B7BD-720546932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06" name="Image 67">
          <a:extLst>
            <a:ext uri="{FF2B5EF4-FFF2-40B4-BE49-F238E27FC236}">
              <a16:creationId xmlns:a16="http://schemas.microsoft.com/office/drawing/2014/main" id="{4BB93950-C15B-4E48-B551-25513221AF7E}"/>
            </a:ext>
            <a:ext uri="{147F2762-F138-4A5C-976F-8EAC2B608ADB}">
              <a16:predDERef xmlns:a16="http://schemas.microsoft.com/office/drawing/2014/main" pred="{5A2494C7-4F1A-4E5F-AB7C-9DF369C52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07" name="Image 70">
          <a:extLst>
            <a:ext uri="{FF2B5EF4-FFF2-40B4-BE49-F238E27FC236}">
              <a16:creationId xmlns:a16="http://schemas.microsoft.com/office/drawing/2014/main" id="{BC2FD3F9-4EFE-4897-B228-2B9B4D525D8E}"/>
            </a:ext>
            <a:ext uri="{147F2762-F138-4A5C-976F-8EAC2B608ADB}">
              <a16:predDERef xmlns:a16="http://schemas.microsoft.com/office/drawing/2014/main" pred="{4BB93950-C15B-4E48-B551-25513221A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08" name="Image 71">
          <a:extLst>
            <a:ext uri="{FF2B5EF4-FFF2-40B4-BE49-F238E27FC236}">
              <a16:creationId xmlns:a16="http://schemas.microsoft.com/office/drawing/2014/main" id="{8D24992E-9CDC-4B06-87ED-A40C76AA9972}"/>
            </a:ext>
            <a:ext uri="{147F2762-F138-4A5C-976F-8EAC2B608ADB}">
              <a16:predDERef xmlns:a16="http://schemas.microsoft.com/office/drawing/2014/main" pred="{BC2FD3F9-4EFE-4897-B228-2B9B4D525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09" name="Image 88">
          <a:extLst>
            <a:ext uri="{FF2B5EF4-FFF2-40B4-BE49-F238E27FC236}">
              <a16:creationId xmlns:a16="http://schemas.microsoft.com/office/drawing/2014/main" id="{F67883F6-8480-4AD3-97EB-EDA8582BCA27}"/>
            </a:ext>
            <a:ext uri="{147F2762-F138-4A5C-976F-8EAC2B608ADB}">
              <a16:predDERef xmlns:a16="http://schemas.microsoft.com/office/drawing/2014/main" pred="{8D24992E-9CDC-4B06-87ED-A40C76AA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10" name="Image 91">
          <a:extLst>
            <a:ext uri="{FF2B5EF4-FFF2-40B4-BE49-F238E27FC236}">
              <a16:creationId xmlns:a16="http://schemas.microsoft.com/office/drawing/2014/main" id="{BFB7FC3C-6670-44E4-B697-6CF1B87919C7}"/>
            </a:ext>
            <a:ext uri="{147F2762-F138-4A5C-976F-8EAC2B608ADB}">
              <a16:predDERef xmlns:a16="http://schemas.microsoft.com/office/drawing/2014/main" pred="{F67883F6-8480-4AD3-97EB-EDA8582BC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11" name="Image 92">
          <a:extLst>
            <a:ext uri="{FF2B5EF4-FFF2-40B4-BE49-F238E27FC236}">
              <a16:creationId xmlns:a16="http://schemas.microsoft.com/office/drawing/2014/main" id="{6C2166CC-C9BF-418F-8AB3-AA42C6E99A8E}"/>
            </a:ext>
            <a:ext uri="{147F2762-F138-4A5C-976F-8EAC2B608ADB}">
              <a16:predDERef xmlns:a16="http://schemas.microsoft.com/office/drawing/2014/main" pred="{BFB7FC3C-6670-44E4-B697-6CF1B8791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12" name="Image 106">
          <a:extLst>
            <a:ext uri="{FF2B5EF4-FFF2-40B4-BE49-F238E27FC236}">
              <a16:creationId xmlns:a16="http://schemas.microsoft.com/office/drawing/2014/main" id="{2CA1C7A3-EBC1-452A-B4D3-CB64A7F843C5}"/>
            </a:ext>
            <a:ext uri="{147F2762-F138-4A5C-976F-8EAC2B608ADB}">
              <a16:predDERef xmlns:a16="http://schemas.microsoft.com/office/drawing/2014/main" pred="{6C2166CC-C9BF-418F-8AB3-AA42C6E99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13" name="Image 107">
          <a:extLst>
            <a:ext uri="{FF2B5EF4-FFF2-40B4-BE49-F238E27FC236}">
              <a16:creationId xmlns:a16="http://schemas.microsoft.com/office/drawing/2014/main" id="{38285C6C-B7A7-461E-9966-281028110C91}"/>
            </a:ext>
            <a:ext uri="{147F2762-F138-4A5C-976F-8EAC2B608ADB}">
              <a16:predDERef xmlns:a16="http://schemas.microsoft.com/office/drawing/2014/main" pred="{2CA1C7A3-EBC1-452A-B4D3-CB64A7F84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14" name="Image 108">
          <a:extLst>
            <a:ext uri="{FF2B5EF4-FFF2-40B4-BE49-F238E27FC236}">
              <a16:creationId xmlns:a16="http://schemas.microsoft.com/office/drawing/2014/main" id="{AAEFB5E7-96A8-459A-8D91-6621A81EB9C6}"/>
            </a:ext>
            <a:ext uri="{147F2762-F138-4A5C-976F-8EAC2B608ADB}">
              <a16:predDERef xmlns:a16="http://schemas.microsoft.com/office/drawing/2014/main" pred="{38285C6C-B7A7-461E-9966-281028110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15" name="Image 118">
          <a:extLst>
            <a:ext uri="{FF2B5EF4-FFF2-40B4-BE49-F238E27FC236}">
              <a16:creationId xmlns:a16="http://schemas.microsoft.com/office/drawing/2014/main" id="{3CB4D77E-0252-4529-846A-44CA1BD894A1}"/>
            </a:ext>
            <a:ext uri="{147F2762-F138-4A5C-976F-8EAC2B608ADB}">
              <a16:predDERef xmlns:a16="http://schemas.microsoft.com/office/drawing/2014/main" pred="{AAEFB5E7-96A8-459A-8D91-6621A81EB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16" name="Image 121">
          <a:extLst>
            <a:ext uri="{FF2B5EF4-FFF2-40B4-BE49-F238E27FC236}">
              <a16:creationId xmlns:a16="http://schemas.microsoft.com/office/drawing/2014/main" id="{961C3B18-531C-4CBD-AD11-F034A724F6C2}"/>
            </a:ext>
            <a:ext uri="{147F2762-F138-4A5C-976F-8EAC2B608ADB}">
              <a16:predDERef xmlns:a16="http://schemas.microsoft.com/office/drawing/2014/main" pred="{3CB4D77E-0252-4529-846A-44CA1BD89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17" name="Image 122">
          <a:extLst>
            <a:ext uri="{FF2B5EF4-FFF2-40B4-BE49-F238E27FC236}">
              <a16:creationId xmlns:a16="http://schemas.microsoft.com/office/drawing/2014/main" id="{ED7CAFCD-E2D8-4DF3-B53E-1865D94E31EA}"/>
            </a:ext>
            <a:ext uri="{147F2762-F138-4A5C-976F-8EAC2B608ADB}">
              <a16:predDERef xmlns:a16="http://schemas.microsoft.com/office/drawing/2014/main" pred="{961C3B18-531C-4CBD-AD11-F034A724F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18" name="Image 139">
          <a:extLst>
            <a:ext uri="{FF2B5EF4-FFF2-40B4-BE49-F238E27FC236}">
              <a16:creationId xmlns:a16="http://schemas.microsoft.com/office/drawing/2014/main" id="{E03C073B-373E-450D-88CC-5CE35C279367}"/>
            </a:ext>
            <a:ext uri="{147F2762-F138-4A5C-976F-8EAC2B608ADB}">
              <a16:predDERef xmlns:a16="http://schemas.microsoft.com/office/drawing/2014/main" pred="{ED7CAFCD-E2D8-4DF3-B53E-1865D94E3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19" name="Image 142">
          <a:extLst>
            <a:ext uri="{FF2B5EF4-FFF2-40B4-BE49-F238E27FC236}">
              <a16:creationId xmlns:a16="http://schemas.microsoft.com/office/drawing/2014/main" id="{55595245-42C6-4B29-A8AE-3127CC9C190C}"/>
            </a:ext>
            <a:ext uri="{147F2762-F138-4A5C-976F-8EAC2B608ADB}">
              <a16:predDERef xmlns:a16="http://schemas.microsoft.com/office/drawing/2014/main" pred="{E03C073B-373E-450D-88CC-5CE35C279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20" name="Image 143">
          <a:extLst>
            <a:ext uri="{FF2B5EF4-FFF2-40B4-BE49-F238E27FC236}">
              <a16:creationId xmlns:a16="http://schemas.microsoft.com/office/drawing/2014/main" id="{19208EF6-C634-4D11-8F3E-2FB523580584}"/>
            </a:ext>
            <a:ext uri="{147F2762-F138-4A5C-976F-8EAC2B608ADB}">
              <a16:predDERef xmlns:a16="http://schemas.microsoft.com/office/drawing/2014/main" pred="{55595245-42C6-4B29-A8AE-3127CC9C1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21" name="Image 157">
          <a:extLst>
            <a:ext uri="{FF2B5EF4-FFF2-40B4-BE49-F238E27FC236}">
              <a16:creationId xmlns:a16="http://schemas.microsoft.com/office/drawing/2014/main" id="{7D0E2D5A-3B15-4704-AEF7-7DFADE22217F}"/>
            </a:ext>
            <a:ext uri="{147F2762-F138-4A5C-976F-8EAC2B608ADB}">
              <a16:predDERef xmlns:a16="http://schemas.microsoft.com/office/drawing/2014/main" pred="{19208EF6-C634-4D11-8F3E-2FB523580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22" name="Image 158">
          <a:extLst>
            <a:ext uri="{FF2B5EF4-FFF2-40B4-BE49-F238E27FC236}">
              <a16:creationId xmlns:a16="http://schemas.microsoft.com/office/drawing/2014/main" id="{FE9781E8-F298-48F8-8531-B58F84047B5B}"/>
            </a:ext>
            <a:ext uri="{147F2762-F138-4A5C-976F-8EAC2B608ADB}">
              <a16:predDERef xmlns:a16="http://schemas.microsoft.com/office/drawing/2014/main" pred="{7D0E2D5A-3B15-4704-AEF7-7DFADE222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23" name="Image 159">
          <a:extLst>
            <a:ext uri="{FF2B5EF4-FFF2-40B4-BE49-F238E27FC236}">
              <a16:creationId xmlns:a16="http://schemas.microsoft.com/office/drawing/2014/main" id="{B9A6EBBC-C74A-473F-A2A5-17769341F0C3}"/>
            </a:ext>
            <a:ext uri="{147F2762-F138-4A5C-976F-8EAC2B608ADB}">
              <a16:predDERef xmlns:a16="http://schemas.microsoft.com/office/drawing/2014/main" pred="{FE9781E8-F298-48F8-8531-B58F84047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24" name="Image 169">
          <a:extLst>
            <a:ext uri="{FF2B5EF4-FFF2-40B4-BE49-F238E27FC236}">
              <a16:creationId xmlns:a16="http://schemas.microsoft.com/office/drawing/2014/main" id="{7CEBBEB9-B3CC-436B-8F2D-B130D429C2C9}"/>
            </a:ext>
            <a:ext uri="{147F2762-F138-4A5C-976F-8EAC2B608ADB}">
              <a16:predDERef xmlns:a16="http://schemas.microsoft.com/office/drawing/2014/main" pred="{B9A6EBBC-C74A-473F-A2A5-17769341F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25" name="Image 172">
          <a:extLst>
            <a:ext uri="{FF2B5EF4-FFF2-40B4-BE49-F238E27FC236}">
              <a16:creationId xmlns:a16="http://schemas.microsoft.com/office/drawing/2014/main" id="{22B61B6B-5EE7-42CC-B30F-B58B438D63E2}"/>
            </a:ext>
            <a:ext uri="{147F2762-F138-4A5C-976F-8EAC2B608ADB}">
              <a16:predDERef xmlns:a16="http://schemas.microsoft.com/office/drawing/2014/main" pred="{7CEBBEB9-B3CC-436B-8F2D-B130D429C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26" name="Image 173">
          <a:extLst>
            <a:ext uri="{FF2B5EF4-FFF2-40B4-BE49-F238E27FC236}">
              <a16:creationId xmlns:a16="http://schemas.microsoft.com/office/drawing/2014/main" id="{BDB22198-FF6F-4591-AD3A-D143F25E9F66}"/>
            </a:ext>
            <a:ext uri="{147F2762-F138-4A5C-976F-8EAC2B608ADB}">
              <a16:predDERef xmlns:a16="http://schemas.microsoft.com/office/drawing/2014/main" pred="{22B61B6B-5EE7-42CC-B30F-B58B438D6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27" name="Image 190">
          <a:extLst>
            <a:ext uri="{FF2B5EF4-FFF2-40B4-BE49-F238E27FC236}">
              <a16:creationId xmlns:a16="http://schemas.microsoft.com/office/drawing/2014/main" id="{0B2DA83D-1464-474F-B1A5-D690D38CECB1}"/>
            </a:ext>
            <a:ext uri="{147F2762-F138-4A5C-976F-8EAC2B608ADB}">
              <a16:predDERef xmlns:a16="http://schemas.microsoft.com/office/drawing/2014/main" pred="{BDB22198-FF6F-4591-AD3A-D143F25E9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28" name="Image 193">
          <a:extLst>
            <a:ext uri="{FF2B5EF4-FFF2-40B4-BE49-F238E27FC236}">
              <a16:creationId xmlns:a16="http://schemas.microsoft.com/office/drawing/2014/main" id="{B7D09809-47E2-49D0-BB16-8E131F0AC651}"/>
            </a:ext>
            <a:ext uri="{147F2762-F138-4A5C-976F-8EAC2B608ADB}">
              <a16:predDERef xmlns:a16="http://schemas.microsoft.com/office/drawing/2014/main" pred="{0B2DA83D-1464-474F-B1A5-D690D38CE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29" name="Image 194">
          <a:extLst>
            <a:ext uri="{FF2B5EF4-FFF2-40B4-BE49-F238E27FC236}">
              <a16:creationId xmlns:a16="http://schemas.microsoft.com/office/drawing/2014/main" id="{9C2B3291-A32A-46E1-B6A1-4D2BEE8C008F}"/>
            </a:ext>
            <a:ext uri="{147F2762-F138-4A5C-976F-8EAC2B608ADB}">
              <a16:predDERef xmlns:a16="http://schemas.microsoft.com/office/drawing/2014/main" pred="{B7D09809-47E2-49D0-BB16-8E131F0AC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30" name="Image 208">
          <a:extLst>
            <a:ext uri="{FF2B5EF4-FFF2-40B4-BE49-F238E27FC236}">
              <a16:creationId xmlns:a16="http://schemas.microsoft.com/office/drawing/2014/main" id="{8EDC7DBD-F9F8-4568-B630-86AC09317991}"/>
            </a:ext>
            <a:ext uri="{147F2762-F138-4A5C-976F-8EAC2B608ADB}">
              <a16:predDERef xmlns:a16="http://schemas.microsoft.com/office/drawing/2014/main" pred="{9C2B3291-A32A-46E1-B6A1-4D2BEE8C0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31" name="Image 209">
          <a:extLst>
            <a:ext uri="{FF2B5EF4-FFF2-40B4-BE49-F238E27FC236}">
              <a16:creationId xmlns:a16="http://schemas.microsoft.com/office/drawing/2014/main" id="{E609F488-649B-434E-8A79-FE2F77624458}"/>
            </a:ext>
            <a:ext uri="{147F2762-F138-4A5C-976F-8EAC2B608ADB}">
              <a16:predDERef xmlns:a16="http://schemas.microsoft.com/office/drawing/2014/main" pred="{8EDC7DBD-F9F8-4568-B630-86AC09317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32" name="Image 210">
          <a:extLst>
            <a:ext uri="{FF2B5EF4-FFF2-40B4-BE49-F238E27FC236}">
              <a16:creationId xmlns:a16="http://schemas.microsoft.com/office/drawing/2014/main" id="{4D5B4C53-A8A7-43E4-95BF-7C29F547113D}"/>
            </a:ext>
            <a:ext uri="{147F2762-F138-4A5C-976F-8EAC2B608ADB}">
              <a16:predDERef xmlns:a16="http://schemas.microsoft.com/office/drawing/2014/main" pred="{E609F488-649B-434E-8A79-FE2F77624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33" name="Image 220">
          <a:extLst>
            <a:ext uri="{FF2B5EF4-FFF2-40B4-BE49-F238E27FC236}">
              <a16:creationId xmlns:a16="http://schemas.microsoft.com/office/drawing/2014/main" id="{C2D36C54-D0A1-42DE-B6E3-770DDB34227B}"/>
            </a:ext>
            <a:ext uri="{147F2762-F138-4A5C-976F-8EAC2B608ADB}">
              <a16:predDERef xmlns:a16="http://schemas.microsoft.com/office/drawing/2014/main" pred="{4D5B4C53-A8A7-43E4-95BF-7C29F5471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34" name="Image 223">
          <a:extLst>
            <a:ext uri="{FF2B5EF4-FFF2-40B4-BE49-F238E27FC236}">
              <a16:creationId xmlns:a16="http://schemas.microsoft.com/office/drawing/2014/main" id="{31502838-279F-4073-93B3-58605517535F}"/>
            </a:ext>
            <a:ext uri="{147F2762-F138-4A5C-976F-8EAC2B608ADB}">
              <a16:predDERef xmlns:a16="http://schemas.microsoft.com/office/drawing/2014/main" pred="{C2D36C54-D0A1-42DE-B6E3-770DDB342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35" name="Image 224">
          <a:extLst>
            <a:ext uri="{FF2B5EF4-FFF2-40B4-BE49-F238E27FC236}">
              <a16:creationId xmlns:a16="http://schemas.microsoft.com/office/drawing/2014/main" id="{79C51481-0D22-455E-B609-7A99A1D5CC03}"/>
            </a:ext>
            <a:ext uri="{147F2762-F138-4A5C-976F-8EAC2B608ADB}">
              <a16:predDERef xmlns:a16="http://schemas.microsoft.com/office/drawing/2014/main" pred="{31502838-279F-4073-93B3-586055175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36" name="Image 241">
          <a:extLst>
            <a:ext uri="{FF2B5EF4-FFF2-40B4-BE49-F238E27FC236}">
              <a16:creationId xmlns:a16="http://schemas.microsoft.com/office/drawing/2014/main" id="{17C42690-14C7-4355-A3C8-D47B7521E948}"/>
            </a:ext>
            <a:ext uri="{147F2762-F138-4A5C-976F-8EAC2B608ADB}">
              <a16:predDERef xmlns:a16="http://schemas.microsoft.com/office/drawing/2014/main" pred="{79C51481-0D22-455E-B609-7A99A1D5C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37" name="Image 244">
          <a:extLst>
            <a:ext uri="{FF2B5EF4-FFF2-40B4-BE49-F238E27FC236}">
              <a16:creationId xmlns:a16="http://schemas.microsoft.com/office/drawing/2014/main" id="{2986216C-8C93-4541-9C27-07D7DC0D14B8}"/>
            </a:ext>
            <a:ext uri="{147F2762-F138-4A5C-976F-8EAC2B608ADB}">
              <a16:predDERef xmlns:a16="http://schemas.microsoft.com/office/drawing/2014/main" pred="{17C42690-14C7-4355-A3C8-D47B7521E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38" name="Image 245">
          <a:extLst>
            <a:ext uri="{FF2B5EF4-FFF2-40B4-BE49-F238E27FC236}">
              <a16:creationId xmlns:a16="http://schemas.microsoft.com/office/drawing/2014/main" id="{6AE7CE16-44F5-4DDF-869C-17A24529A6DB}"/>
            </a:ext>
            <a:ext uri="{147F2762-F138-4A5C-976F-8EAC2B608ADB}">
              <a16:predDERef xmlns:a16="http://schemas.microsoft.com/office/drawing/2014/main" pred="{2986216C-8C93-4541-9C27-07D7DC0D1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39" name="Image 259">
          <a:extLst>
            <a:ext uri="{FF2B5EF4-FFF2-40B4-BE49-F238E27FC236}">
              <a16:creationId xmlns:a16="http://schemas.microsoft.com/office/drawing/2014/main" id="{52B2E714-2D87-4267-8E75-38889C460156}"/>
            </a:ext>
            <a:ext uri="{147F2762-F138-4A5C-976F-8EAC2B608ADB}">
              <a16:predDERef xmlns:a16="http://schemas.microsoft.com/office/drawing/2014/main" pred="{6AE7CE16-44F5-4DDF-869C-17A24529A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40" name="Image 260">
          <a:extLst>
            <a:ext uri="{FF2B5EF4-FFF2-40B4-BE49-F238E27FC236}">
              <a16:creationId xmlns:a16="http://schemas.microsoft.com/office/drawing/2014/main" id="{82D1FE3E-505A-4C54-8D09-49FCCB9CF385}"/>
            </a:ext>
            <a:ext uri="{147F2762-F138-4A5C-976F-8EAC2B608ADB}">
              <a16:predDERef xmlns:a16="http://schemas.microsoft.com/office/drawing/2014/main" pred="{52B2E714-2D87-4267-8E75-38889C460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41" name="Image 261">
          <a:extLst>
            <a:ext uri="{FF2B5EF4-FFF2-40B4-BE49-F238E27FC236}">
              <a16:creationId xmlns:a16="http://schemas.microsoft.com/office/drawing/2014/main" id="{56E46D39-4D2C-47A0-9E1B-612708571BA6}"/>
            </a:ext>
            <a:ext uri="{147F2762-F138-4A5C-976F-8EAC2B608ADB}">
              <a16:predDERef xmlns:a16="http://schemas.microsoft.com/office/drawing/2014/main" pred="{82D1FE3E-505A-4C54-8D09-49FCCB9CF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42" name="Image 271">
          <a:extLst>
            <a:ext uri="{FF2B5EF4-FFF2-40B4-BE49-F238E27FC236}">
              <a16:creationId xmlns:a16="http://schemas.microsoft.com/office/drawing/2014/main" id="{19A34A8A-B302-4BB1-8A09-CB8246DB2998}"/>
            </a:ext>
            <a:ext uri="{147F2762-F138-4A5C-976F-8EAC2B608ADB}">
              <a16:predDERef xmlns:a16="http://schemas.microsoft.com/office/drawing/2014/main" pred="{56E46D39-4D2C-47A0-9E1B-612708571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43" name="Image 274">
          <a:extLst>
            <a:ext uri="{FF2B5EF4-FFF2-40B4-BE49-F238E27FC236}">
              <a16:creationId xmlns:a16="http://schemas.microsoft.com/office/drawing/2014/main" id="{F4A5E775-107E-406D-A6CD-C0BC1C3C0BE5}"/>
            </a:ext>
            <a:ext uri="{147F2762-F138-4A5C-976F-8EAC2B608ADB}">
              <a16:predDERef xmlns:a16="http://schemas.microsoft.com/office/drawing/2014/main" pred="{19A34A8A-B302-4BB1-8A09-CB8246DB2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44" name="Image 275">
          <a:extLst>
            <a:ext uri="{FF2B5EF4-FFF2-40B4-BE49-F238E27FC236}">
              <a16:creationId xmlns:a16="http://schemas.microsoft.com/office/drawing/2014/main" id="{19235E84-E7E2-47FE-A17A-AAE8896F7830}"/>
            </a:ext>
            <a:ext uri="{147F2762-F138-4A5C-976F-8EAC2B608ADB}">
              <a16:predDERef xmlns:a16="http://schemas.microsoft.com/office/drawing/2014/main" pred="{F4A5E775-107E-406D-A6CD-C0BC1C3C0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45" name="Image 292">
          <a:extLst>
            <a:ext uri="{FF2B5EF4-FFF2-40B4-BE49-F238E27FC236}">
              <a16:creationId xmlns:a16="http://schemas.microsoft.com/office/drawing/2014/main" id="{F644F404-A49A-4A2C-9745-A6E768D3E438}"/>
            </a:ext>
            <a:ext uri="{147F2762-F138-4A5C-976F-8EAC2B608ADB}">
              <a16:predDERef xmlns:a16="http://schemas.microsoft.com/office/drawing/2014/main" pred="{19235E84-E7E2-47FE-A17A-AAE8896F7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46" name="Image 295">
          <a:extLst>
            <a:ext uri="{FF2B5EF4-FFF2-40B4-BE49-F238E27FC236}">
              <a16:creationId xmlns:a16="http://schemas.microsoft.com/office/drawing/2014/main" id="{59C4330B-135B-4404-B312-E80F5BC8D87B}"/>
            </a:ext>
            <a:ext uri="{147F2762-F138-4A5C-976F-8EAC2B608ADB}">
              <a16:predDERef xmlns:a16="http://schemas.microsoft.com/office/drawing/2014/main" pred="{F644F404-A49A-4A2C-9745-A6E768D3E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47" name="Image 296">
          <a:extLst>
            <a:ext uri="{FF2B5EF4-FFF2-40B4-BE49-F238E27FC236}">
              <a16:creationId xmlns:a16="http://schemas.microsoft.com/office/drawing/2014/main" id="{27B6C54A-3B01-4092-98A9-43E80F2048EF}"/>
            </a:ext>
            <a:ext uri="{147F2762-F138-4A5C-976F-8EAC2B608ADB}">
              <a16:predDERef xmlns:a16="http://schemas.microsoft.com/office/drawing/2014/main" pred="{59C4330B-135B-4404-B312-E80F5BC8D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48" name="Image 310">
          <a:extLst>
            <a:ext uri="{FF2B5EF4-FFF2-40B4-BE49-F238E27FC236}">
              <a16:creationId xmlns:a16="http://schemas.microsoft.com/office/drawing/2014/main" id="{EBB4362B-53F2-4CA7-BA7C-C0070B3136EC}"/>
            </a:ext>
            <a:ext uri="{147F2762-F138-4A5C-976F-8EAC2B608ADB}">
              <a16:predDERef xmlns:a16="http://schemas.microsoft.com/office/drawing/2014/main" pred="{27B6C54A-3B01-4092-98A9-43E80F204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49" name="Image 311">
          <a:extLst>
            <a:ext uri="{FF2B5EF4-FFF2-40B4-BE49-F238E27FC236}">
              <a16:creationId xmlns:a16="http://schemas.microsoft.com/office/drawing/2014/main" id="{37154126-6F10-4A00-BE5D-0D5336145C28}"/>
            </a:ext>
            <a:ext uri="{147F2762-F138-4A5C-976F-8EAC2B608ADB}">
              <a16:predDERef xmlns:a16="http://schemas.microsoft.com/office/drawing/2014/main" pred="{EBB4362B-53F2-4CA7-BA7C-C0070B313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50" name="Image 312">
          <a:extLst>
            <a:ext uri="{FF2B5EF4-FFF2-40B4-BE49-F238E27FC236}">
              <a16:creationId xmlns:a16="http://schemas.microsoft.com/office/drawing/2014/main" id="{FE7B3A72-A4C9-4078-8A7D-5B6764E8C60B}"/>
            </a:ext>
            <a:ext uri="{147F2762-F138-4A5C-976F-8EAC2B608ADB}">
              <a16:predDERef xmlns:a16="http://schemas.microsoft.com/office/drawing/2014/main" pred="{37154126-6F10-4A00-BE5D-0D5336145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51" name="Image 322">
          <a:extLst>
            <a:ext uri="{FF2B5EF4-FFF2-40B4-BE49-F238E27FC236}">
              <a16:creationId xmlns:a16="http://schemas.microsoft.com/office/drawing/2014/main" id="{2A4F17BC-E135-484E-94D9-6554E628B718}"/>
            </a:ext>
            <a:ext uri="{147F2762-F138-4A5C-976F-8EAC2B608ADB}">
              <a16:predDERef xmlns:a16="http://schemas.microsoft.com/office/drawing/2014/main" pred="{FE7B3A72-A4C9-4078-8A7D-5B6764E8C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52" name="Image 325">
          <a:extLst>
            <a:ext uri="{FF2B5EF4-FFF2-40B4-BE49-F238E27FC236}">
              <a16:creationId xmlns:a16="http://schemas.microsoft.com/office/drawing/2014/main" id="{838E79C2-1B21-474C-927B-4C1DE10D1EFC}"/>
            </a:ext>
            <a:ext uri="{147F2762-F138-4A5C-976F-8EAC2B608ADB}">
              <a16:predDERef xmlns:a16="http://schemas.microsoft.com/office/drawing/2014/main" pred="{2A4F17BC-E135-484E-94D9-6554E628B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53" name="Image 326">
          <a:extLst>
            <a:ext uri="{FF2B5EF4-FFF2-40B4-BE49-F238E27FC236}">
              <a16:creationId xmlns:a16="http://schemas.microsoft.com/office/drawing/2014/main" id="{42B18BB0-59C7-42DD-B6F5-92E15B06799D}"/>
            </a:ext>
            <a:ext uri="{147F2762-F138-4A5C-976F-8EAC2B608ADB}">
              <a16:predDERef xmlns:a16="http://schemas.microsoft.com/office/drawing/2014/main" pred="{838E79C2-1B21-474C-927B-4C1DE10D1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54" name="Image 343">
          <a:extLst>
            <a:ext uri="{FF2B5EF4-FFF2-40B4-BE49-F238E27FC236}">
              <a16:creationId xmlns:a16="http://schemas.microsoft.com/office/drawing/2014/main" id="{B7EDCB0B-E017-4A77-B760-7F7B28FFCBC7}"/>
            </a:ext>
            <a:ext uri="{147F2762-F138-4A5C-976F-8EAC2B608ADB}">
              <a16:predDERef xmlns:a16="http://schemas.microsoft.com/office/drawing/2014/main" pred="{42B18BB0-59C7-42DD-B6F5-92E15B0679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55" name="Image 346">
          <a:extLst>
            <a:ext uri="{FF2B5EF4-FFF2-40B4-BE49-F238E27FC236}">
              <a16:creationId xmlns:a16="http://schemas.microsoft.com/office/drawing/2014/main" id="{DC85CC87-564A-45C6-90C7-A8C19188B7D7}"/>
            </a:ext>
            <a:ext uri="{147F2762-F138-4A5C-976F-8EAC2B608ADB}">
              <a16:predDERef xmlns:a16="http://schemas.microsoft.com/office/drawing/2014/main" pred="{B7EDCB0B-E017-4A77-B760-7F7B28FFC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56" name="Image 347">
          <a:extLst>
            <a:ext uri="{FF2B5EF4-FFF2-40B4-BE49-F238E27FC236}">
              <a16:creationId xmlns:a16="http://schemas.microsoft.com/office/drawing/2014/main" id="{C2E46EFB-E2DF-4BE4-BDDB-A4FF0D8AD59C}"/>
            </a:ext>
            <a:ext uri="{147F2762-F138-4A5C-976F-8EAC2B608ADB}">
              <a16:predDERef xmlns:a16="http://schemas.microsoft.com/office/drawing/2014/main" pred="{DC85CC87-564A-45C6-90C7-A8C19188B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57" name="Image 361">
          <a:extLst>
            <a:ext uri="{FF2B5EF4-FFF2-40B4-BE49-F238E27FC236}">
              <a16:creationId xmlns:a16="http://schemas.microsoft.com/office/drawing/2014/main" id="{E4B8C23A-22CE-4979-A684-F1D53FDF736E}"/>
            </a:ext>
            <a:ext uri="{147F2762-F138-4A5C-976F-8EAC2B608ADB}">
              <a16:predDERef xmlns:a16="http://schemas.microsoft.com/office/drawing/2014/main" pred="{C2E46EFB-E2DF-4BE4-BDDB-A4FF0D8AD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58" name="Image 362">
          <a:extLst>
            <a:ext uri="{FF2B5EF4-FFF2-40B4-BE49-F238E27FC236}">
              <a16:creationId xmlns:a16="http://schemas.microsoft.com/office/drawing/2014/main" id="{DC7236CB-DED1-44E3-B57E-93B0F0113C1E}"/>
            </a:ext>
            <a:ext uri="{147F2762-F138-4A5C-976F-8EAC2B608ADB}">
              <a16:predDERef xmlns:a16="http://schemas.microsoft.com/office/drawing/2014/main" pred="{E4B8C23A-22CE-4979-A684-F1D53FDF7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59" name="Image 363">
          <a:extLst>
            <a:ext uri="{FF2B5EF4-FFF2-40B4-BE49-F238E27FC236}">
              <a16:creationId xmlns:a16="http://schemas.microsoft.com/office/drawing/2014/main" id="{9A75A5C7-D8F9-40C7-B5A6-ACDBEBFBF28D}"/>
            </a:ext>
            <a:ext uri="{147F2762-F138-4A5C-976F-8EAC2B608ADB}">
              <a16:predDERef xmlns:a16="http://schemas.microsoft.com/office/drawing/2014/main" pred="{DC7236CB-DED1-44E3-B57E-93B0F0113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60" name="Image 373">
          <a:extLst>
            <a:ext uri="{FF2B5EF4-FFF2-40B4-BE49-F238E27FC236}">
              <a16:creationId xmlns:a16="http://schemas.microsoft.com/office/drawing/2014/main" id="{F7FA66D2-E6C1-42E0-869F-B002A584F7D3}"/>
            </a:ext>
            <a:ext uri="{147F2762-F138-4A5C-976F-8EAC2B608ADB}">
              <a16:predDERef xmlns:a16="http://schemas.microsoft.com/office/drawing/2014/main" pred="{9A75A5C7-D8F9-40C7-B5A6-ACDBEBFBF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61" name="Image 376">
          <a:extLst>
            <a:ext uri="{FF2B5EF4-FFF2-40B4-BE49-F238E27FC236}">
              <a16:creationId xmlns:a16="http://schemas.microsoft.com/office/drawing/2014/main" id="{2264C4E7-A046-438F-AE20-9B20D7DC4334}"/>
            </a:ext>
            <a:ext uri="{147F2762-F138-4A5C-976F-8EAC2B608ADB}">
              <a16:predDERef xmlns:a16="http://schemas.microsoft.com/office/drawing/2014/main" pred="{F7FA66D2-E6C1-42E0-869F-B002A584F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62" name="Image 377">
          <a:extLst>
            <a:ext uri="{FF2B5EF4-FFF2-40B4-BE49-F238E27FC236}">
              <a16:creationId xmlns:a16="http://schemas.microsoft.com/office/drawing/2014/main" id="{1D5DF166-F764-4866-8E95-87002B8B9A6F}"/>
            </a:ext>
            <a:ext uri="{147F2762-F138-4A5C-976F-8EAC2B608ADB}">
              <a16:predDERef xmlns:a16="http://schemas.microsoft.com/office/drawing/2014/main" pred="{2264C4E7-A046-438F-AE20-9B20D7DC4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63" name="Image 420">
          <a:extLst>
            <a:ext uri="{FF2B5EF4-FFF2-40B4-BE49-F238E27FC236}">
              <a16:creationId xmlns:a16="http://schemas.microsoft.com/office/drawing/2014/main" id="{3E6DD313-D73D-4CDA-8669-2514D4C33FF7}"/>
            </a:ext>
            <a:ext uri="{147F2762-F138-4A5C-976F-8EAC2B608ADB}">
              <a16:predDERef xmlns:a16="http://schemas.microsoft.com/office/drawing/2014/main" pred="{1D5DF166-F764-4866-8E95-87002B8B9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64" name="Image 421">
          <a:extLst>
            <a:ext uri="{FF2B5EF4-FFF2-40B4-BE49-F238E27FC236}">
              <a16:creationId xmlns:a16="http://schemas.microsoft.com/office/drawing/2014/main" id="{CCE6F423-6E56-40A1-A663-57CA3EEE80C1}"/>
            </a:ext>
            <a:ext uri="{147F2762-F138-4A5C-976F-8EAC2B608ADB}">
              <a16:predDERef xmlns:a16="http://schemas.microsoft.com/office/drawing/2014/main" pred="{3E6DD313-D73D-4CDA-8669-2514D4C33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65" name="Image 422">
          <a:extLst>
            <a:ext uri="{FF2B5EF4-FFF2-40B4-BE49-F238E27FC236}">
              <a16:creationId xmlns:a16="http://schemas.microsoft.com/office/drawing/2014/main" id="{F2C23C7E-3A08-4090-9DD8-D1AAD9F82C5F}"/>
            </a:ext>
            <a:ext uri="{147F2762-F138-4A5C-976F-8EAC2B608ADB}">
              <a16:predDERef xmlns:a16="http://schemas.microsoft.com/office/drawing/2014/main" pred="{CCE6F423-6E56-40A1-A663-57CA3EEE8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66" name="Image 447">
          <a:extLst>
            <a:ext uri="{FF2B5EF4-FFF2-40B4-BE49-F238E27FC236}">
              <a16:creationId xmlns:a16="http://schemas.microsoft.com/office/drawing/2014/main" id="{21040E8C-DB69-4DDD-AD15-F7D284C61393}"/>
            </a:ext>
            <a:ext uri="{147F2762-F138-4A5C-976F-8EAC2B608ADB}">
              <a16:predDERef xmlns:a16="http://schemas.microsoft.com/office/drawing/2014/main" pred="{F2C23C7E-3A08-4090-9DD8-D1AAD9F82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67" name="Image 450">
          <a:extLst>
            <a:ext uri="{FF2B5EF4-FFF2-40B4-BE49-F238E27FC236}">
              <a16:creationId xmlns:a16="http://schemas.microsoft.com/office/drawing/2014/main" id="{00998907-5F52-48ED-8957-14D2C79C3634}"/>
            </a:ext>
            <a:ext uri="{147F2762-F138-4A5C-976F-8EAC2B608ADB}">
              <a16:predDERef xmlns:a16="http://schemas.microsoft.com/office/drawing/2014/main" pred="{21040E8C-DB69-4DDD-AD15-F7D284C61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68" name="Image 451">
          <a:extLst>
            <a:ext uri="{FF2B5EF4-FFF2-40B4-BE49-F238E27FC236}">
              <a16:creationId xmlns:a16="http://schemas.microsoft.com/office/drawing/2014/main" id="{8BE5D173-CD1E-4F40-BC1D-83E896D10950}"/>
            </a:ext>
            <a:ext uri="{147F2762-F138-4A5C-976F-8EAC2B608ADB}">
              <a16:predDERef xmlns:a16="http://schemas.microsoft.com/office/drawing/2014/main" pred="{00998907-5F52-48ED-8957-14D2C79C3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69" name="Image 465">
          <a:extLst>
            <a:ext uri="{FF2B5EF4-FFF2-40B4-BE49-F238E27FC236}">
              <a16:creationId xmlns:a16="http://schemas.microsoft.com/office/drawing/2014/main" id="{A409E208-C032-4A25-8FEB-7EACDF268F83}"/>
            </a:ext>
            <a:ext uri="{147F2762-F138-4A5C-976F-8EAC2B608ADB}">
              <a16:predDERef xmlns:a16="http://schemas.microsoft.com/office/drawing/2014/main" pred="{8BE5D173-CD1E-4F40-BC1D-83E896D10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70" name="Image 466">
          <a:extLst>
            <a:ext uri="{FF2B5EF4-FFF2-40B4-BE49-F238E27FC236}">
              <a16:creationId xmlns:a16="http://schemas.microsoft.com/office/drawing/2014/main" id="{53B9899E-38EE-4EA1-B0AF-8FB5166CCBD3}"/>
            </a:ext>
            <a:ext uri="{147F2762-F138-4A5C-976F-8EAC2B608ADB}">
              <a16:predDERef xmlns:a16="http://schemas.microsoft.com/office/drawing/2014/main" pred="{A409E208-C032-4A25-8FEB-7EACDF268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71" name="Image 467">
          <a:extLst>
            <a:ext uri="{FF2B5EF4-FFF2-40B4-BE49-F238E27FC236}">
              <a16:creationId xmlns:a16="http://schemas.microsoft.com/office/drawing/2014/main" id="{8E258DAE-10A4-4D99-AA06-D99920348F54}"/>
            </a:ext>
            <a:ext uri="{147F2762-F138-4A5C-976F-8EAC2B608ADB}">
              <a16:predDERef xmlns:a16="http://schemas.microsoft.com/office/drawing/2014/main" pred="{53B9899E-38EE-4EA1-B0AF-8FB5166CC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72" name="Image 477">
          <a:extLst>
            <a:ext uri="{FF2B5EF4-FFF2-40B4-BE49-F238E27FC236}">
              <a16:creationId xmlns:a16="http://schemas.microsoft.com/office/drawing/2014/main" id="{E6E7A7ED-25A8-437E-A859-454205DEB95C}"/>
            </a:ext>
            <a:ext uri="{147F2762-F138-4A5C-976F-8EAC2B608ADB}">
              <a16:predDERef xmlns:a16="http://schemas.microsoft.com/office/drawing/2014/main" pred="{8E258DAE-10A4-4D99-AA06-D99920348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73" name="Image 480">
          <a:extLst>
            <a:ext uri="{FF2B5EF4-FFF2-40B4-BE49-F238E27FC236}">
              <a16:creationId xmlns:a16="http://schemas.microsoft.com/office/drawing/2014/main" id="{51B9B4A4-F9A2-4FD1-AADD-E7BA98755228}"/>
            </a:ext>
            <a:ext uri="{147F2762-F138-4A5C-976F-8EAC2B608ADB}">
              <a16:predDERef xmlns:a16="http://schemas.microsoft.com/office/drawing/2014/main" pred="{E6E7A7ED-25A8-437E-A859-454205DEB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74" name="Image 481">
          <a:extLst>
            <a:ext uri="{FF2B5EF4-FFF2-40B4-BE49-F238E27FC236}">
              <a16:creationId xmlns:a16="http://schemas.microsoft.com/office/drawing/2014/main" id="{8FAFDFAC-DFF7-4032-9FE0-A4B94FA699CA}"/>
            </a:ext>
            <a:ext uri="{147F2762-F138-4A5C-976F-8EAC2B608ADB}">
              <a16:predDERef xmlns:a16="http://schemas.microsoft.com/office/drawing/2014/main" pred="{51B9B4A4-F9A2-4FD1-AADD-E7BA98755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75" name="Image 498">
          <a:extLst>
            <a:ext uri="{FF2B5EF4-FFF2-40B4-BE49-F238E27FC236}">
              <a16:creationId xmlns:a16="http://schemas.microsoft.com/office/drawing/2014/main" id="{B88B6D4B-9EC3-41D2-BD75-18FC0FA86D92}"/>
            </a:ext>
            <a:ext uri="{147F2762-F138-4A5C-976F-8EAC2B608ADB}">
              <a16:predDERef xmlns:a16="http://schemas.microsoft.com/office/drawing/2014/main" pred="{8FAFDFAC-DFF7-4032-9FE0-A4B94FA69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76" name="Image 501">
          <a:extLst>
            <a:ext uri="{FF2B5EF4-FFF2-40B4-BE49-F238E27FC236}">
              <a16:creationId xmlns:a16="http://schemas.microsoft.com/office/drawing/2014/main" id="{1FE693C5-F4A5-4B8F-BC46-A32BA821416D}"/>
            </a:ext>
            <a:ext uri="{147F2762-F138-4A5C-976F-8EAC2B608ADB}">
              <a16:predDERef xmlns:a16="http://schemas.microsoft.com/office/drawing/2014/main" pred="{B88B6D4B-9EC3-41D2-BD75-18FC0FA86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77" name="Image 502">
          <a:extLst>
            <a:ext uri="{FF2B5EF4-FFF2-40B4-BE49-F238E27FC236}">
              <a16:creationId xmlns:a16="http://schemas.microsoft.com/office/drawing/2014/main" id="{A49B6DC9-4FAC-414D-84E5-E0BA4DD04D1B}"/>
            </a:ext>
            <a:ext uri="{147F2762-F138-4A5C-976F-8EAC2B608ADB}">
              <a16:predDERef xmlns:a16="http://schemas.microsoft.com/office/drawing/2014/main" pred="{1FE693C5-F4A5-4B8F-BC46-A32BA8214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78" name="Image 516">
          <a:extLst>
            <a:ext uri="{FF2B5EF4-FFF2-40B4-BE49-F238E27FC236}">
              <a16:creationId xmlns:a16="http://schemas.microsoft.com/office/drawing/2014/main" id="{912A4C7D-259A-4AE7-823D-88B0F920DDC6}"/>
            </a:ext>
            <a:ext uri="{147F2762-F138-4A5C-976F-8EAC2B608ADB}">
              <a16:predDERef xmlns:a16="http://schemas.microsoft.com/office/drawing/2014/main" pred="{A49B6DC9-4FAC-414D-84E5-E0BA4DD04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79" name="Image 517">
          <a:extLst>
            <a:ext uri="{FF2B5EF4-FFF2-40B4-BE49-F238E27FC236}">
              <a16:creationId xmlns:a16="http://schemas.microsoft.com/office/drawing/2014/main" id="{B2C0D70D-8EBE-4055-9D2B-B3CC442EA17F}"/>
            </a:ext>
            <a:ext uri="{147F2762-F138-4A5C-976F-8EAC2B608ADB}">
              <a16:predDERef xmlns:a16="http://schemas.microsoft.com/office/drawing/2014/main" pred="{912A4C7D-259A-4AE7-823D-88B0F920D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80" name="Image 518">
          <a:extLst>
            <a:ext uri="{FF2B5EF4-FFF2-40B4-BE49-F238E27FC236}">
              <a16:creationId xmlns:a16="http://schemas.microsoft.com/office/drawing/2014/main" id="{C5BE29ED-12E8-4247-9B0F-0C54D6137198}"/>
            </a:ext>
            <a:ext uri="{147F2762-F138-4A5C-976F-8EAC2B608ADB}">
              <a16:predDERef xmlns:a16="http://schemas.microsoft.com/office/drawing/2014/main" pred="{B2C0D70D-8EBE-4055-9D2B-B3CC442EA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81" name="Image 525">
          <a:extLst>
            <a:ext uri="{FF2B5EF4-FFF2-40B4-BE49-F238E27FC236}">
              <a16:creationId xmlns:a16="http://schemas.microsoft.com/office/drawing/2014/main" id="{A28F4AF7-1BC4-401B-83E5-0B57AC86AE3A}"/>
            </a:ext>
            <a:ext uri="{147F2762-F138-4A5C-976F-8EAC2B608ADB}">
              <a16:predDERef xmlns:a16="http://schemas.microsoft.com/office/drawing/2014/main" pred="{C5BE29ED-12E8-4247-9B0F-0C54D6137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82" name="Image 526">
          <a:extLst>
            <a:ext uri="{FF2B5EF4-FFF2-40B4-BE49-F238E27FC236}">
              <a16:creationId xmlns:a16="http://schemas.microsoft.com/office/drawing/2014/main" id="{4E1B9601-5913-42E6-82BA-AEE77E96FC2D}"/>
            </a:ext>
            <a:ext uri="{147F2762-F138-4A5C-976F-8EAC2B608ADB}">
              <a16:predDERef xmlns:a16="http://schemas.microsoft.com/office/drawing/2014/main" pred="{A28F4AF7-1BC4-401B-83E5-0B57AC86A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83" name="Image 527">
          <a:extLst>
            <a:ext uri="{FF2B5EF4-FFF2-40B4-BE49-F238E27FC236}">
              <a16:creationId xmlns:a16="http://schemas.microsoft.com/office/drawing/2014/main" id="{EC445614-9EEE-4CBC-86C7-C50E8C1A0C89}"/>
            </a:ext>
            <a:ext uri="{147F2762-F138-4A5C-976F-8EAC2B608ADB}">
              <a16:predDERef xmlns:a16="http://schemas.microsoft.com/office/drawing/2014/main" pred="{4E1B9601-5913-42E6-82BA-AEE77E96FC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84" name="Image 528">
          <a:extLst>
            <a:ext uri="{FF2B5EF4-FFF2-40B4-BE49-F238E27FC236}">
              <a16:creationId xmlns:a16="http://schemas.microsoft.com/office/drawing/2014/main" id="{315065E8-ACF5-4510-82F8-5FE88D204E52}"/>
            </a:ext>
            <a:ext uri="{147F2762-F138-4A5C-976F-8EAC2B608ADB}">
              <a16:predDERef xmlns:a16="http://schemas.microsoft.com/office/drawing/2014/main" pred="{EC445614-9EEE-4CBC-86C7-C50E8C1A0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663</xdr:row>
      <xdr:rowOff>0</xdr:rowOff>
    </xdr:from>
    <xdr:ext cx="921364" cy="0"/>
    <xdr:pic>
      <xdr:nvPicPr>
        <xdr:cNvPr id="185" name="Image 529">
          <a:extLst>
            <a:ext uri="{FF2B5EF4-FFF2-40B4-BE49-F238E27FC236}">
              <a16:creationId xmlns:a16="http://schemas.microsoft.com/office/drawing/2014/main" id="{EA44A64D-CA2C-4FC1-92ED-9718657B5AC5}"/>
            </a:ext>
            <a:ext uri="{147F2762-F138-4A5C-976F-8EAC2B608ADB}">
              <a16:predDERef xmlns:a16="http://schemas.microsoft.com/office/drawing/2014/main" pred="{315065E8-ACF5-4510-82F8-5FE88D204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663</xdr:row>
      <xdr:rowOff>0</xdr:rowOff>
    </xdr:from>
    <xdr:ext cx="921364" cy="0"/>
    <xdr:pic>
      <xdr:nvPicPr>
        <xdr:cNvPr id="186" name="Image 530">
          <a:extLst>
            <a:ext uri="{FF2B5EF4-FFF2-40B4-BE49-F238E27FC236}">
              <a16:creationId xmlns:a16="http://schemas.microsoft.com/office/drawing/2014/main" id="{3DD717A5-04C9-4FBE-B043-699BD6682334}"/>
            </a:ext>
            <a:ext uri="{147F2762-F138-4A5C-976F-8EAC2B608ADB}">
              <a16:predDERef xmlns:a16="http://schemas.microsoft.com/office/drawing/2014/main" pred="{EA44A64D-CA2C-4FC1-92ED-9718657B5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187" name="Image 4">
          <a:extLst>
            <a:ext uri="{FF2B5EF4-FFF2-40B4-BE49-F238E27FC236}">
              <a16:creationId xmlns:a16="http://schemas.microsoft.com/office/drawing/2014/main" id="{B842CDB0-249A-473D-8C75-0395A13ACDA3}"/>
            </a:ext>
            <a:ext uri="{147F2762-F138-4A5C-976F-8EAC2B608ADB}">
              <a16:predDERef xmlns:a16="http://schemas.microsoft.com/office/drawing/2014/main" pred="{3DD717A5-04C9-4FBE-B043-699BD6682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188" name="Image 7">
          <a:extLst>
            <a:ext uri="{FF2B5EF4-FFF2-40B4-BE49-F238E27FC236}">
              <a16:creationId xmlns:a16="http://schemas.microsoft.com/office/drawing/2014/main" id="{EAB7BB9E-5B8B-4DE2-94BD-A14B5A1B57D4}"/>
            </a:ext>
            <a:ext uri="{147F2762-F138-4A5C-976F-8EAC2B608ADB}">
              <a16:predDERef xmlns:a16="http://schemas.microsoft.com/office/drawing/2014/main" pred="{B842CDB0-249A-473D-8C75-0395A13AC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189" name="Image 10">
          <a:extLst>
            <a:ext uri="{FF2B5EF4-FFF2-40B4-BE49-F238E27FC236}">
              <a16:creationId xmlns:a16="http://schemas.microsoft.com/office/drawing/2014/main" id="{8ED3135E-E453-4AE1-8E73-396FEA86C724}"/>
            </a:ext>
            <a:ext uri="{147F2762-F138-4A5C-976F-8EAC2B608ADB}">
              <a16:predDERef xmlns:a16="http://schemas.microsoft.com/office/drawing/2014/main" pred="{EAB7BB9E-5B8B-4DE2-94BD-A14B5A1B5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190" name="Image 37">
          <a:extLst>
            <a:ext uri="{FF2B5EF4-FFF2-40B4-BE49-F238E27FC236}">
              <a16:creationId xmlns:a16="http://schemas.microsoft.com/office/drawing/2014/main" id="{8C6A66B6-64CD-4CEF-B5F3-339007F8B6A4}"/>
            </a:ext>
            <a:ext uri="{147F2762-F138-4A5C-976F-8EAC2B608ADB}">
              <a16:predDERef xmlns:a16="http://schemas.microsoft.com/office/drawing/2014/main" pred="{8ED3135E-E453-4AE1-8E73-396FEA86C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191" name="Image 40">
          <a:extLst>
            <a:ext uri="{FF2B5EF4-FFF2-40B4-BE49-F238E27FC236}">
              <a16:creationId xmlns:a16="http://schemas.microsoft.com/office/drawing/2014/main" id="{99A33E9D-38F2-4BDB-9191-19E29B4CAE17}"/>
            </a:ext>
            <a:ext uri="{147F2762-F138-4A5C-976F-8EAC2B608ADB}">
              <a16:predDERef xmlns:a16="http://schemas.microsoft.com/office/drawing/2014/main" pred="{8C6A66B6-64CD-4CEF-B5F3-339007F8B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192" name="Image 41">
          <a:extLst>
            <a:ext uri="{FF2B5EF4-FFF2-40B4-BE49-F238E27FC236}">
              <a16:creationId xmlns:a16="http://schemas.microsoft.com/office/drawing/2014/main" id="{CA5C5A5F-511C-4B73-ABFA-D3E9BEF71A1A}"/>
            </a:ext>
            <a:ext uri="{147F2762-F138-4A5C-976F-8EAC2B608ADB}">
              <a16:predDERef xmlns:a16="http://schemas.microsoft.com/office/drawing/2014/main" pred="{99A33E9D-38F2-4BDB-9191-19E29B4CA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193" name="Image 55">
          <a:extLst>
            <a:ext uri="{FF2B5EF4-FFF2-40B4-BE49-F238E27FC236}">
              <a16:creationId xmlns:a16="http://schemas.microsoft.com/office/drawing/2014/main" id="{B4CAAAC9-7456-43B5-A538-C8B60E472A41}"/>
            </a:ext>
            <a:ext uri="{147F2762-F138-4A5C-976F-8EAC2B608ADB}">
              <a16:predDERef xmlns:a16="http://schemas.microsoft.com/office/drawing/2014/main" pred="{CA5C5A5F-511C-4B73-ABFA-D3E9BEF71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194" name="Image 56">
          <a:extLst>
            <a:ext uri="{FF2B5EF4-FFF2-40B4-BE49-F238E27FC236}">
              <a16:creationId xmlns:a16="http://schemas.microsoft.com/office/drawing/2014/main" id="{08B5BC92-3582-46DE-9E29-25DBF580D782}"/>
            </a:ext>
            <a:ext uri="{147F2762-F138-4A5C-976F-8EAC2B608ADB}">
              <a16:predDERef xmlns:a16="http://schemas.microsoft.com/office/drawing/2014/main" pred="{B4CAAAC9-7456-43B5-A538-C8B60E472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195" name="Image 57">
          <a:extLst>
            <a:ext uri="{FF2B5EF4-FFF2-40B4-BE49-F238E27FC236}">
              <a16:creationId xmlns:a16="http://schemas.microsoft.com/office/drawing/2014/main" id="{7F4736B0-82D5-4409-90B9-FC77305B0061}"/>
            </a:ext>
            <a:ext uri="{147F2762-F138-4A5C-976F-8EAC2B608ADB}">
              <a16:predDERef xmlns:a16="http://schemas.microsoft.com/office/drawing/2014/main" pred="{08B5BC92-3582-46DE-9E29-25DBF580D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196" name="Image 67">
          <a:extLst>
            <a:ext uri="{FF2B5EF4-FFF2-40B4-BE49-F238E27FC236}">
              <a16:creationId xmlns:a16="http://schemas.microsoft.com/office/drawing/2014/main" id="{B1D11738-D052-43F1-9807-DFB07FE78170}"/>
            </a:ext>
            <a:ext uri="{147F2762-F138-4A5C-976F-8EAC2B608ADB}">
              <a16:predDERef xmlns:a16="http://schemas.microsoft.com/office/drawing/2014/main" pred="{7F4736B0-82D5-4409-90B9-FC77305B0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197" name="Image 70">
          <a:extLst>
            <a:ext uri="{FF2B5EF4-FFF2-40B4-BE49-F238E27FC236}">
              <a16:creationId xmlns:a16="http://schemas.microsoft.com/office/drawing/2014/main" id="{7BD6C7F8-EAE1-4594-96DF-B197E1D0FE54}"/>
            </a:ext>
            <a:ext uri="{147F2762-F138-4A5C-976F-8EAC2B608ADB}">
              <a16:predDERef xmlns:a16="http://schemas.microsoft.com/office/drawing/2014/main" pred="{B1D11738-D052-43F1-9807-DFB07FE78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198" name="Image 71">
          <a:extLst>
            <a:ext uri="{FF2B5EF4-FFF2-40B4-BE49-F238E27FC236}">
              <a16:creationId xmlns:a16="http://schemas.microsoft.com/office/drawing/2014/main" id="{94370DAF-8F3A-4027-9302-AAB0BF51C509}"/>
            </a:ext>
            <a:ext uri="{147F2762-F138-4A5C-976F-8EAC2B608ADB}">
              <a16:predDERef xmlns:a16="http://schemas.microsoft.com/office/drawing/2014/main" pred="{7BD6C7F8-EAE1-4594-96DF-B197E1D0F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199" name="Image 88">
          <a:extLst>
            <a:ext uri="{FF2B5EF4-FFF2-40B4-BE49-F238E27FC236}">
              <a16:creationId xmlns:a16="http://schemas.microsoft.com/office/drawing/2014/main" id="{F6FA0975-0227-4439-B334-490ED394629E}"/>
            </a:ext>
            <a:ext uri="{147F2762-F138-4A5C-976F-8EAC2B608ADB}">
              <a16:predDERef xmlns:a16="http://schemas.microsoft.com/office/drawing/2014/main" pred="{94370DAF-8F3A-4027-9302-AAB0BF51C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00" name="Image 91">
          <a:extLst>
            <a:ext uri="{FF2B5EF4-FFF2-40B4-BE49-F238E27FC236}">
              <a16:creationId xmlns:a16="http://schemas.microsoft.com/office/drawing/2014/main" id="{B3A819CC-7A40-4F54-8391-D2DD9D01925F}"/>
            </a:ext>
            <a:ext uri="{147F2762-F138-4A5C-976F-8EAC2B608ADB}">
              <a16:predDERef xmlns:a16="http://schemas.microsoft.com/office/drawing/2014/main" pred="{F6FA0975-0227-4439-B334-490ED3946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01" name="Image 92">
          <a:extLst>
            <a:ext uri="{FF2B5EF4-FFF2-40B4-BE49-F238E27FC236}">
              <a16:creationId xmlns:a16="http://schemas.microsoft.com/office/drawing/2014/main" id="{D30951E4-AA55-476D-B271-51F41948E88C}"/>
            </a:ext>
            <a:ext uri="{147F2762-F138-4A5C-976F-8EAC2B608ADB}">
              <a16:predDERef xmlns:a16="http://schemas.microsoft.com/office/drawing/2014/main" pred="{B3A819CC-7A40-4F54-8391-D2DD9D019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02" name="Image 106">
          <a:extLst>
            <a:ext uri="{FF2B5EF4-FFF2-40B4-BE49-F238E27FC236}">
              <a16:creationId xmlns:a16="http://schemas.microsoft.com/office/drawing/2014/main" id="{D521E7A1-0FCE-4732-A332-035900440BC7}"/>
            </a:ext>
            <a:ext uri="{147F2762-F138-4A5C-976F-8EAC2B608ADB}">
              <a16:predDERef xmlns:a16="http://schemas.microsoft.com/office/drawing/2014/main" pred="{D30951E4-AA55-476D-B271-51F41948E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03" name="Image 107">
          <a:extLst>
            <a:ext uri="{FF2B5EF4-FFF2-40B4-BE49-F238E27FC236}">
              <a16:creationId xmlns:a16="http://schemas.microsoft.com/office/drawing/2014/main" id="{350FD9AC-7426-4139-B406-B42B240D1E15}"/>
            </a:ext>
            <a:ext uri="{147F2762-F138-4A5C-976F-8EAC2B608ADB}">
              <a16:predDERef xmlns:a16="http://schemas.microsoft.com/office/drawing/2014/main" pred="{D521E7A1-0FCE-4732-A332-035900440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04" name="Image 108">
          <a:extLst>
            <a:ext uri="{FF2B5EF4-FFF2-40B4-BE49-F238E27FC236}">
              <a16:creationId xmlns:a16="http://schemas.microsoft.com/office/drawing/2014/main" id="{6842DC51-CA32-453E-ADF8-CB67F054C24B}"/>
            </a:ext>
            <a:ext uri="{147F2762-F138-4A5C-976F-8EAC2B608ADB}">
              <a16:predDERef xmlns:a16="http://schemas.microsoft.com/office/drawing/2014/main" pred="{350FD9AC-7426-4139-B406-B42B240D1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05" name="Image 118">
          <a:extLst>
            <a:ext uri="{FF2B5EF4-FFF2-40B4-BE49-F238E27FC236}">
              <a16:creationId xmlns:a16="http://schemas.microsoft.com/office/drawing/2014/main" id="{65D2F416-345A-4CBE-BD81-8B3F836AD34E}"/>
            </a:ext>
            <a:ext uri="{147F2762-F138-4A5C-976F-8EAC2B608ADB}">
              <a16:predDERef xmlns:a16="http://schemas.microsoft.com/office/drawing/2014/main" pred="{6842DC51-CA32-453E-ADF8-CB67F054C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06" name="Image 121">
          <a:extLst>
            <a:ext uri="{FF2B5EF4-FFF2-40B4-BE49-F238E27FC236}">
              <a16:creationId xmlns:a16="http://schemas.microsoft.com/office/drawing/2014/main" id="{E9E54E76-988B-4BF6-A302-C46C940E8623}"/>
            </a:ext>
            <a:ext uri="{147F2762-F138-4A5C-976F-8EAC2B608ADB}">
              <a16:predDERef xmlns:a16="http://schemas.microsoft.com/office/drawing/2014/main" pred="{65D2F416-345A-4CBE-BD81-8B3F836AD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07" name="Image 122">
          <a:extLst>
            <a:ext uri="{FF2B5EF4-FFF2-40B4-BE49-F238E27FC236}">
              <a16:creationId xmlns:a16="http://schemas.microsoft.com/office/drawing/2014/main" id="{4BA64E27-668C-4A27-BF07-2D0C07C2B6B2}"/>
            </a:ext>
            <a:ext uri="{147F2762-F138-4A5C-976F-8EAC2B608ADB}">
              <a16:predDERef xmlns:a16="http://schemas.microsoft.com/office/drawing/2014/main" pred="{E9E54E76-988B-4BF6-A302-C46C940E86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08" name="Image 139">
          <a:extLst>
            <a:ext uri="{FF2B5EF4-FFF2-40B4-BE49-F238E27FC236}">
              <a16:creationId xmlns:a16="http://schemas.microsoft.com/office/drawing/2014/main" id="{ADA53BC9-6BC3-4A1D-9CE5-771AFBAF60F3}"/>
            </a:ext>
            <a:ext uri="{147F2762-F138-4A5C-976F-8EAC2B608ADB}">
              <a16:predDERef xmlns:a16="http://schemas.microsoft.com/office/drawing/2014/main" pred="{4BA64E27-668C-4A27-BF07-2D0C07C2B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09" name="Image 142">
          <a:extLst>
            <a:ext uri="{FF2B5EF4-FFF2-40B4-BE49-F238E27FC236}">
              <a16:creationId xmlns:a16="http://schemas.microsoft.com/office/drawing/2014/main" id="{2180183F-992B-4CAA-AA61-E25E41E7C8A3}"/>
            </a:ext>
            <a:ext uri="{147F2762-F138-4A5C-976F-8EAC2B608ADB}">
              <a16:predDERef xmlns:a16="http://schemas.microsoft.com/office/drawing/2014/main" pred="{ADA53BC9-6BC3-4A1D-9CE5-771AFBAF6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10" name="Image 143">
          <a:extLst>
            <a:ext uri="{FF2B5EF4-FFF2-40B4-BE49-F238E27FC236}">
              <a16:creationId xmlns:a16="http://schemas.microsoft.com/office/drawing/2014/main" id="{074528E3-8610-44BC-B050-10DE766C9DCD}"/>
            </a:ext>
            <a:ext uri="{147F2762-F138-4A5C-976F-8EAC2B608ADB}">
              <a16:predDERef xmlns:a16="http://schemas.microsoft.com/office/drawing/2014/main" pred="{2180183F-992B-4CAA-AA61-E25E41E7C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11" name="Image 157">
          <a:extLst>
            <a:ext uri="{FF2B5EF4-FFF2-40B4-BE49-F238E27FC236}">
              <a16:creationId xmlns:a16="http://schemas.microsoft.com/office/drawing/2014/main" id="{DBE64B9B-E0C7-4F55-9A85-72C43588DE5A}"/>
            </a:ext>
            <a:ext uri="{147F2762-F138-4A5C-976F-8EAC2B608ADB}">
              <a16:predDERef xmlns:a16="http://schemas.microsoft.com/office/drawing/2014/main" pred="{074528E3-8610-44BC-B050-10DE766C9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12" name="Image 158">
          <a:extLst>
            <a:ext uri="{FF2B5EF4-FFF2-40B4-BE49-F238E27FC236}">
              <a16:creationId xmlns:a16="http://schemas.microsoft.com/office/drawing/2014/main" id="{D011B551-30B3-4DED-ADD3-40E6D4A0ED21}"/>
            </a:ext>
            <a:ext uri="{147F2762-F138-4A5C-976F-8EAC2B608ADB}">
              <a16:predDERef xmlns:a16="http://schemas.microsoft.com/office/drawing/2014/main" pred="{DBE64B9B-E0C7-4F55-9A85-72C43588D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13" name="Image 159">
          <a:extLst>
            <a:ext uri="{FF2B5EF4-FFF2-40B4-BE49-F238E27FC236}">
              <a16:creationId xmlns:a16="http://schemas.microsoft.com/office/drawing/2014/main" id="{55831FBD-1693-446A-A597-83EC48B0A408}"/>
            </a:ext>
            <a:ext uri="{147F2762-F138-4A5C-976F-8EAC2B608ADB}">
              <a16:predDERef xmlns:a16="http://schemas.microsoft.com/office/drawing/2014/main" pred="{D011B551-30B3-4DED-ADD3-40E6D4A0E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14" name="Image 169">
          <a:extLst>
            <a:ext uri="{FF2B5EF4-FFF2-40B4-BE49-F238E27FC236}">
              <a16:creationId xmlns:a16="http://schemas.microsoft.com/office/drawing/2014/main" id="{8EDCF6D7-0A7C-47C6-B7F1-500B7CE820A1}"/>
            </a:ext>
            <a:ext uri="{147F2762-F138-4A5C-976F-8EAC2B608ADB}">
              <a16:predDERef xmlns:a16="http://schemas.microsoft.com/office/drawing/2014/main" pred="{55831FBD-1693-446A-A597-83EC48B0A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15" name="Image 172">
          <a:extLst>
            <a:ext uri="{FF2B5EF4-FFF2-40B4-BE49-F238E27FC236}">
              <a16:creationId xmlns:a16="http://schemas.microsoft.com/office/drawing/2014/main" id="{6763F8EE-9646-4F29-B3F8-DA63D43B6E58}"/>
            </a:ext>
            <a:ext uri="{147F2762-F138-4A5C-976F-8EAC2B608ADB}">
              <a16:predDERef xmlns:a16="http://schemas.microsoft.com/office/drawing/2014/main" pred="{8EDCF6D7-0A7C-47C6-B7F1-500B7CE82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16" name="Image 173">
          <a:extLst>
            <a:ext uri="{FF2B5EF4-FFF2-40B4-BE49-F238E27FC236}">
              <a16:creationId xmlns:a16="http://schemas.microsoft.com/office/drawing/2014/main" id="{FEED898A-D494-44C9-A2BA-CF045BA0C03C}"/>
            </a:ext>
            <a:ext uri="{147F2762-F138-4A5C-976F-8EAC2B608ADB}">
              <a16:predDERef xmlns:a16="http://schemas.microsoft.com/office/drawing/2014/main" pred="{6763F8EE-9646-4F29-B3F8-DA63D43B6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17" name="Image 190">
          <a:extLst>
            <a:ext uri="{FF2B5EF4-FFF2-40B4-BE49-F238E27FC236}">
              <a16:creationId xmlns:a16="http://schemas.microsoft.com/office/drawing/2014/main" id="{AE874960-8EFE-4E17-A407-BB566F541585}"/>
            </a:ext>
            <a:ext uri="{147F2762-F138-4A5C-976F-8EAC2B608ADB}">
              <a16:predDERef xmlns:a16="http://schemas.microsoft.com/office/drawing/2014/main" pred="{FEED898A-D494-44C9-A2BA-CF045BA0C0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18" name="Image 193">
          <a:extLst>
            <a:ext uri="{FF2B5EF4-FFF2-40B4-BE49-F238E27FC236}">
              <a16:creationId xmlns:a16="http://schemas.microsoft.com/office/drawing/2014/main" id="{69BBB774-1ADE-4C2D-87A8-1522E7C410BD}"/>
            </a:ext>
            <a:ext uri="{147F2762-F138-4A5C-976F-8EAC2B608ADB}">
              <a16:predDERef xmlns:a16="http://schemas.microsoft.com/office/drawing/2014/main" pred="{AE874960-8EFE-4E17-A407-BB566F541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19" name="Image 194">
          <a:extLst>
            <a:ext uri="{FF2B5EF4-FFF2-40B4-BE49-F238E27FC236}">
              <a16:creationId xmlns:a16="http://schemas.microsoft.com/office/drawing/2014/main" id="{76B6E627-8B6C-42D9-862C-624FE70B076D}"/>
            </a:ext>
            <a:ext uri="{147F2762-F138-4A5C-976F-8EAC2B608ADB}">
              <a16:predDERef xmlns:a16="http://schemas.microsoft.com/office/drawing/2014/main" pred="{69BBB774-1ADE-4C2D-87A8-1522E7C410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20" name="Image 208">
          <a:extLst>
            <a:ext uri="{FF2B5EF4-FFF2-40B4-BE49-F238E27FC236}">
              <a16:creationId xmlns:a16="http://schemas.microsoft.com/office/drawing/2014/main" id="{878E50F8-024E-420F-9CF4-73B5EA2CDAAC}"/>
            </a:ext>
            <a:ext uri="{147F2762-F138-4A5C-976F-8EAC2B608ADB}">
              <a16:predDERef xmlns:a16="http://schemas.microsoft.com/office/drawing/2014/main" pred="{76B6E627-8B6C-42D9-862C-624FE70B0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21" name="Image 209">
          <a:extLst>
            <a:ext uri="{FF2B5EF4-FFF2-40B4-BE49-F238E27FC236}">
              <a16:creationId xmlns:a16="http://schemas.microsoft.com/office/drawing/2014/main" id="{F1C058FD-8F9F-4630-A03A-1E9D25888733}"/>
            </a:ext>
            <a:ext uri="{147F2762-F138-4A5C-976F-8EAC2B608ADB}">
              <a16:predDERef xmlns:a16="http://schemas.microsoft.com/office/drawing/2014/main" pred="{878E50F8-024E-420F-9CF4-73B5EA2CD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22" name="Image 210">
          <a:extLst>
            <a:ext uri="{FF2B5EF4-FFF2-40B4-BE49-F238E27FC236}">
              <a16:creationId xmlns:a16="http://schemas.microsoft.com/office/drawing/2014/main" id="{D6596133-42D6-45BF-ABC3-7A694438DFB6}"/>
            </a:ext>
            <a:ext uri="{147F2762-F138-4A5C-976F-8EAC2B608ADB}">
              <a16:predDERef xmlns:a16="http://schemas.microsoft.com/office/drawing/2014/main" pred="{F1C058FD-8F9F-4630-A03A-1E9D25888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23" name="Image 220">
          <a:extLst>
            <a:ext uri="{FF2B5EF4-FFF2-40B4-BE49-F238E27FC236}">
              <a16:creationId xmlns:a16="http://schemas.microsoft.com/office/drawing/2014/main" id="{83670A51-D562-4204-AFFE-807C5ABEBB0A}"/>
            </a:ext>
            <a:ext uri="{147F2762-F138-4A5C-976F-8EAC2B608ADB}">
              <a16:predDERef xmlns:a16="http://schemas.microsoft.com/office/drawing/2014/main" pred="{D6596133-42D6-45BF-ABC3-7A694438D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4ACF68CE-6A16-408F-8CA7-D832EAEA7823}"/>
            </a:ext>
            <a:ext uri="{147F2762-F138-4A5C-976F-8EAC2B608ADB}">
              <a16:predDERef xmlns:a16="http://schemas.microsoft.com/office/drawing/2014/main" pred="{83670A51-D562-4204-AFFE-807C5ABEB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77CA438B-B0BF-4A8E-853D-1B65DD423814}"/>
            </a:ext>
            <a:ext uri="{147F2762-F138-4A5C-976F-8EAC2B608ADB}">
              <a16:predDERef xmlns:a16="http://schemas.microsoft.com/office/drawing/2014/main" pred="{4ACF68CE-6A16-408F-8CA7-D832EAEA7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26" name="Image 241">
          <a:extLst>
            <a:ext uri="{FF2B5EF4-FFF2-40B4-BE49-F238E27FC236}">
              <a16:creationId xmlns:a16="http://schemas.microsoft.com/office/drawing/2014/main" id="{C3CD5CDB-7191-4FFE-8E5E-2D060034FF0D}"/>
            </a:ext>
            <a:ext uri="{147F2762-F138-4A5C-976F-8EAC2B608ADB}">
              <a16:predDERef xmlns:a16="http://schemas.microsoft.com/office/drawing/2014/main" pred="{77CA438B-B0BF-4A8E-853D-1B65DD423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27" name="Image 244">
          <a:extLst>
            <a:ext uri="{FF2B5EF4-FFF2-40B4-BE49-F238E27FC236}">
              <a16:creationId xmlns:a16="http://schemas.microsoft.com/office/drawing/2014/main" id="{9363A9A3-E401-4B5F-9828-4647871A6FAF}"/>
            </a:ext>
            <a:ext uri="{147F2762-F138-4A5C-976F-8EAC2B608ADB}">
              <a16:predDERef xmlns:a16="http://schemas.microsoft.com/office/drawing/2014/main" pred="{C3CD5CDB-7191-4FFE-8E5E-2D060034F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28" name="Image 245">
          <a:extLst>
            <a:ext uri="{FF2B5EF4-FFF2-40B4-BE49-F238E27FC236}">
              <a16:creationId xmlns:a16="http://schemas.microsoft.com/office/drawing/2014/main" id="{C9FDAC79-656A-4A03-8FEC-968042AE1F93}"/>
            </a:ext>
            <a:ext uri="{147F2762-F138-4A5C-976F-8EAC2B608ADB}">
              <a16:predDERef xmlns:a16="http://schemas.microsoft.com/office/drawing/2014/main" pred="{9363A9A3-E401-4B5F-9828-4647871A6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29" name="Image 259">
          <a:extLst>
            <a:ext uri="{FF2B5EF4-FFF2-40B4-BE49-F238E27FC236}">
              <a16:creationId xmlns:a16="http://schemas.microsoft.com/office/drawing/2014/main" id="{FF54FED4-991F-496E-B52E-7C14ACDFFFEB}"/>
            </a:ext>
            <a:ext uri="{147F2762-F138-4A5C-976F-8EAC2B608ADB}">
              <a16:predDERef xmlns:a16="http://schemas.microsoft.com/office/drawing/2014/main" pred="{C9FDAC79-656A-4A03-8FEC-968042AE1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30" name="Image 260">
          <a:extLst>
            <a:ext uri="{FF2B5EF4-FFF2-40B4-BE49-F238E27FC236}">
              <a16:creationId xmlns:a16="http://schemas.microsoft.com/office/drawing/2014/main" id="{E804A59B-8727-4CA1-80D8-D63199E88D6A}"/>
            </a:ext>
            <a:ext uri="{147F2762-F138-4A5C-976F-8EAC2B608ADB}">
              <a16:predDERef xmlns:a16="http://schemas.microsoft.com/office/drawing/2014/main" pred="{FF54FED4-991F-496E-B52E-7C14ACDFF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31" name="Image 261">
          <a:extLst>
            <a:ext uri="{FF2B5EF4-FFF2-40B4-BE49-F238E27FC236}">
              <a16:creationId xmlns:a16="http://schemas.microsoft.com/office/drawing/2014/main" id="{93E96580-C9D1-46E6-BDF1-C85AA0333FD0}"/>
            </a:ext>
            <a:ext uri="{147F2762-F138-4A5C-976F-8EAC2B608ADB}">
              <a16:predDERef xmlns:a16="http://schemas.microsoft.com/office/drawing/2014/main" pred="{E804A59B-8727-4CA1-80D8-D63199E88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32" name="Image 271">
          <a:extLst>
            <a:ext uri="{FF2B5EF4-FFF2-40B4-BE49-F238E27FC236}">
              <a16:creationId xmlns:a16="http://schemas.microsoft.com/office/drawing/2014/main" id="{2B256487-8903-4F5F-8C45-ADA00855DE93}"/>
            </a:ext>
            <a:ext uri="{147F2762-F138-4A5C-976F-8EAC2B608ADB}">
              <a16:predDERef xmlns:a16="http://schemas.microsoft.com/office/drawing/2014/main" pred="{93E96580-C9D1-46E6-BDF1-C85AA0333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33" name="Image 274">
          <a:extLst>
            <a:ext uri="{FF2B5EF4-FFF2-40B4-BE49-F238E27FC236}">
              <a16:creationId xmlns:a16="http://schemas.microsoft.com/office/drawing/2014/main" id="{8A150882-B4A9-4BB8-903A-D74E6971DD1C}"/>
            </a:ext>
            <a:ext uri="{147F2762-F138-4A5C-976F-8EAC2B608ADB}">
              <a16:predDERef xmlns:a16="http://schemas.microsoft.com/office/drawing/2014/main" pred="{2B256487-8903-4F5F-8C45-ADA00855D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34" name="Image 275">
          <a:extLst>
            <a:ext uri="{FF2B5EF4-FFF2-40B4-BE49-F238E27FC236}">
              <a16:creationId xmlns:a16="http://schemas.microsoft.com/office/drawing/2014/main" id="{C97A2A3C-FFB7-47DD-81EF-D0DC32F5A370}"/>
            </a:ext>
            <a:ext uri="{147F2762-F138-4A5C-976F-8EAC2B608ADB}">
              <a16:predDERef xmlns:a16="http://schemas.microsoft.com/office/drawing/2014/main" pred="{8A150882-B4A9-4BB8-903A-D74E6971D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35" name="Image 292">
          <a:extLst>
            <a:ext uri="{FF2B5EF4-FFF2-40B4-BE49-F238E27FC236}">
              <a16:creationId xmlns:a16="http://schemas.microsoft.com/office/drawing/2014/main" id="{9DDB1364-EC8F-47E3-ACD7-A2B3C337CE8A}"/>
            </a:ext>
            <a:ext uri="{147F2762-F138-4A5C-976F-8EAC2B608ADB}">
              <a16:predDERef xmlns:a16="http://schemas.microsoft.com/office/drawing/2014/main" pred="{C97A2A3C-FFB7-47DD-81EF-D0DC32F5A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36" name="Image 295">
          <a:extLst>
            <a:ext uri="{FF2B5EF4-FFF2-40B4-BE49-F238E27FC236}">
              <a16:creationId xmlns:a16="http://schemas.microsoft.com/office/drawing/2014/main" id="{0769722C-3E4F-4CE8-A13C-1813A3FF76B4}"/>
            </a:ext>
            <a:ext uri="{147F2762-F138-4A5C-976F-8EAC2B608ADB}">
              <a16:predDERef xmlns:a16="http://schemas.microsoft.com/office/drawing/2014/main" pred="{9DDB1364-EC8F-47E3-ACD7-A2B3C337C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37" name="Image 296">
          <a:extLst>
            <a:ext uri="{FF2B5EF4-FFF2-40B4-BE49-F238E27FC236}">
              <a16:creationId xmlns:a16="http://schemas.microsoft.com/office/drawing/2014/main" id="{E7779D16-4C34-404B-9A83-8E10609C7075}"/>
            </a:ext>
            <a:ext uri="{147F2762-F138-4A5C-976F-8EAC2B608ADB}">
              <a16:predDERef xmlns:a16="http://schemas.microsoft.com/office/drawing/2014/main" pred="{0769722C-3E4F-4CE8-A13C-1813A3FF7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38" name="Image 310">
          <a:extLst>
            <a:ext uri="{FF2B5EF4-FFF2-40B4-BE49-F238E27FC236}">
              <a16:creationId xmlns:a16="http://schemas.microsoft.com/office/drawing/2014/main" id="{F2B937B6-EC20-4B94-B049-5999C64923FB}"/>
            </a:ext>
            <a:ext uri="{147F2762-F138-4A5C-976F-8EAC2B608ADB}">
              <a16:predDERef xmlns:a16="http://schemas.microsoft.com/office/drawing/2014/main" pred="{E7779D16-4C34-404B-9A83-8E10609C7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39" name="Image 311">
          <a:extLst>
            <a:ext uri="{FF2B5EF4-FFF2-40B4-BE49-F238E27FC236}">
              <a16:creationId xmlns:a16="http://schemas.microsoft.com/office/drawing/2014/main" id="{0958F3EE-809F-4A4B-ABBD-49E918BF24C8}"/>
            </a:ext>
            <a:ext uri="{147F2762-F138-4A5C-976F-8EAC2B608ADB}">
              <a16:predDERef xmlns:a16="http://schemas.microsoft.com/office/drawing/2014/main" pred="{F2B937B6-EC20-4B94-B049-5999C6492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40" name="Image 312">
          <a:extLst>
            <a:ext uri="{FF2B5EF4-FFF2-40B4-BE49-F238E27FC236}">
              <a16:creationId xmlns:a16="http://schemas.microsoft.com/office/drawing/2014/main" id="{79920B17-8B88-4752-8568-F2C5B5443009}"/>
            </a:ext>
            <a:ext uri="{147F2762-F138-4A5C-976F-8EAC2B608ADB}">
              <a16:predDERef xmlns:a16="http://schemas.microsoft.com/office/drawing/2014/main" pred="{0958F3EE-809F-4A4B-ABBD-49E918BF2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41" name="Image 322">
          <a:extLst>
            <a:ext uri="{FF2B5EF4-FFF2-40B4-BE49-F238E27FC236}">
              <a16:creationId xmlns:a16="http://schemas.microsoft.com/office/drawing/2014/main" id="{F7025027-03C1-45D0-B5BA-B1BA0829F3A2}"/>
            </a:ext>
            <a:ext uri="{147F2762-F138-4A5C-976F-8EAC2B608ADB}">
              <a16:predDERef xmlns:a16="http://schemas.microsoft.com/office/drawing/2014/main" pred="{79920B17-8B88-4752-8568-F2C5B54430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42" name="Image 325">
          <a:extLst>
            <a:ext uri="{FF2B5EF4-FFF2-40B4-BE49-F238E27FC236}">
              <a16:creationId xmlns:a16="http://schemas.microsoft.com/office/drawing/2014/main" id="{39050D9B-4F25-4218-B33B-078388038676}"/>
            </a:ext>
            <a:ext uri="{147F2762-F138-4A5C-976F-8EAC2B608ADB}">
              <a16:predDERef xmlns:a16="http://schemas.microsoft.com/office/drawing/2014/main" pred="{F7025027-03C1-45D0-B5BA-B1BA0829F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43" name="Image 326">
          <a:extLst>
            <a:ext uri="{FF2B5EF4-FFF2-40B4-BE49-F238E27FC236}">
              <a16:creationId xmlns:a16="http://schemas.microsoft.com/office/drawing/2014/main" id="{660002CD-4667-4B45-8988-8316ADDC34D4}"/>
            </a:ext>
            <a:ext uri="{147F2762-F138-4A5C-976F-8EAC2B608ADB}">
              <a16:predDERef xmlns:a16="http://schemas.microsoft.com/office/drawing/2014/main" pred="{39050D9B-4F25-4218-B33B-078388038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44" name="Image 343">
          <a:extLst>
            <a:ext uri="{FF2B5EF4-FFF2-40B4-BE49-F238E27FC236}">
              <a16:creationId xmlns:a16="http://schemas.microsoft.com/office/drawing/2014/main" id="{B63DA6C5-8BBD-4E2C-A4CB-C52CE2F98215}"/>
            </a:ext>
            <a:ext uri="{147F2762-F138-4A5C-976F-8EAC2B608ADB}">
              <a16:predDERef xmlns:a16="http://schemas.microsoft.com/office/drawing/2014/main" pred="{660002CD-4667-4B45-8988-8316ADDC3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45" name="Image 346">
          <a:extLst>
            <a:ext uri="{FF2B5EF4-FFF2-40B4-BE49-F238E27FC236}">
              <a16:creationId xmlns:a16="http://schemas.microsoft.com/office/drawing/2014/main" id="{F0F9B848-7001-40BA-B329-2048DE376F76}"/>
            </a:ext>
            <a:ext uri="{147F2762-F138-4A5C-976F-8EAC2B608ADB}">
              <a16:predDERef xmlns:a16="http://schemas.microsoft.com/office/drawing/2014/main" pred="{B63DA6C5-8BBD-4E2C-A4CB-C52CE2F98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46" name="Image 347">
          <a:extLst>
            <a:ext uri="{FF2B5EF4-FFF2-40B4-BE49-F238E27FC236}">
              <a16:creationId xmlns:a16="http://schemas.microsoft.com/office/drawing/2014/main" id="{FCDE43FB-6AC5-4AA6-B1ED-B081B45F2168}"/>
            </a:ext>
            <a:ext uri="{147F2762-F138-4A5C-976F-8EAC2B608ADB}">
              <a16:predDERef xmlns:a16="http://schemas.microsoft.com/office/drawing/2014/main" pred="{F0F9B848-7001-40BA-B329-2048DE376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47" name="Image 361">
          <a:extLst>
            <a:ext uri="{FF2B5EF4-FFF2-40B4-BE49-F238E27FC236}">
              <a16:creationId xmlns:a16="http://schemas.microsoft.com/office/drawing/2014/main" id="{5C45E5B8-4271-414D-83FC-6CF20A6C0DAF}"/>
            </a:ext>
            <a:ext uri="{147F2762-F138-4A5C-976F-8EAC2B608ADB}">
              <a16:predDERef xmlns:a16="http://schemas.microsoft.com/office/drawing/2014/main" pred="{FCDE43FB-6AC5-4AA6-B1ED-B081B45F2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48" name="Image 362">
          <a:extLst>
            <a:ext uri="{FF2B5EF4-FFF2-40B4-BE49-F238E27FC236}">
              <a16:creationId xmlns:a16="http://schemas.microsoft.com/office/drawing/2014/main" id="{08B98833-D009-459D-B867-C6860EFE392B}"/>
            </a:ext>
            <a:ext uri="{147F2762-F138-4A5C-976F-8EAC2B608ADB}">
              <a16:predDERef xmlns:a16="http://schemas.microsoft.com/office/drawing/2014/main" pred="{5C45E5B8-4271-414D-83FC-6CF20A6C0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49" name="Image 363">
          <a:extLst>
            <a:ext uri="{FF2B5EF4-FFF2-40B4-BE49-F238E27FC236}">
              <a16:creationId xmlns:a16="http://schemas.microsoft.com/office/drawing/2014/main" id="{1BF41C4B-F637-4DBE-96CA-2E7C6D7424C0}"/>
            </a:ext>
            <a:ext uri="{147F2762-F138-4A5C-976F-8EAC2B608ADB}">
              <a16:predDERef xmlns:a16="http://schemas.microsoft.com/office/drawing/2014/main" pred="{08B98833-D009-459D-B867-C6860EFE3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50" name="Image 373">
          <a:extLst>
            <a:ext uri="{FF2B5EF4-FFF2-40B4-BE49-F238E27FC236}">
              <a16:creationId xmlns:a16="http://schemas.microsoft.com/office/drawing/2014/main" id="{F9621F99-F66B-437B-B67E-6C8B8C2F297E}"/>
            </a:ext>
            <a:ext uri="{147F2762-F138-4A5C-976F-8EAC2B608ADB}">
              <a16:predDERef xmlns:a16="http://schemas.microsoft.com/office/drawing/2014/main" pred="{1BF41C4B-F637-4DBE-96CA-2E7C6D742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51" name="Image 376">
          <a:extLst>
            <a:ext uri="{FF2B5EF4-FFF2-40B4-BE49-F238E27FC236}">
              <a16:creationId xmlns:a16="http://schemas.microsoft.com/office/drawing/2014/main" id="{701F7E5C-C911-4276-97FE-B4439ECE4610}"/>
            </a:ext>
            <a:ext uri="{147F2762-F138-4A5C-976F-8EAC2B608ADB}">
              <a16:predDERef xmlns:a16="http://schemas.microsoft.com/office/drawing/2014/main" pred="{F9621F99-F66B-437B-B67E-6C8B8C2F2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52" name="Image 377">
          <a:extLst>
            <a:ext uri="{FF2B5EF4-FFF2-40B4-BE49-F238E27FC236}">
              <a16:creationId xmlns:a16="http://schemas.microsoft.com/office/drawing/2014/main" id="{A2AF31CE-8CE3-4CB2-8044-05DF6528E40A}"/>
            </a:ext>
            <a:ext uri="{147F2762-F138-4A5C-976F-8EAC2B608ADB}">
              <a16:predDERef xmlns:a16="http://schemas.microsoft.com/office/drawing/2014/main" pred="{701F7E5C-C911-4276-97FE-B4439ECE4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53" name="Image 420">
          <a:extLst>
            <a:ext uri="{FF2B5EF4-FFF2-40B4-BE49-F238E27FC236}">
              <a16:creationId xmlns:a16="http://schemas.microsoft.com/office/drawing/2014/main" id="{B09163DD-E4E4-4824-BE45-8E5A27DA84E6}"/>
            </a:ext>
            <a:ext uri="{147F2762-F138-4A5C-976F-8EAC2B608ADB}">
              <a16:predDERef xmlns:a16="http://schemas.microsoft.com/office/drawing/2014/main" pred="{A2AF31CE-8CE3-4CB2-8044-05DF6528E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54" name="Image 421">
          <a:extLst>
            <a:ext uri="{FF2B5EF4-FFF2-40B4-BE49-F238E27FC236}">
              <a16:creationId xmlns:a16="http://schemas.microsoft.com/office/drawing/2014/main" id="{BA5359B4-E301-4A7B-AA41-E0D2CCB70C45}"/>
            </a:ext>
            <a:ext uri="{147F2762-F138-4A5C-976F-8EAC2B608ADB}">
              <a16:predDERef xmlns:a16="http://schemas.microsoft.com/office/drawing/2014/main" pred="{B09163DD-E4E4-4824-BE45-8E5A27DA8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55" name="Image 422">
          <a:extLst>
            <a:ext uri="{FF2B5EF4-FFF2-40B4-BE49-F238E27FC236}">
              <a16:creationId xmlns:a16="http://schemas.microsoft.com/office/drawing/2014/main" id="{83CE862B-8040-4F42-A176-77D413B17760}"/>
            </a:ext>
            <a:ext uri="{147F2762-F138-4A5C-976F-8EAC2B608ADB}">
              <a16:predDERef xmlns:a16="http://schemas.microsoft.com/office/drawing/2014/main" pred="{BA5359B4-E301-4A7B-AA41-E0D2CCB70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56" name="Image 447">
          <a:extLst>
            <a:ext uri="{FF2B5EF4-FFF2-40B4-BE49-F238E27FC236}">
              <a16:creationId xmlns:a16="http://schemas.microsoft.com/office/drawing/2014/main" id="{C19D8084-91A2-40D8-8D62-8A53864CCFE9}"/>
            </a:ext>
            <a:ext uri="{147F2762-F138-4A5C-976F-8EAC2B608ADB}">
              <a16:predDERef xmlns:a16="http://schemas.microsoft.com/office/drawing/2014/main" pred="{83CE862B-8040-4F42-A176-77D413B17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57" name="Image 450">
          <a:extLst>
            <a:ext uri="{FF2B5EF4-FFF2-40B4-BE49-F238E27FC236}">
              <a16:creationId xmlns:a16="http://schemas.microsoft.com/office/drawing/2014/main" id="{0A7C67CF-BB12-4C48-AA9F-CC9AD5161382}"/>
            </a:ext>
            <a:ext uri="{147F2762-F138-4A5C-976F-8EAC2B608ADB}">
              <a16:predDERef xmlns:a16="http://schemas.microsoft.com/office/drawing/2014/main" pred="{C19D8084-91A2-40D8-8D62-8A53864CC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58" name="Image 451">
          <a:extLst>
            <a:ext uri="{FF2B5EF4-FFF2-40B4-BE49-F238E27FC236}">
              <a16:creationId xmlns:a16="http://schemas.microsoft.com/office/drawing/2014/main" id="{0C5814A3-8F4B-424E-BC69-BC6D6E87313E}"/>
            </a:ext>
            <a:ext uri="{147F2762-F138-4A5C-976F-8EAC2B608ADB}">
              <a16:predDERef xmlns:a16="http://schemas.microsoft.com/office/drawing/2014/main" pred="{0A7C67CF-BB12-4C48-AA9F-CC9AD5161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59" name="Image 465">
          <a:extLst>
            <a:ext uri="{FF2B5EF4-FFF2-40B4-BE49-F238E27FC236}">
              <a16:creationId xmlns:a16="http://schemas.microsoft.com/office/drawing/2014/main" id="{1C72B23A-C28D-42D5-838D-FC2E99154994}"/>
            </a:ext>
            <a:ext uri="{147F2762-F138-4A5C-976F-8EAC2B608ADB}">
              <a16:predDERef xmlns:a16="http://schemas.microsoft.com/office/drawing/2014/main" pred="{0C5814A3-8F4B-424E-BC69-BC6D6E873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60" name="Image 466">
          <a:extLst>
            <a:ext uri="{FF2B5EF4-FFF2-40B4-BE49-F238E27FC236}">
              <a16:creationId xmlns:a16="http://schemas.microsoft.com/office/drawing/2014/main" id="{A2AC937A-9824-49F1-8466-C22C9D052424}"/>
            </a:ext>
            <a:ext uri="{147F2762-F138-4A5C-976F-8EAC2B608ADB}">
              <a16:predDERef xmlns:a16="http://schemas.microsoft.com/office/drawing/2014/main" pred="{1C72B23A-C28D-42D5-838D-FC2E99154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61" name="Image 467">
          <a:extLst>
            <a:ext uri="{FF2B5EF4-FFF2-40B4-BE49-F238E27FC236}">
              <a16:creationId xmlns:a16="http://schemas.microsoft.com/office/drawing/2014/main" id="{9F010FDB-71DA-4630-8F80-CC8D51101D24}"/>
            </a:ext>
            <a:ext uri="{147F2762-F138-4A5C-976F-8EAC2B608ADB}">
              <a16:predDERef xmlns:a16="http://schemas.microsoft.com/office/drawing/2014/main" pred="{A2AC937A-9824-49F1-8466-C22C9D052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62" name="Image 477">
          <a:extLst>
            <a:ext uri="{FF2B5EF4-FFF2-40B4-BE49-F238E27FC236}">
              <a16:creationId xmlns:a16="http://schemas.microsoft.com/office/drawing/2014/main" id="{4EA2F773-B805-40C4-95ED-E12AB5A53C69}"/>
            </a:ext>
            <a:ext uri="{147F2762-F138-4A5C-976F-8EAC2B608ADB}">
              <a16:predDERef xmlns:a16="http://schemas.microsoft.com/office/drawing/2014/main" pred="{9F010FDB-71DA-4630-8F80-CC8D51101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63" name="Image 480">
          <a:extLst>
            <a:ext uri="{FF2B5EF4-FFF2-40B4-BE49-F238E27FC236}">
              <a16:creationId xmlns:a16="http://schemas.microsoft.com/office/drawing/2014/main" id="{6CFBAC9B-D6B3-4DD4-99A4-712CE97DAE56}"/>
            </a:ext>
            <a:ext uri="{147F2762-F138-4A5C-976F-8EAC2B608ADB}">
              <a16:predDERef xmlns:a16="http://schemas.microsoft.com/office/drawing/2014/main" pred="{4EA2F773-B805-40C4-95ED-E12AB5A53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64" name="Image 481">
          <a:extLst>
            <a:ext uri="{FF2B5EF4-FFF2-40B4-BE49-F238E27FC236}">
              <a16:creationId xmlns:a16="http://schemas.microsoft.com/office/drawing/2014/main" id="{B29B5F13-F607-4BF4-8B14-EABB8B6BFD3A}"/>
            </a:ext>
            <a:ext uri="{147F2762-F138-4A5C-976F-8EAC2B608ADB}">
              <a16:predDERef xmlns:a16="http://schemas.microsoft.com/office/drawing/2014/main" pred="{6CFBAC9B-D6B3-4DD4-99A4-712CE97DA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65" name="Image 498">
          <a:extLst>
            <a:ext uri="{FF2B5EF4-FFF2-40B4-BE49-F238E27FC236}">
              <a16:creationId xmlns:a16="http://schemas.microsoft.com/office/drawing/2014/main" id="{0705B4B4-F32C-4AC4-B305-ABD35023C97C}"/>
            </a:ext>
            <a:ext uri="{147F2762-F138-4A5C-976F-8EAC2B608ADB}">
              <a16:predDERef xmlns:a16="http://schemas.microsoft.com/office/drawing/2014/main" pred="{B29B5F13-F607-4BF4-8B14-EABB8B6BF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66" name="Image 501">
          <a:extLst>
            <a:ext uri="{FF2B5EF4-FFF2-40B4-BE49-F238E27FC236}">
              <a16:creationId xmlns:a16="http://schemas.microsoft.com/office/drawing/2014/main" id="{8200A5EB-415F-4DB8-A62B-6FDD8A8AF13F}"/>
            </a:ext>
            <a:ext uri="{147F2762-F138-4A5C-976F-8EAC2B608ADB}">
              <a16:predDERef xmlns:a16="http://schemas.microsoft.com/office/drawing/2014/main" pred="{0705B4B4-F32C-4AC4-B305-ABD35023C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67" name="Image 502">
          <a:extLst>
            <a:ext uri="{FF2B5EF4-FFF2-40B4-BE49-F238E27FC236}">
              <a16:creationId xmlns:a16="http://schemas.microsoft.com/office/drawing/2014/main" id="{6A6364EE-5821-4D1E-9AB1-D4502402FFCA}"/>
            </a:ext>
            <a:ext uri="{147F2762-F138-4A5C-976F-8EAC2B608ADB}">
              <a16:predDERef xmlns:a16="http://schemas.microsoft.com/office/drawing/2014/main" pred="{8200A5EB-415F-4DB8-A62B-6FDD8A8AF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68" name="Image 516">
          <a:extLst>
            <a:ext uri="{FF2B5EF4-FFF2-40B4-BE49-F238E27FC236}">
              <a16:creationId xmlns:a16="http://schemas.microsoft.com/office/drawing/2014/main" id="{2959F10D-67B6-4983-B885-7C36EC2F79BE}"/>
            </a:ext>
            <a:ext uri="{147F2762-F138-4A5C-976F-8EAC2B608ADB}">
              <a16:predDERef xmlns:a16="http://schemas.microsoft.com/office/drawing/2014/main" pred="{6A6364EE-5821-4D1E-9AB1-D4502402F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69" name="Image 517">
          <a:extLst>
            <a:ext uri="{FF2B5EF4-FFF2-40B4-BE49-F238E27FC236}">
              <a16:creationId xmlns:a16="http://schemas.microsoft.com/office/drawing/2014/main" id="{E15450C5-F04A-4812-B2B8-7E6E5EFBAD47}"/>
            </a:ext>
            <a:ext uri="{147F2762-F138-4A5C-976F-8EAC2B608ADB}">
              <a16:predDERef xmlns:a16="http://schemas.microsoft.com/office/drawing/2014/main" pred="{2959F10D-67B6-4983-B885-7C36EC2F7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70" name="Image 518">
          <a:extLst>
            <a:ext uri="{FF2B5EF4-FFF2-40B4-BE49-F238E27FC236}">
              <a16:creationId xmlns:a16="http://schemas.microsoft.com/office/drawing/2014/main" id="{4F8CC663-853A-4309-9F08-BEAEA92A9414}"/>
            </a:ext>
            <a:ext uri="{147F2762-F138-4A5C-976F-8EAC2B608ADB}">
              <a16:predDERef xmlns:a16="http://schemas.microsoft.com/office/drawing/2014/main" pred="{E15450C5-F04A-4812-B2B8-7E6E5EFBA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71" name="Image 525">
          <a:extLst>
            <a:ext uri="{FF2B5EF4-FFF2-40B4-BE49-F238E27FC236}">
              <a16:creationId xmlns:a16="http://schemas.microsoft.com/office/drawing/2014/main" id="{947F1319-9F9F-407B-9BE6-10BED2A557E5}"/>
            </a:ext>
            <a:ext uri="{147F2762-F138-4A5C-976F-8EAC2B608ADB}">
              <a16:predDERef xmlns:a16="http://schemas.microsoft.com/office/drawing/2014/main" pred="{4F8CC663-853A-4309-9F08-BEAEA92A9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72" name="Image 526">
          <a:extLst>
            <a:ext uri="{FF2B5EF4-FFF2-40B4-BE49-F238E27FC236}">
              <a16:creationId xmlns:a16="http://schemas.microsoft.com/office/drawing/2014/main" id="{A06608E0-7DF9-41A6-AB1A-8A893A7AFF8F}"/>
            </a:ext>
            <a:ext uri="{147F2762-F138-4A5C-976F-8EAC2B608ADB}">
              <a16:predDERef xmlns:a16="http://schemas.microsoft.com/office/drawing/2014/main" pred="{947F1319-9F9F-407B-9BE6-10BED2A55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73" name="Image 527">
          <a:extLst>
            <a:ext uri="{FF2B5EF4-FFF2-40B4-BE49-F238E27FC236}">
              <a16:creationId xmlns:a16="http://schemas.microsoft.com/office/drawing/2014/main" id="{D97C2198-4E68-451F-8140-DF7AE8D4279C}"/>
            </a:ext>
            <a:ext uri="{147F2762-F138-4A5C-976F-8EAC2B608ADB}">
              <a16:predDERef xmlns:a16="http://schemas.microsoft.com/office/drawing/2014/main" pred="{A06608E0-7DF9-41A6-AB1A-8A893A7AF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74" name="Image 528">
          <a:extLst>
            <a:ext uri="{FF2B5EF4-FFF2-40B4-BE49-F238E27FC236}">
              <a16:creationId xmlns:a16="http://schemas.microsoft.com/office/drawing/2014/main" id="{54F94AEA-5D06-40F8-9A4D-545103132FAE}"/>
            </a:ext>
            <a:ext uri="{147F2762-F138-4A5C-976F-8EAC2B608ADB}">
              <a16:predDERef xmlns:a16="http://schemas.microsoft.com/office/drawing/2014/main" pred="{D97C2198-4E68-451F-8140-DF7AE8D42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779</xdr:row>
      <xdr:rowOff>0</xdr:rowOff>
    </xdr:from>
    <xdr:ext cx="921364" cy="0"/>
    <xdr:pic>
      <xdr:nvPicPr>
        <xdr:cNvPr id="275" name="Image 529">
          <a:extLst>
            <a:ext uri="{FF2B5EF4-FFF2-40B4-BE49-F238E27FC236}">
              <a16:creationId xmlns:a16="http://schemas.microsoft.com/office/drawing/2014/main" id="{90BF1447-876C-4066-A05A-D3698F3F5597}"/>
            </a:ext>
            <a:ext uri="{147F2762-F138-4A5C-976F-8EAC2B608ADB}">
              <a16:predDERef xmlns:a16="http://schemas.microsoft.com/office/drawing/2014/main" pred="{54F94AEA-5D06-40F8-9A4D-545103132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779</xdr:row>
      <xdr:rowOff>0</xdr:rowOff>
    </xdr:from>
    <xdr:ext cx="921364" cy="0"/>
    <xdr:pic>
      <xdr:nvPicPr>
        <xdr:cNvPr id="276" name="Image 530">
          <a:extLst>
            <a:ext uri="{FF2B5EF4-FFF2-40B4-BE49-F238E27FC236}">
              <a16:creationId xmlns:a16="http://schemas.microsoft.com/office/drawing/2014/main" id="{A40C6E34-A540-4196-8910-E6FC5B00CB2F}"/>
            </a:ext>
            <a:ext uri="{147F2762-F138-4A5C-976F-8EAC2B608ADB}">
              <a16:predDERef xmlns:a16="http://schemas.microsoft.com/office/drawing/2014/main" pred="{90BF1447-876C-4066-A05A-D3698F3F5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613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794</xdr:row>
      <xdr:rowOff>0</xdr:rowOff>
    </xdr:from>
    <xdr:ext cx="921364" cy="0"/>
    <xdr:pic>
      <xdr:nvPicPr>
        <xdr:cNvPr id="277" name="Image 394">
          <a:extLst>
            <a:ext uri="{FF2B5EF4-FFF2-40B4-BE49-F238E27FC236}">
              <a16:creationId xmlns:a16="http://schemas.microsoft.com/office/drawing/2014/main" id="{FFA9A05C-23B6-43E6-9D66-DADA05BCC5B0}"/>
            </a:ext>
            <a:ext uri="{147F2762-F138-4A5C-976F-8EAC2B608ADB}">
              <a16:predDERef xmlns:a16="http://schemas.microsoft.com/office/drawing/2014/main" pred="{A40C6E34-A540-4196-8910-E6FC5B00C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799</xdr:row>
      <xdr:rowOff>0</xdr:rowOff>
    </xdr:from>
    <xdr:ext cx="921364" cy="0"/>
    <xdr:pic>
      <xdr:nvPicPr>
        <xdr:cNvPr id="278" name="Image 397">
          <a:extLst>
            <a:ext uri="{FF2B5EF4-FFF2-40B4-BE49-F238E27FC236}">
              <a16:creationId xmlns:a16="http://schemas.microsoft.com/office/drawing/2014/main" id="{ABCB33E2-535E-41B2-868C-77A9DC70502B}"/>
            </a:ext>
            <a:ext uri="{147F2762-F138-4A5C-976F-8EAC2B608ADB}">
              <a16:predDERef xmlns:a16="http://schemas.microsoft.com/office/drawing/2014/main" pred="{FFA9A05C-23B6-43E6-9D66-DADA05BCC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793</xdr:row>
      <xdr:rowOff>254000</xdr:rowOff>
    </xdr:from>
    <xdr:ext cx="921364" cy="0"/>
    <xdr:pic>
      <xdr:nvPicPr>
        <xdr:cNvPr id="279" name="Image 398">
          <a:extLst>
            <a:ext uri="{FF2B5EF4-FFF2-40B4-BE49-F238E27FC236}">
              <a16:creationId xmlns:a16="http://schemas.microsoft.com/office/drawing/2014/main" id="{327ECD92-53DC-4B34-ADFD-3A2439A07FAE}"/>
            </a:ext>
            <a:ext uri="{147F2762-F138-4A5C-976F-8EAC2B608ADB}">
              <a16:predDERef xmlns:a16="http://schemas.microsoft.com/office/drawing/2014/main" pred="{ABCB33E2-535E-41B2-868C-77A9DC705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794</xdr:row>
      <xdr:rowOff>0</xdr:rowOff>
    </xdr:from>
    <xdr:ext cx="921364" cy="0"/>
    <xdr:pic>
      <xdr:nvPicPr>
        <xdr:cNvPr id="280" name="Image 412">
          <a:extLst>
            <a:ext uri="{FF2B5EF4-FFF2-40B4-BE49-F238E27FC236}">
              <a16:creationId xmlns:a16="http://schemas.microsoft.com/office/drawing/2014/main" id="{5406C6E8-769A-4869-9F40-60927989EFC5}"/>
            </a:ext>
            <a:ext uri="{147F2762-F138-4A5C-976F-8EAC2B608ADB}">
              <a16:predDERef xmlns:a16="http://schemas.microsoft.com/office/drawing/2014/main" pred="{327ECD92-53DC-4B34-ADFD-3A2439A07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799</xdr:row>
      <xdr:rowOff>0</xdr:rowOff>
    </xdr:from>
    <xdr:ext cx="921364" cy="0"/>
    <xdr:pic>
      <xdr:nvPicPr>
        <xdr:cNvPr id="281" name="Image 413">
          <a:extLst>
            <a:ext uri="{FF2B5EF4-FFF2-40B4-BE49-F238E27FC236}">
              <a16:creationId xmlns:a16="http://schemas.microsoft.com/office/drawing/2014/main" id="{87CF7601-63C8-4683-B206-FA150BD73E1D}"/>
            </a:ext>
            <a:ext uri="{147F2762-F138-4A5C-976F-8EAC2B608ADB}">
              <a16:predDERef xmlns:a16="http://schemas.microsoft.com/office/drawing/2014/main" pred="{5406C6E8-769A-4869-9F40-60927989EF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793</xdr:row>
      <xdr:rowOff>254000</xdr:rowOff>
    </xdr:from>
    <xdr:ext cx="921364" cy="0"/>
    <xdr:pic>
      <xdr:nvPicPr>
        <xdr:cNvPr id="282" name="Image 414">
          <a:extLst>
            <a:ext uri="{FF2B5EF4-FFF2-40B4-BE49-F238E27FC236}">
              <a16:creationId xmlns:a16="http://schemas.microsoft.com/office/drawing/2014/main" id="{C3CCE663-A234-4728-9665-94CDC4463E93}"/>
            </a:ext>
            <a:ext uri="{147F2762-F138-4A5C-976F-8EAC2B608ADB}">
              <a16:predDERef xmlns:a16="http://schemas.microsoft.com/office/drawing/2014/main" pred="{87CF7601-63C8-4683-B206-FA150BD73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794</xdr:row>
      <xdr:rowOff>0</xdr:rowOff>
    </xdr:from>
    <xdr:ext cx="921364" cy="0"/>
    <xdr:pic>
      <xdr:nvPicPr>
        <xdr:cNvPr id="283" name="Image 424">
          <a:extLst>
            <a:ext uri="{FF2B5EF4-FFF2-40B4-BE49-F238E27FC236}">
              <a16:creationId xmlns:a16="http://schemas.microsoft.com/office/drawing/2014/main" id="{61F5CB12-41C9-4906-8660-EDC4CEB73D7E}"/>
            </a:ext>
            <a:ext uri="{147F2762-F138-4A5C-976F-8EAC2B608ADB}">
              <a16:predDERef xmlns:a16="http://schemas.microsoft.com/office/drawing/2014/main" pred="{C3CCE663-A234-4728-9665-94CDC4463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799</xdr:row>
      <xdr:rowOff>0</xdr:rowOff>
    </xdr:from>
    <xdr:ext cx="921364" cy="0"/>
    <xdr:pic>
      <xdr:nvPicPr>
        <xdr:cNvPr id="284" name="Image 425">
          <a:extLst>
            <a:ext uri="{FF2B5EF4-FFF2-40B4-BE49-F238E27FC236}">
              <a16:creationId xmlns:a16="http://schemas.microsoft.com/office/drawing/2014/main" id="{F1E9E9D6-4A00-41E0-A508-682ABA3F89C5}"/>
            </a:ext>
            <a:ext uri="{147F2762-F138-4A5C-976F-8EAC2B608ADB}">
              <a16:predDERef xmlns:a16="http://schemas.microsoft.com/office/drawing/2014/main" pred="{61F5CB12-41C9-4906-8660-EDC4CEB73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793</xdr:row>
      <xdr:rowOff>254000</xdr:rowOff>
    </xdr:from>
    <xdr:ext cx="921364" cy="0"/>
    <xdr:pic>
      <xdr:nvPicPr>
        <xdr:cNvPr id="285" name="Image 426">
          <a:extLst>
            <a:ext uri="{FF2B5EF4-FFF2-40B4-BE49-F238E27FC236}">
              <a16:creationId xmlns:a16="http://schemas.microsoft.com/office/drawing/2014/main" id="{F49F834E-97A0-4C62-837D-3BBC48A98BF0}"/>
            </a:ext>
            <a:ext uri="{147F2762-F138-4A5C-976F-8EAC2B608ADB}">
              <a16:predDERef xmlns:a16="http://schemas.microsoft.com/office/drawing/2014/main" pred="{F1E9E9D6-4A00-41E0-A508-682ABA3F8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794</xdr:row>
      <xdr:rowOff>0</xdr:rowOff>
    </xdr:from>
    <xdr:ext cx="921364" cy="0"/>
    <xdr:pic>
      <xdr:nvPicPr>
        <xdr:cNvPr id="286" name="Image 550">
          <a:extLst>
            <a:ext uri="{FF2B5EF4-FFF2-40B4-BE49-F238E27FC236}">
              <a16:creationId xmlns:a16="http://schemas.microsoft.com/office/drawing/2014/main" id="{8E971999-FFA3-4F83-BA27-532FBAEFC012}"/>
            </a:ext>
            <a:ext uri="{147F2762-F138-4A5C-976F-8EAC2B608ADB}">
              <a16:predDERef xmlns:a16="http://schemas.microsoft.com/office/drawing/2014/main" pred="{F49F834E-97A0-4C62-837D-3BBC48A98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799</xdr:row>
      <xdr:rowOff>0</xdr:rowOff>
    </xdr:from>
    <xdr:ext cx="921364" cy="0"/>
    <xdr:pic>
      <xdr:nvPicPr>
        <xdr:cNvPr id="287" name="Image 551">
          <a:extLst>
            <a:ext uri="{FF2B5EF4-FFF2-40B4-BE49-F238E27FC236}">
              <a16:creationId xmlns:a16="http://schemas.microsoft.com/office/drawing/2014/main" id="{5486F566-132C-4462-B9AB-546AC1324FCE}"/>
            </a:ext>
            <a:ext uri="{147F2762-F138-4A5C-976F-8EAC2B608ADB}">
              <a16:predDERef xmlns:a16="http://schemas.microsoft.com/office/drawing/2014/main" pred="{8E971999-FFA3-4F83-BA27-532FBAEFC0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793</xdr:row>
      <xdr:rowOff>254000</xdr:rowOff>
    </xdr:from>
    <xdr:ext cx="921364" cy="0"/>
    <xdr:pic>
      <xdr:nvPicPr>
        <xdr:cNvPr id="288" name="Image 552">
          <a:extLst>
            <a:ext uri="{FF2B5EF4-FFF2-40B4-BE49-F238E27FC236}">
              <a16:creationId xmlns:a16="http://schemas.microsoft.com/office/drawing/2014/main" id="{B493EA17-58E8-461B-928E-9AD75923AD2C}"/>
            </a:ext>
            <a:ext uri="{147F2762-F138-4A5C-976F-8EAC2B608ADB}">
              <a16:predDERef xmlns:a16="http://schemas.microsoft.com/office/drawing/2014/main" pred="{5486F566-132C-4462-B9AB-546AC1324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794</xdr:row>
      <xdr:rowOff>0</xdr:rowOff>
    </xdr:from>
    <xdr:ext cx="921364" cy="0"/>
    <xdr:pic>
      <xdr:nvPicPr>
        <xdr:cNvPr id="289" name="Image 562">
          <a:extLst>
            <a:ext uri="{FF2B5EF4-FFF2-40B4-BE49-F238E27FC236}">
              <a16:creationId xmlns:a16="http://schemas.microsoft.com/office/drawing/2014/main" id="{46C090C5-26E7-43EE-A7F5-4AC134D383AE}"/>
            </a:ext>
            <a:ext uri="{147F2762-F138-4A5C-976F-8EAC2B608ADB}">
              <a16:predDERef xmlns:a16="http://schemas.microsoft.com/office/drawing/2014/main" pred="{B493EA17-58E8-461B-928E-9AD75923A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799</xdr:row>
      <xdr:rowOff>0</xdr:rowOff>
    </xdr:from>
    <xdr:ext cx="921364" cy="0"/>
    <xdr:pic>
      <xdr:nvPicPr>
        <xdr:cNvPr id="290" name="Image 563">
          <a:extLst>
            <a:ext uri="{FF2B5EF4-FFF2-40B4-BE49-F238E27FC236}">
              <a16:creationId xmlns:a16="http://schemas.microsoft.com/office/drawing/2014/main" id="{5B1410AE-FD30-4E3D-855C-990CEA3BAB88}"/>
            </a:ext>
            <a:ext uri="{147F2762-F138-4A5C-976F-8EAC2B608ADB}">
              <a16:predDERef xmlns:a16="http://schemas.microsoft.com/office/drawing/2014/main" pred="{46C090C5-26E7-43EE-A7F5-4AC134D38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793</xdr:row>
      <xdr:rowOff>254000</xdr:rowOff>
    </xdr:from>
    <xdr:ext cx="921364" cy="0"/>
    <xdr:pic>
      <xdr:nvPicPr>
        <xdr:cNvPr id="291" name="Image 564">
          <a:extLst>
            <a:ext uri="{FF2B5EF4-FFF2-40B4-BE49-F238E27FC236}">
              <a16:creationId xmlns:a16="http://schemas.microsoft.com/office/drawing/2014/main" id="{5347B240-7DFD-4CA5-927F-371674485A63}"/>
            </a:ext>
            <a:ext uri="{147F2762-F138-4A5C-976F-8EAC2B608ADB}">
              <a16:predDERef xmlns:a16="http://schemas.microsoft.com/office/drawing/2014/main" pred="{5B1410AE-FD30-4E3D-855C-990CEA3BA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796</xdr:row>
      <xdr:rowOff>0</xdr:rowOff>
    </xdr:from>
    <xdr:ext cx="923924" cy="0"/>
    <xdr:pic>
      <xdr:nvPicPr>
        <xdr:cNvPr id="292" name="Image 418">
          <a:extLst>
            <a:ext uri="{FF2B5EF4-FFF2-40B4-BE49-F238E27FC236}">
              <a16:creationId xmlns:a16="http://schemas.microsoft.com/office/drawing/2014/main" id="{98369F04-E286-42A3-99EA-039CFB8BDAB9}"/>
            </a:ext>
            <a:ext uri="{147F2762-F138-4A5C-976F-8EAC2B608ADB}">
              <a16:predDERef xmlns:a16="http://schemas.microsoft.com/office/drawing/2014/main" pred="{5347B240-7DFD-4CA5-927F-371674485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1974175"/>
          <a:ext cx="92392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796</xdr:row>
      <xdr:rowOff>0</xdr:rowOff>
    </xdr:from>
    <xdr:ext cx="921362" cy="0"/>
    <xdr:pic>
      <xdr:nvPicPr>
        <xdr:cNvPr id="293" name="Image 419">
          <a:extLst>
            <a:ext uri="{FF2B5EF4-FFF2-40B4-BE49-F238E27FC236}">
              <a16:creationId xmlns:a16="http://schemas.microsoft.com/office/drawing/2014/main" id="{5A01730D-82F5-4018-B25F-6E0432CD478C}"/>
            </a:ext>
            <a:ext uri="{147F2762-F138-4A5C-976F-8EAC2B608ADB}">
              <a16:predDERef xmlns:a16="http://schemas.microsoft.com/office/drawing/2014/main" pred="{98369F04-E286-42A3-99EA-039CFB8BD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1974175"/>
          <a:ext cx="921362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818</xdr:row>
      <xdr:rowOff>0</xdr:rowOff>
    </xdr:from>
    <xdr:ext cx="921364" cy="0"/>
    <xdr:pic>
      <xdr:nvPicPr>
        <xdr:cNvPr id="294" name="Image 394">
          <a:extLst>
            <a:ext uri="{FF2B5EF4-FFF2-40B4-BE49-F238E27FC236}">
              <a16:creationId xmlns:a16="http://schemas.microsoft.com/office/drawing/2014/main" id="{59D456B2-9578-403A-A6F7-A844989FD52C}"/>
            </a:ext>
            <a:ext uri="{147F2762-F138-4A5C-976F-8EAC2B608ADB}">
              <a16:predDERef xmlns:a16="http://schemas.microsoft.com/office/drawing/2014/main" pred="{5A01730D-82F5-4018-B25F-6E0432CD4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042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817</xdr:row>
      <xdr:rowOff>254000</xdr:rowOff>
    </xdr:from>
    <xdr:ext cx="921364" cy="0"/>
    <xdr:pic>
      <xdr:nvPicPr>
        <xdr:cNvPr id="295" name="Image 398">
          <a:extLst>
            <a:ext uri="{FF2B5EF4-FFF2-40B4-BE49-F238E27FC236}">
              <a16:creationId xmlns:a16="http://schemas.microsoft.com/office/drawing/2014/main" id="{99048DF4-7E21-4746-83A4-7D27679D1985}"/>
            </a:ext>
            <a:ext uri="{147F2762-F138-4A5C-976F-8EAC2B608ADB}">
              <a16:predDERef xmlns:a16="http://schemas.microsoft.com/office/drawing/2014/main" pred="{59D456B2-9578-403A-A6F7-A844989FD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1915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818</xdr:row>
      <xdr:rowOff>0</xdr:rowOff>
    </xdr:from>
    <xdr:ext cx="921364" cy="0"/>
    <xdr:pic>
      <xdr:nvPicPr>
        <xdr:cNvPr id="296" name="Image 412">
          <a:extLst>
            <a:ext uri="{FF2B5EF4-FFF2-40B4-BE49-F238E27FC236}">
              <a16:creationId xmlns:a16="http://schemas.microsoft.com/office/drawing/2014/main" id="{28F4AD18-13A9-4CC8-8F06-0D0456D3B775}"/>
            </a:ext>
            <a:ext uri="{147F2762-F138-4A5C-976F-8EAC2B608ADB}">
              <a16:predDERef xmlns:a16="http://schemas.microsoft.com/office/drawing/2014/main" pred="{99048DF4-7E21-4746-83A4-7D27679D1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042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817</xdr:row>
      <xdr:rowOff>254000</xdr:rowOff>
    </xdr:from>
    <xdr:ext cx="921364" cy="0"/>
    <xdr:pic>
      <xdr:nvPicPr>
        <xdr:cNvPr id="297" name="Image 414">
          <a:extLst>
            <a:ext uri="{FF2B5EF4-FFF2-40B4-BE49-F238E27FC236}">
              <a16:creationId xmlns:a16="http://schemas.microsoft.com/office/drawing/2014/main" id="{B7F2A2D1-CD42-4BCE-814F-ED7A9DF83F71}"/>
            </a:ext>
            <a:ext uri="{147F2762-F138-4A5C-976F-8EAC2B608ADB}">
              <a16:predDERef xmlns:a16="http://schemas.microsoft.com/office/drawing/2014/main" pred="{28F4AD18-13A9-4CC8-8F06-0D0456D3B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1915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818</xdr:row>
      <xdr:rowOff>0</xdr:rowOff>
    </xdr:from>
    <xdr:ext cx="921364" cy="0"/>
    <xdr:pic>
      <xdr:nvPicPr>
        <xdr:cNvPr id="298" name="Image 424">
          <a:extLst>
            <a:ext uri="{FF2B5EF4-FFF2-40B4-BE49-F238E27FC236}">
              <a16:creationId xmlns:a16="http://schemas.microsoft.com/office/drawing/2014/main" id="{CA441F30-EC72-4B40-B04E-D74AC49506CB}"/>
            </a:ext>
            <a:ext uri="{147F2762-F138-4A5C-976F-8EAC2B608ADB}">
              <a16:predDERef xmlns:a16="http://schemas.microsoft.com/office/drawing/2014/main" pred="{B7F2A2D1-CD42-4BCE-814F-ED7A9DF83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042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817</xdr:row>
      <xdr:rowOff>254000</xdr:rowOff>
    </xdr:from>
    <xdr:ext cx="921364" cy="0"/>
    <xdr:pic>
      <xdr:nvPicPr>
        <xdr:cNvPr id="299" name="Image 426">
          <a:extLst>
            <a:ext uri="{FF2B5EF4-FFF2-40B4-BE49-F238E27FC236}">
              <a16:creationId xmlns:a16="http://schemas.microsoft.com/office/drawing/2014/main" id="{B4F040BB-CB82-482D-A1FE-45B514A5C8CF}"/>
            </a:ext>
            <a:ext uri="{147F2762-F138-4A5C-976F-8EAC2B608ADB}">
              <a16:predDERef xmlns:a16="http://schemas.microsoft.com/office/drawing/2014/main" pred="{CA441F30-EC72-4B40-B04E-D74AC4950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1915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818</xdr:row>
      <xdr:rowOff>0</xdr:rowOff>
    </xdr:from>
    <xdr:ext cx="921364" cy="0"/>
    <xdr:pic>
      <xdr:nvPicPr>
        <xdr:cNvPr id="300" name="Image 550">
          <a:extLst>
            <a:ext uri="{FF2B5EF4-FFF2-40B4-BE49-F238E27FC236}">
              <a16:creationId xmlns:a16="http://schemas.microsoft.com/office/drawing/2014/main" id="{5CDFBCBC-1003-42AB-BCE7-3BD2CD30B5A7}"/>
            </a:ext>
            <a:ext uri="{147F2762-F138-4A5C-976F-8EAC2B608ADB}">
              <a16:predDERef xmlns:a16="http://schemas.microsoft.com/office/drawing/2014/main" pred="{B4F040BB-CB82-482D-A1FE-45B514A5C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042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817</xdr:row>
      <xdr:rowOff>254000</xdr:rowOff>
    </xdr:from>
    <xdr:ext cx="921364" cy="0"/>
    <xdr:pic>
      <xdr:nvPicPr>
        <xdr:cNvPr id="301" name="Image 552">
          <a:extLst>
            <a:ext uri="{FF2B5EF4-FFF2-40B4-BE49-F238E27FC236}">
              <a16:creationId xmlns:a16="http://schemas.microsoft.com/office/drawing/2014/main" id="{2359CFAC-D580-4E42-B7FA-96BF4B3DBE3F}"/>
            </a:ext>
            <a:ext uri="{147F2762-F138-4A5C-976F-8EAC2B608ADB}">
              <a16:predDERef xmlns:a16="http://schemas.microsoft.com/office/drawing/2014/main" pred="{5CDFBCBC-1003-42AB-BCE7-3BD2CD30B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1915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818</xdr:row>
      <xdr:rowOff>0</xdr:rowOff>
    </xdr:from>
    <xdr:ext cx="921364" cy="0"/>
    <xdr:pic>
      <xdr:nvPicPr>
        <xdr:cNvPr id="302" name="Image 562">
          <a:extLst>
            <a:ext uri="{FF2B5EF4-FFF2-40B4-BE49-F238E27FC236}">
              <a16:creationId xmlns:a16="http://schemas.microsoft.com/office/drawing/2014/main" id="{2B6C4A77-9CBA-4EFD-9ABB-672A7EB36C33}"/>
            </a:ext>
            <a:ext uri="{147F2762-F138-4A5C-976F-8EAC2B608ADB}">
              <a16:predDERef xmlns:a16="http://schemas.microsoft.com/office/drawing/2014/main" pred="{2359CFAC-D580-4E42-B7FA-96BF4B3DB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042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817</xdr:row>
      <xdr:rowOff>254000</xdr:rowOff>
    </xdr:from>
    <xdr:ext cx="921364" cy="0"/>
    <xdr:pic>
      <xdr:nvPicPr>
        <xdr:cNvPr id="303" name="Image 564">
          <a:extLst>
            <a:ext uri="{FF2B5EF4-FFF2-40B4-BE49-F238E27FC236}">
              <a16:creationId xmlns:a16="http://schemas.microsoft.com/office/drawing/2014/main" id="{67E85D98-9679-4CD1-AFA9-A2D8BD012545}"/>
            </a:ext>
            <a:ext uri="{147F2762-F138-4A5C-976F-8EAC2B608ADB}">
              <a16:predDERef xmlns:a16="http://schemas.microsoft.com/office/drawing/2014/main" pred="{2B6C4A77-9CBA-4EFD-9ABB-672A7EB36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1915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818</xdr:row>
      <xdr:rowOff>0</xdr:rowOff>
    </xdr:from>
    <xdr:ext cx="921364" cy="0"/>
    <xdr:pic>
      <xdr:nvPicPr>
        <xdr:cNvPr id="304" name="Image 574">
          <a:extLst>
            <a:ext uri="{FF2B5EF4-FFF2-40B4-BE49-F238E27FC236}">
              <a16:creationId xmlns:a16="http://schemas.microsoft.com/office/drawing/2014/main" id="{2625DCFC-FBD4-417B-90D3-89EC321AD36A}"/>
            </a:ext>
            <a:ext uri="{147F2762-F138-4A5C-976F-8EAC2B608ADB}">
              <a16:predDERef xmlns:a16="http://schemas.microsoft.com/office/drawing/2014/main" pred="{67E85D98-9679-4CD1-AFA9-A2D8BD012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042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817</xdr:row>
      <xdr:rowOff>254000</xdr:rowOff>
    </xdr:from>
    <xdr:ext cx="921364" cy="0"/>
    <xdr:pic>
      <xdr:nvPicPr>
        <xdr:cNvPr id="305" name="Image 575">
          <a:extLst>
            <a:ext uri="{FF2B5EF4-FFF2-40B4-BE49-F238E27FC236}">
              <a16:creationId xmlns:a16="http://schemas.microsoft.com/office/drawing/2014/main" id="{404A4CAC-3C56-4300-89D5-D6D22AAAE0E5}"/>
            </a:ext>
            <a:ext uri="{147F2762-F138-4A5C-976F-8EAC2B608ADB}">
              <a16:predDERef xmlns:a16="http://schemas.microsoft.com/office/drawing/2014/main" pred="{2625DCFC-FBD4-417B-90D3-89EC321AD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1915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807</xdr:row>
      <xdr:rowOff>0</xdr:rowOff>
    </xdr:from>
    <xdr:ext cx="921364" cy="0"/>
    <xdr:pic>
      <xdr:nvPicPr>
        <xdr:cNvPr id="306" name="Image 634">
          <a:extLst>
            <a:ext uri="{FF2B5EF4-FFF2-40B4-BE49-F238E27FC236}">
              <a16:creationId xmlns:a16="http://schemas.microsoft.com/office/drawing/2014/main" id="{5FEC8B50-42B7-437C-A504-B39BA0EE6B0B}"/>
            </a:ext>
            <a:ext uri="{147F2762-F138-4A5C-976F-8EAC2B608ADB}">
              <a16:predDERef xmlns:a16="http://schemas.microsoft.com/office/drawing/2014/main" pred="{404A4CAC-3C56-4300-89D5-D6D22AAAE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859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806</xdr:row>
      <xdr:rowOff>254000</xdr:rowOff>
    </xdr:from>
    <xdr:ext cx="921364" cy="0"/>
    <xdr:pic>
      <xdr:nvPicPr>
        <xdr:cNvPr id="307" name="Image 636">
          <a:extLst>
            <a:ext uri="{FF2B5EF4-FFF2-40B4-BE49-F238E27FC236}">
              <a16:creationId xmlns:a16="http://schemas.microsoft.com/office/drawing/2014/main" id="{A63F5C7F-166E-4BF4-83A5-829A84406B3B}"/>
            </a:ext>
            <a:ext uri="{147F2762-F138-4A5C-976F-8EAC2B608ADB}">
              <a16:predDERef xmlns:a16="http://schemas.microsoft.com/office/drawing/2014/main" pred="{5FEC8B50-42B7-437C-A504-B39BA0EE6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732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807</xdr:row>
      <xdr:rowOff>0</xdr:rowOff>
    </xdr:from>
    <xdr:ext cx="921364" cy="0"/>
    <xdr:pic>
      <xdr:nvPicPr>
        <xdr:cNvPr id="308" name="Image 645">
          <a:extLst>
            <a:ext uri="{FF2B5EF4-FFF2-40B4-BE49-F238E27FC236}">
              <a16:creationId xmlns:a16="http://schemas.microsoft.com/office/drawing/2014/main" id="{FC0A3D5D-AFDF-45C3-8486-BDDE199A7269}"/>
            </a:ext>
            <a:ext uri="{147F2762-F138-4A5C-976F-8EAC2B608ADB}">
              <a16:predDERef xmlns:a16="http://schemas.microsoft.com/office/drawing/2014/main" pred="{A63F5C7F-166E-4BF4-83A5-829A84406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859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806</xdr:row>
      <xdr:rowOff>254000</xdr:rowOff>
    </xdr:from>
    <xdr:ext cx="921364" cy="0"/>
    <xdr:pic>
      <xdr:nvPicPr>
        <xdr:cNvPr id="309" name="Image 646">
          <a:extLst>
            <a:ext uri="{FF2B5EF4-FFF2-40B4-BE49-F238E27FC236}">
              <a16:creationId xmlns:a16="http://schemas.microsoft.com/office/drawing/2014/main" id="{8091CA34-153B-4159-8E29-C33E51CCE89B}"/>
            </a:ext>
            <a:ext uri="{147F2762-F138-4A5C-976F-8EAC2B608ADB}">
              <a16:predDERef xmlns:a16="http://schemas.microsoft.com/office/drawing/2014/main" pred="{FC0A3D5D-AFDF-45C3-8486-BDDE199A7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732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807</xdr:row>
      <xdr:rowOff>0</xdr:rowOff>
    </xdr:from>
    <xdr:ext cx="921364" cy="0"/>
    <xdr:pic>
      <xdr:nvPicPr>
        <xdr:cNvPr id="310" name="Image 651">
          <a:extLst>
            <a:ext uri="{FF2B5EF4-FFF2-40B4-BE49-F238E27FC236}">
              <a16:creationId xmlns:a16="http://schemas.microsoft.com/office/drawing/2014/main" id="{056B1A4A-F277-43E7-87B6-B7B0AC9AFECB}"/>
            </a:ext>
            <a:ext uri="{147F2762-F138-4A5C-976F-8EAC2B608ADB}">
              <a16:predDERef xmlns:a16="http://schemas.microsoft.com/office/drawing/2014/main" pred="{8091CA34-153B-4159-8E29-C33E51CCE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859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806</xdr:row>
      <xdr:rowOff>254000</xdr:rowOff>
    </xdr:from>
    <xdr:ext cx="921364" cy="0"/>
    <xdr:pic>
      <xdr:nvPicPr>
        <xdr:cNvPr id="311" name="Image 652">
          <a:extLst>
            <a:ext uri="{FF2B5EF4-FFF2-40B4-BE49-F238E27FC236}">
              <a16:creationId xmlns:a16="http://schemas.microsoft.com/office/drawing/2014/main" id="{42BE9322-21FE-4C6D-A477-E1267A1683C1}"/>
            </a:ext>
            <a:ext uri="{147F2762-F138-4A5C-976F-8EAC2B608ADB}">
              <a16:predDERef xmlns:a16="http://schemas.microsoft.com/office/drawing/2014/main" pred="{056B1A4A-F277-43E7-87B6-B7B0AC9AF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732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807</xdr:row>
      <xdr:rowOff>0</xdr:rowOff>
    </xdr:from>
    <xdr:ext cx="921364" cy="0"/>
    <xdr:pic>
      <xdr:nvPicPr>
        <xdr:cNvPr id="312" name="Image 659">
          <a:extLst>
            <a:ext uri="{FF2B5EF4-FFF2-40B4-BE49-F238E27FC236}">
              <a16:creationId xmlns:a16="http://schemas.microsoft.com/office/drawing/2014/main" id="{10825F23-9D07-415D-AA46-192E7D020565}"/>
            </a:ext>
            <a:ext uri="{147F2762-F138-4A5C-976F-8EAC2B608ADB}">
              <a16:predDERef xmlns:a16="http://schemas.microsoft.com/office/drawing/2014/main" pred="{42BE9322-21FE-4C6D-A477-E1267A168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859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806</xdr:row>
      <xdr:rowOff>254000</xdr:rowOff>
    </xdr:from>
    <xdr:ext cx="921364" cy="0"/>
    <xdr:pic>
      <xdr:nvPicPr>
        <xdr:cNvPr id="313" name="Image 660">
          <a:extLst>
            <a:ext uri="{FF2B5EF4-FFF2-40B4-BE49-F238E27FC236}">
              <a16:creationId xmlns:a16="http://schemas.microsoft.com/office/drawing/2014/main" id="{BA206290-E1B3-4973-8FFE-6F930DBA8A3D}"/>
            </a:ext>
            <a:ext uri="{147F2762-F138-4A5C-976F-8EAC2B608ADB}">
              <a16:predDERef xmlns:a16="http://schemas.microsoft.com/office/drawing/2014/main" pred="{10825F23-9D07-415D-AA46-192E7D020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732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807</xdr:row>
      <xdr:rowOff>0</xdr:rowOff>
    </xdr:from>
    <xdr:ext cx="921364" cy="0"/>
    <xdr:pic>
      <xdr:nvPicPr>
        <xdr:cNvPr id="314" name="Image 667">
          <a:extLst>
            <a:ext uri="{FF2B5EF4-FFF2-40B4-BE49-F238E27FC236}">
              <a16:creationId xmlns:a16="http://schemas.microsoft.com/office/drawing/2014/main" id="{07E16176-E2ED-4720-8F43-8A4FAB7F6FBE}"/>
            </a:ext>
            <a:ext uri="{147F2762-F138-4A5C-976F-8EAC2B608ADB}">
              <a16:predDERef xmlns:a16="http://schemas.microsoft.com/office/drawing/2014/main" pred="{BA206290-E1B3-4973-8FFE-6F930DBA8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859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806</xdr:row>
      <xdr:rowOff>254000</xdr:rowOff>
    </xdr:from>
    <xdr:ext cx="921364" cy="0"/>
    <xdr:pic>
      <xdr:nvPicPr>
        <xdr:cNvPr id="315" name="Image 668">
          <a:extLst>
            <a:ext uri="{FF2B5EF4-FFF2-40B4-BE49-F238E27FC236}">
              <a16:creationId xmlns:a16="http://schemas.microsoft.com/office/drawing/2014/main" id="{EF4ABD92-D9F0-4B36-BBEB-EAEDBD319FA8}"/>
            </a:ext>
            <a:ext uri="{147F2762-F138-4A5C-976F-8EAC2B608ADB}">
              <a16:predDERef xmlns:a16="http://schemas.microsoft.com/office/drawing/2014/main" pred="{07E16176-E2ED-4720-8F43-8A4FAB7F6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732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807</xdr:row>
      <xdr:rowOff>0</xdr:rowOff>
    </xdr:from>
    <xdr:ext cx="921364" cy="0"/>
    <xdr:pic>
      <xdr:nvPicPr>
        <xdr:cNvPr id="316" name="Image 675">
          <a:extLst>
            <a:ext uri="{FF2B5EF4-FFF2-40B4-BE49-F238E27FC236}">
              <a16:creationId xmlns:a16="http://schemas.microsoft.com/office/drawing/2014/main" id="{BBF0BA31-2ECB-469D-AB8C-6729E63F4455}"/>
            </a:ext>
            <a:ext uri="{147F2762-F138-4A5C-976F-8EAC2B608ADB}">
              <a16:predDERef xmlns:a16="http://schemas.microsoft.com/office/drawing/2014/main" pred="{EF4ABD92-D9F0-4B36-BBEB-EAEDBD319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859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806</xdr:row>
      <xdr:rowOff>254000</xdr:rowOff>
    </xdr:from>
    <xdr:ext cx="921364" cy="0"/>
    <xdr:pic>
      <xdr:nvPicPr>
        <xdr:cNvPr id="317" name="Image 676">
          <a:extLst>
            <a:ext uri="{FF2B5EF4-FFF2-40B4-BE49-F238E27FC236}">
              <a16:creationId xmlns:a16="http://schemas.microsoft.com/office/drawing/2014/main" id="{21A709E3-9654-4EB2-9D6C-AD309AB372D1}"/>
            </a:ext>
            <a:ext uri="{147F2762-F138-4A5C-976F-8EAC2B608ADB}">
              <a16:predDERef xmlns:a16="http://schemas.microsoft.com/office/drawing/2014/main" pred="{BBF0BA31-2ECB-469D-AB8C-6729E63F4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732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819</xdr:row>
      <xdr:rowOff>0</xdr:rowOff>
    </xdr:from>
    <xdr:ext cx="908029" cy="0"/>
    <xdr:pic>
      <xdr:nvPicPr>
        <xdr:cNvPr id="318" name="Image 729">
          <a:extLst>
            <a:ext uri="{FF2B5EF4-FFF2-40B4-BE49-F238E27FC236}">
              <a16:creationId xmlns:a16="http://schemas.microsoft.com/office/drawing/2014/main" id="{BB63E2AD-AB19-48F5-8C17-06348D96A491}"/>
            </a:ext>
            <a:ext uri="{147F2762-F138-4A5C-976F-8EAC2B608ADB}">
              <a16:predDERef xmlns:a16="http://schemas.microsoft.com/office/drawing/2014/main" pred="{21A709E3-9654-4EB2-9D6C-AD309AB37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634740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843</xdr:row>
      <xdr:rowOff>254000</xdr:rowOff>
    </xdr:from>
    <xdr:ext cx="921364" cy="0"/>
    <xdr:pic>
      <xdr:nvPicPr>
        <xdr:cNvPr id="319" name="Image 398">
          <a:extLst>
            <a:ext uri="{FF2B5EF4-FFF2-40B4-BE49-F238E27FC236}">
              <a16:creationId xmlns:a16="http://schemas.microsoft.com/office/drawing/2014/main" id="{CAEEE399-ECDE-4667-8323-DB6BEB10DFC9}"/>
            </a:ext>
            <a:ext uri="{147F2762-F138-4A5C-976F-8EAC2B608ADB}">
              <a16:predDERef xmlns:a16="http://schemas.microsoft.com/office/drawing/2014/main" pred="{BB63E2AD-AB19-48F5-8C17-06348D96A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5037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843</xdr:row>
      <xdr:rowOff>254000</xdr:rowOff>
    </xdr:from>
    <xdr:ext cx="921364" cy="0"/>
    <xdr:pic>
      <xdr:nvPicPr>
        <xdr:cNvPr id="320" name="Image 414">
          <a:extLst>
            <a:ext uri="{FF2B5EF4-FFF2-40B4-BE49-F238E27FC236}">
              <a16:creationId xmlns:a16="http://schemas.microsoft.com/office/drawing/2014/main" id="{B8252023-5D36-4E9D-A9F9-5DA2E94CC979}"/>
            </a:ext>
            <a:ext uri="{147F2762-F138-4A5C-976F-8EAC2B608ADB}">
              <a16:predDERef xmlns:a16="http://schemas.microsoft.com/office/drawing/2014/main" pred="{CAEEE399-ECDE-4667-8323-DB6BEB10D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5037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843</xdr:row>
      <xdr:rowOff>254000</xdr:rowOff>
    </xdr:from>
    <xdr:ext cx="921364" cy="0"/>
    <xdr:pic>
      <xdr:nvPicPr>
        <xdr:cNvPr id="321" name="Image 426">
          <a:extLst>
            <a:ext uri="{FF2B5EF4-FFF2-40B4-BE49-F238E27FC236}">
              <a16:creationId xmlns:a16="http://schemas.microsoft.com/office/drawing/2014/main" id="{07576C6C-CB08-47F3-93C0-9952DDF7429D}"/>
            </a:ext>
            <a:ext uri="{147F2762-F138-4A5C-976F-8EAC2B608ADB}">
              <a16:predDERef xmlns:a16="http://schemas.microsoft.com/office/drawing/2014/main" pred="{B8252023-5D36-4E9D-A9F9-5DA2E94CC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5037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843</xdr:row>
      <xdr:rowOff>254000</xdr:rowOff>
    </xdr:from>
    <xdr:ext cx="921364" cy="0"/>
    <xdr:pic>
      <xdr:nvPicPr>
        <xdr:cNvPr id="322" name="Image 552">
          <a:extLst>
            <a:ext uri="{FF2B5EF4-FFF2-40B4-BE49-F238E27FC236}">
              <a16:creationId xmlns:a16="http://schemas.microsoft.com/office/drawing/2014/main" id="{274DA772-4493-4433-8B38-89944CCE32D1}"/>
            </a:ext>
            <a:ext uri="{147F2762-F138-4A5C-976F-8EAC2B608ADB}">
              <a16:predDERef xmlns:a16="http://schemas.microsoft.com/office/drawing/2014/main" pred="{07576C6C-CB08-47F3-93C0-9952DDF74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5037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843</xdr:row>
      <xdr:rowOff>254000</xdr:rowOff>
    </xdr:from>
    <xdr:ext cx="921364" cy="0"/>
    <xdr:pic>
      <xdr:nvPicPr>
        <xdr:cNvPr id="323" name="Image 564">
          <a:extLst>
            <a:ext uri="{FF2B5EF4-FFF2-40B4-BE49-F238E27FC236}">
              <a16:creationId xmlns:a16="http://schemas.microsoft.com/office/drawing/2014/main" id="{74A79196-C25D-42CC-A60B-51143659AD70}"/>
            </a:ext>
            <a:ext uri="{147F2762-F138-4A5C-976F-8EAC2B608ADB}">
              <a16:predDERef xmlns:a16="http://schemas.microsoft.com/office/drawing/2014/main" pred="{274DA772-4493-4433-8B38-89944CCE3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5037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843</xdr:row>
      <xdr:rowOff>254000</xdr:rowOff>
    </xdr:from>
    <xdr:ext cx="921364" cy="0"/>
    <xdr:pic>
      <xdr:nvPicPr>
        <xdr:cNvPr id="324" name="Image 578">
          <a:extLst>
            <a:ext uri="{FF2B5EF4-FFF2-40B4-BE49-F238E27FC236}">
              <a16:creationId xmlns:a16="http://schemas.microsoft.com/office/drawing/2014/main" id="{94E1B99B-23A0-46A5-BBAE-B3548C932AB2}"/>
            </a:ext>
            <a:ext uri="{147F2762-F138-4A5C-976F-8EAC2B608ADB}">
              <a16:predDERef xmlns:a16="http://schemas.microsoft.com/office/drawing/2014/main" pred="{74A79196-C25D-42CC-A60B-51143659A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5037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25" name="Image 4">
          <a:extLst>
            <a:ext uri="{FF2B5EF4-FFF2-40B4-BE49-F238E27FC236}">
              <a16:creationId xmlns:a16="http://schemas.microsoft.com/office/drawing/2014/main" id="{09D5BF2F-E77F-4981-AFDF-E85C805BCE6C}"/>
            </a:ext>
            <a:ext uri="{147F2762-F138-4A5C-976F-8EAC2B608ADB}">
              <a16:predDERef xmlns:a16="http://schemas.microsoft.com/office/drawing/2014/main" pred="{94E1B99B-23A0-46A5-BBAE-B3548C932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26" name="Image 7">
          <a:extLst>
            <a:ext uri="{FF2B5EF4-FFF2-40B4-BE49-F238E27FC236}">
              <a16:creationId xmlns:a16="http://schemas.microsoft.com/office/drawing/2014/main" id="{D86CF08E-24F9-480F-831F-4A65DFDE1A35}"/>
            </a:ext>
            <a:ext uri="{147F2762-F138-4A5C-976F-8EAC2B608ADB}">
              <a16:predDERef xmlns:a16="http://schemas.microsoft.com/office/drawing/2014/main" pred="{09D5BF2F-E77F-4981-AFDF-E85C805BC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27" name="Image 10">
          <a:extLst>
            <a:ext uri="{FF2B5EF4-FFF2-40B4-BE49-F238E27FC236}">
              <a16:creationId xmlns:a16="http://schemas.microsoft.com/office/drawing/2014/main" id="{26AB0362-9341-4643-9385-6917093DF94A}"/>
            </a:ext>
            <a:ext uri="{147F2762-F138-4A5C-976F-8EAC2B608ADB}">
              <a16:predDERef xmlns:a16="http://schemas.microsoft.com/office/drawing/2014/main" pred="{D86CF08E-24F9-480F-831F-4A65DFDE1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28" name="Image 37">
          <a:extLst>
            <a:ext uri="{FF2B5EF4-FFF2-40B4-BE49-F238E27FC236}">
              <a16:creationId xmlns:a16="http://schemas.microsoft.com/office/drawing/2014/main" id="{A51DFEEA-2CC6-427F-BA77-ED1BB584CB12}"/>
            </a:ext>
            <a:ext uri="{147F2762-F138-4A5C-976F-8EAC2B608ADB}">
              <a16:predDERef xmlns:a16="http://schemas.microsoft.com/office/drawing/2014/main" pred="{26AB0362-9341-4643-9385-6917093DF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29" name="Image 40">
          <a:extLst>
            <a:ext uri="{FF2B5EF4-FFF2-40B4-BE49-F238E27FC236}">
              <a16:creationId xmlns:a16="http://schemas.microsoft.com/office/drawing/2014/main" id="{174885EC-3EC1-4ABE-93BB-08946644748C}"/>
            </a:ext>
            <a:ext uri="{147F2762-F138-4A5C-976F-8EAC2B608ADB}">
              <a16:predDERef xmlns:a16="http://schemas.microsoft.com/office/drawing/2014/main" pred="{A51DFEEA-2CC6-427F-BA77-ED1BB584C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30" name="Image 41">
          <a:extLst>
            <a:ext uri="{FF2B5EF4-FFF2-40B4-BE49-F238E27FC236}">
              <a16:creationId xmlns:a16="http://schemas.microsoft.com/office/drawing/2014/main" id="{6355B041-5FC5-4714-88CD-A26797BF8B51}"/>
            </a:ext>
            <a:ext uri="{147F2762-F138-4A5C-976F-8EAC2B608ADB}">
              <a16:predDERef xmlns:a16="http://schemas.microsoft.com/office/drawing/2014/main" pred="{174885EC-3EC1-4ABE-93BB-089466447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31" name="Image 55">
          <a:extLst>
            <a:ext uri="{FF2B5EF4-FFF2-40B4-BE49-F238E27FC236}">
              <a16:creationId xmlns:a16="http://schemas.microsoft.com/office/drawing/2014/main" id="{37B9BD0F-30F2-4A22-9431-56A5F4C15807}"/>
            </a:ext>
            <a:ext uri="{147F2762-F138-4A5C-976F-8EAC2B608ADB}">
              <a16:predDERef xmlns:a16="http://schemas.microsoft.com/office/drawing/2014/main" pred="{6355B041-5FC5-4714-88CD-A26797BF8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32" name="Image 56">
          <a:extLst>
            <a:ext uri="{FF2B5EF4-FFF2-40B4-BE49-F238E27FC236}">
              <a16:creationId xmlns:a16="http://schemas.microsoft.com/office/drawing/2014/main" id="{8A399F8C-084C-4F8F-91A8-A19E3E10C932}"/>
            </a:ext>
            <a:ext uri="{147F2762-F138-4A5C-976F-8EAC2B608ADB}">
              <a16:predDERef xmlns:a16="http://schemas.microsoft.com/office/drawing/2014/main" pred="{37B9BD0F-30F2-4A22-9431-56A5F4C15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33" name="Image 57">
          <a:extLst>
            <a:ext uri="{FF2B5EF4-FFF2-40B4-BE49-F238E27FC236}">
              <a16:creationId xmlns:a16="http://schemas.microsoft.com/office/drawing/2014/main" id="{8E3061FC-BF97-4AAD-85DA-8CF8C3D9EBF2}"/>
            </a:ext>
            <a:ext uri="{147F2762-F138-4A5C-976F-8EAC2B608ADB}">
              <a16:predDERef xmlns:a16="http://schemas.microsoft.com/office/drawing/2014/main" pred="{8A399F8C-084C-4F8F-91A8-A19E3E10C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34" name="Image 67">
          <a:extLst>
            <a:ext uri="{FF2B5EF4-FFF2-40B4-BE49-F238E27FC236}">
              <a16:creationId xmlns:a16="http://schemas.microsoft.com/office/drawing/2014/main" id="{D0896556-25C0-46FB-92FB-5EEBB8F5ECE0}"/>
            </a:ext>
            <a:ext uri="{147F2762-F138-4A5C-976F-8EAC2B608ADB}">
              <a16:predDERef xmlns:a16="http://schemas.microsoft.com/office/drawing/2014/main" pred="{8E3061FC-BF97-4AAD-85DA-8CF8C3D9E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35" name="Image 70">
          <a:extLst>
            <a:ext uri="{FF2B5EF4-FFF2-40B4-BE49-F238E27FC236}">
              <a16:creationId xmlns:a16="http://schemas.microsoft.com/office/drawing/2014/main" id="{B074FA31-27A3-44B6-9AD2-64EBB1C96FE7}"/>
            </a:ext>
            <a:ext uri="{147F2762-F138-4A5C-976F-8EAC2B608ADB}">
              <a16:predDERef xmlns:a16="http://schemas.microsoft.com/office/drawing/2014/main" pred="{D0896556-25C0-46FB-92FB-5EEBB8F5E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36" name="Image 71">
          <a:extLst>
            <a:ext uri="{FF2B5EF4-FFF2-40B4-BE49-F238E27FC236}">
              <a16:creationId xmlns:a16="http://schemas.microsoft.com/office/drawing/2014/main" id="{F83529AA-A394-45BA-8A8F-04D5C27D2438}"/>
            </a:ext>
            <a:ext uri="{147F2762-F138-4A5C-976F-8EAC2B608ADB}">
              <a16:predDERef xmlns:a16="http://schemas.microsoft.com/office/drawing/2014/main" pred="{B074FA31-27A3-44B6-9AD2-64EBB1C96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37" name="Image 88">
          <a:extLst>
            <a:ext uri="{FF2B5EF4-FFF2-40B4-BE49-F238E27FC236}">
              <a16:creationId xmlns:a16="http://schemas.microsoft.com/office/drawing/2014/main" id="{E371FB4D-D5D5-4CAB-9A32-A7B550D17F3F}"/>
            </a:ext>
            <a:ext uri="{147F2762-F138-4A5C-976F-8EAC2B608ADB}">
              <a16:predDERef xmlns:a16="http://schemas.microsoft.com/office/drawing/2014/main" pred="{F83529AA-A394-45BA-8A8F-04D5C27D2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38" name="Image 91">
          <a:extLst>
            <a:ext uri="{FF2B5EF4-FFF2-40B4-BE49-F238E27FC236}">
              <a16:creationId xmlns:a16="http://schemas.microsoft.com/office/drawing/2014/main" id="{827C3365-52A9-403D-BD4D-4FE953557B0C}"/>
            </a:ext>
            <a:ext uri="{147F2762-F138-4A5C-976F-8EAC2B608ADB}">
              <a16:predDERef xmlns:a16="http://schemas.microsoft.com/office/drawing/2014/main" pred="{E371FB4D-D5D5-4CAB-9A32-A7B550D17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39" name="Image 92">
          <a:extLst>
            <a:ext uri="{FF2B5EF4-FFF2-40B4-BE49-F238E27FC236}">
              <a16:creationId xmlns:a16="http://schemas.microsoft.com/office/drawing/2014/main" id="{5BBE13D0-1B7E-436D-AE08-CAA84C81249A}"/>
            </a:ext>
            <a:ext uri="{147F2762-F138-4A5C-976F-8EAC2B608ADB}">
              <a16:predDERef xmlns:a16="http://schemas.microsoft.com/office/drawing/2014/main" pred="{827C3365-52A9-403D-BD4D-4FE953557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40" name="Image 106">
          <a:extLst>
            <a:ext uri="{FF2B5EF4-FFF2-40B4-BE49-F238E27FC236}">
              <a16:creationId xmlns:a16="http://schemas.microsoft.com/office/drawing/2014/main" id="{2F3D1123-199A-42E7-BAED-2D860CBDA322}"/>
            </a:ext>
            <a:ext uri="{147F2762-F138-4A5C-976F-8EAC2B608ADB}">
              <a16:predDERef xmlns:a16="http://schemas.microsoft.com/office/drawing/2014/main" pred="{5BBE13D0-1B7E-436D-AE08-CAA84C812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41" name="Image 107">
          <a:extLst>
            <a:ext uri="{FF2B5EF4-FFF2-40B4-BE49-F238E27FC236}">
              <a16:creationId xmlns:a16="http://schemas.microsoft.com/office/drawing/2014/main" id="{681B3CE1-DA11-4E67-85E1-E9955084EA89}"/>
            </a:ext>
            <a:ext uri="{147F2762-F138-4A5C-976F-8EAC2B608ADB}">
              <a16:predDERef xmlns:a16="http://schemas.microsoft.com/office/drawing/2014/main" pred="{2F3D1123-199A-42E7-BAED-2D860CBDA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42" name="Image 108">
          <a:extLst>
            <a:ext uri="{FF2B5EF4-FFF2-40B4-BE49-F238E27FC236}">
              <a16:creationId xmlns:a16="http://schemas.microsoft.com/office/drawing/2014/main" id="{C4E9EA6D-2EE5-4F58-A38E-D5201710AB46}"/>
            </a:ext>
            <a:ext uri="{147F2762-F138-4A5C-976F-8EAC2B608ADB}">
              <a16:predDERef xmlns:a16="http://schemas.microsoft.com/office/drawing/2014/main" pred="{681B3CE1-DA11-4E67-85E1-E9955084EA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43" name="Image 118">
          <a:extLst>
            <a:ext uri="{FF2B5EF4-FFF2-40B4-BE49-F238E27FC236}">
              <a16:creationId xmlns:a16="http://schemas.microsoft.com/office/drawing/2014/main" id="{E1280A6B-1A11-49DF-9061-05FFEAE2EE4E}"/>
            </a:ext>
            <a:ext uri="{147F2762-F138-4A5C-976F-8EAC2B608ADB}">
              <a16:predDERef xmlns:a16="http://schemas.microsoft.com/office/drawing/2014/main" pred="{C4E9EA6D-2EE5-4F58-A38E-D5201710A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44" name="Image 121">
          <a:extLst>
            <a:ext uri="{FF2B5EF4-FFF2-40B4-BE49-F238E27FC236}">
              <a16:creationId xmlns:a16="http://schemas.microsoft.com/office/drawing/2014/main" id="{F7C888B7-DB15-4FE9-9467-C2FF4CBC9DD0}"/>
            </a:ext>
            <a:ext uri="{147F2762-F138-4A5C-976F-8EAC2B608ADB}">
              <a16:predDERef xmlns:a16="http://schemas.microsoft.com/office/drawing/2014/main" pred="{E1280A6B-1A11-49DF-9061-05FFEAE2E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45" name="Image 122">
          <a:extLst>
            <a:ext uri="{FF2B5EF4-FFF2-40B4-BE49-F238E27FC236}">
              <a16:creationId xmlns:a16="http://schemas.microsoft.com/office/drawing/2014/main" id="{3780FC9F-A8F5-4324-A9A3-4B9B6004BB05}"/>
            </a:ext>
            <a:ext uri="{147F2762-F138-4A5C-976F-8EAC2B608ADB}">
              <a16:predDERef xmlns:a16="http://schemas.microsoft.com/office/drawing/2014/main" pred="{F7C888B7-DB15-4FE9-9467-C2FF4CBC9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46" name="Image 139">
          <a:extLst>
            <a:ext uri="{FF2B5EF4-FFF2-40B4-BE49-F238E27FC236}">
              <a16:creationId xmlns:a16="http://schemas.microsoft.com/office/drawing/2014/main" id="{54B21B0B-5236-47E8-93AA-2E8F0C4AAF87}"/>
            </a:ext>
            <a:ext uri="{147F2762-F138-4A5C-976F-8EAC2B608ADB}">
              <a16:predDERef xmlns:a16="http://schemas.microsoft.com/office/drawing/2014/main" pred="{3780FC9F-A8F5-4324-A9A3-4B9B6004B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47" name="Image 142">
          <a:extLst>
            <a:ext uri="{FF2B5EF4-FFF2-40B4-BE49-F238E27FC236}">
              <a16:creationId xmlns:a16="http://schemas.microsoft.com/office/drawing/2014/main" id="{9735BBB0-35D2-4F5B-918F-EEE4AE6FFC7D}"/>
            </a:ext>
            <a:ext uri="{147F2762-F138-4A5C-976F-8EAC2B608ADB}">
              <a16:predDERef xmlns:a16="http://schemas.microsoft.com/office/drawing/2014/main" pred="{54B21B0B-5236-47E8-93AA-2E8F0C4AA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48" name="Image 143">
          <a:extLst>
            <a:ext uri="{FF2B5EF4-FFF2-40B4-BE49-F238E27FC236}">
              <a16:creationId xmlns:a16="http://schemas.microsoft.com/office/drawing/2014/main" id="{1B0D407C-FE86-4FF3-83AD-3EE5FA6A0C78}"/>
            </a:ext>
            <a:ext uri="{147F2762-F138-4A5C-976F-8EAC2B608ADB}">
              <a16:predDERef xmlns:a16="http://schemas.microsoft.com/office/drawing/2014/main" pred="{9735BBB0-35D2-4F5B-918F-EEE4AE6FF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49" name="Image 157">
          <a:extLst>
            <a:ext uri="{FF2B5EF4-FFF2-40B4-BE49-F238E27FC236}">
              <a16:creationId xmlns:a16="http://schemas.microsoft.com/office/drawing/2014/main" id="{550C6DCE-21E8-4D0A-8CCA-2E19D0AD1941}"/>
            </a:ext>
            <a:ext uri="{147F2762-F138-4A5C-976F-8EAC2B608ADB}">
              <a16:predDERef xmlns:a16="http://schemas.microsoft.com/office/drawing/2014/main" pred="{1B0D407C-FE86-4FF3-83AD-3EE5FA6A0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50" name="Image 158">
          <a:extLst>
            <a:ext uri="{FF2B5EF4-FFF2-40B4-BE49-F238E27FC236}">
              <a16:creationId xmlns:a16="http://schemas.microsoft.com/office/drawing/2014/main" id="{A1A14702-390E-4C2D-9268-C1908E1C3D21}"/>
            </a:ext>
            <a:ext uri="{147F2762-F138-4A5C-976F-8EAC2B608ADB}">
              <a16:predDERef xmlns:a16="http://schemas.microsoft.com/office/drawing/2014/main" pred="{550C6DCE-21E8-4D0A-8CCA-2E19D0AD1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51" name="Image 159">
          <a:extLst>
            <a:ext uri="{FF2B5EF4-FFF2-40B4-BE49-F238E27FC236}">
              <a16:creationId xmlns:a16="http://schemas.microsoft.com/office/drawing/2014/main" id="{EE44FABC-8D72-4BF1-8B1D-9F1366BC704E}"/>
            </a:ext>
            <a:ext uri="{147F2762-F138-4A5C-976F-8EAC2B608ADB}">
              <a16:predDERef xmlns:a16="http://schemas.microsoft.com/office/drawing/2014/main" pred="{A1A14702-390E-4C2D-9268-C1908E1C3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52" name="Image 169">
          <a:extLst>
            <a:ext uri="{FF2B5EF4-FFF2-40B4-BE49-F238E27FC236}">
              <a16:creationId xmlns:a16="http://schemas.microsoft.com/office/drawing/2014/main" id="{B8918D38-600E-4B54-952B-FBCB704C1115}"/>
            </a:ext>
            <a:ext uri="{147F2762-F138-4A5C-976F-8EAC2B608ADB}">
              <a16:predDERef xmlns:a16="http://schemas.microsoft.com/office/drawing/2014/main" pred="{EE44FABC-8D72-4BF1-8B1D-9F1366BC7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53" name="Image 172">
          <a:extLst>
            <a:ext uri="{FF2B5EF4-FFF2-40B4-BE49-F238E27FC236}">
              <a16:creationId xmlns:a16="http://schemas.microsoft.com/office/drawing/2014/main" id="{A0AE2645-1F24-4E61-877D-FB457E01846D}"/>
            </a:ext>
            <a:ext uri="{147F2762-F138-4A5C-976F-8EAC2B608ADB}">
              <a16:predDERef xmlns:a16="http://schemas.microsoft.com/office/drawing/2014/main" pred="{B8918D38-600E-4B54-952B-FBCB704C1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54" name="Image 173">
          <a:extLst>
            <a:ext uri="{FF2B5EF4-FFF2-40B4-BE49-F238E27FC236}">
              <a16:creationId xmlns:a16="http://schemas.microsoft.com/office/drawing/2014/main" id="{0EF7FA57-8428-47F5-B259-7778D473E424}"/>
            </a:ext>
            <a:ext uri="{147F2762-F138-4A5C-976F-8EAC2B608ADB}">
              <a16:predDERef xmlns:a16="http://schemas.microsoft.com/office/drawing/2014/main" pred="{A0AE2645-1F24-4E61-877D-FB457E0184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55" name="Image 190">
          <a:extLst>
            <a:ext uri="{FF2B5EF4-FFF2-40B4-BE49-F238E27FC236}">
              <a16:creationId xmlns:a16="http://schemas.microsoft.com/office/drawing/2014/main" id="{EA9B837D-384F-4C52-AFDC-DB9AC54A4EFF}"/>
            </a:ext>
            <a:ext uri="{147F2762-F138-4A5C-976F-8EAC2B608ADB}">
              <a16:predDERef xmlns:a16="http://schemas.microsoft.com/office/drawing/2014/main" pred="{0EF7FA57-8428-47F5-B259-7778D473E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56" name="Image 193">
          <a:extLst>
            <a:ext uri="{FF2B5EF4-FFF2-40B4-BE49-F238E27FC236}">
              <a16:creationId xmlns:a16="http://schemas.microsoft.com/office/drawing/2014/main" id="{AAE84A51-4977-4679-9A2E-033A64AD2C12}"/>
            </a:ext>
            <a:ext uri="{147F2762-F138-4A5C-976F-8EAC2B608ADB}">
              <a16:predDERef xmlns:a16="http://schemas.microsoft.com/office/drawing/2014/main" pred="{EA9B837D-384F-4C52-AFDC-DB9AC54A4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57" name="Image 194">
          <a:extLst>
            <a:ext uri="{FF2B5EF4-FFF2-40B4-BE49-F238E27FC236}">
              <a16:creationId xmlns:a16="http://schemas.microsoft.com/office/drawing/2014/main" id="{712A5B03-8C61-4F7E-B668-B35DACE5D452}"/>
            </a:ext>
            <a:ext uri="{147F2762-F138-4A5C-976F-8EAC2B608ADB}">
              <a16:predDERef xmlns:a16="http://schemas.microsoft.com/office/drawing/2014/main" pred="{AAE84A51-4977-4679-9A2E-033A64AD2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58" name="Image 208">
          <a:extLst>
            <a:ext uri="{FF2B5EF4-FFF2-40B4-BE49-F238E27FC236}">
              <a16:creationId xmlns:a16="http://schemas.microsoft.com/office/drawing/2014/main" id="{3192A8FA-D0D1-4529-AA18-371E0B750B36}"/>
            </a:ext>
            <a:ext uri="{147F2762-F138-4A5C-976F-8EAC2B608ADB}">
              <a16:predDERef xmlns:a16="http://schemas.microsoft.com/office/drawing/2014/main" pred="{712A5B03-8C61-4F7E-B668-B35DACE5D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59" name="Image 209">
          <a:extLst>
            <a:ext uri="{FF2B5EF4-FFF2-40B4-BE49-F238E27FC236}">
              <a16:creationId xmlns:a16="http://schemas.microsoft.com/office/drawing/2014/main" id="{0D3124CF-C201-48B8-A247-5086909B3070}"/>
            </a:ext>
            <a:ext uri="{147F2762-F138-4A5C-976F-8EAC2B608ADB}">
              <a16:predDERef xmlns:a16="http://schemas.microsoft.com/office/drawing/2014/main" pred="{3192A8FA-D0D1-4529-AA18-371E0B750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60" name="Image 210">
          <a:extLst>
            <a:ext uri="{FF2B5EF4-FFF2-40B4-BE49-F238E27FC236}">
              <a16:creationId xmlns:a16="http://schemas.microsoft.com/office/drawing/2014/main" id="{EA23483A-633D-487C-B393-2047B037C249}"/>
            </a:ext>
            <a:ext uri="{147F2762-F138-4A5C-976F-8EAC2B608ADB}">
              <a16:predDERef xmlns:a16="http://schemas.microsoft.com/office/drawing/2014/main" pred="{0D3124CF-C201-48B8-A247-5086909B3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61" name="Image 220">
          <a:extLst>
            <a:ext uri="{FF2B5EF4-FFF2-40B4-BE49-F238E27FC236}">
              <a16:creationId xmlns:a16="http://schemas.microsoft.com/office/drawing/2014/main" id="{35B4CBCF-E192-47FE-BF6B-784AFFAFDB1A}"/>
            </a:ext>
            <a:ext uri="{147F2762-F138-4A5C-976F-8EAC2B608ADB}">
              <a16:predDERef xmlns:a16="http://schemas.microsoft.com/office/drawing/2014/main" pred="{EA23483A-633D-487C-B393-2047B037C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62" name="Image 223">
          <a:extLst>
            <a:ext uri="{FF2B5EF4-FFF2-40B4-BE49-F238E27FC236}">
              <a16:creationId xmlns:a16="http://schemas.microsoft.com/office/drawing/2014/main" id="{BCEAE48E-91FC-4225-97E1-D1C0E3F6885C}"/>
            </a:ext>
            <a:ext uri="{147F2762-F138-4A5C-976F-8EAC2B608ADB}">
              <a16:predDERef xmlns:a16="http://schemas.microsoft.com/office/drawing/2014/main" pred="{35B4CBCF-E192-47FE-BF6B-784AFFAFD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63" name="Image 224">
          <a:extLst>
            <a:ext uri="{FF2B5EF4-FFF2-40B4-BE49-F238E27FC236}">
              <a16:creationId xmlns:a16="http://schemas.microsoft.com/office/drawing/2014/main" id="{0B29A977-22DD-4E29-A211-EDA0CCD7A843}"/>
            </a:ext>
            <a:ext uri="{147F2762-F138-4A5C-976F-8EAC2B608ADB}">
              <a16:predDERef xmlns:a16="http://schemas.microsoft.com/office/drawing/2014/main" pred="{BCEAE48E-91FC-4225-97E1-D1C0E3F68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64" name="Image 241">
          <a:extLst>
            <a:ext uri="{FF2B5EF4-FFF2-40B4-BE49-F238E27FC236}">
              <a16:creationId xmlns:a16="http://schemas.microsoft.com/office/drawing/2014/main" id="{D4803D26-2F76-402B-ACF8-B86A41BCFEAC}"/>
            </a:ext>
            <a:ext uri="{147F2762-F138-4A5C-976F-8EAC2B608ADB}">
              <a16:predDERef xmlns:a16="http://schemas.microsoft.com/office/drawing/2014/main" pred="{0B29A977-22DD-4E29-A211-EDA0CCD7A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65" name="Image 244">
          <a:extLst>
            <a:ext uri="{FF2B5EF4-FFF2-40B4-BE49-F238E27FC236}">
              <a16:creationId xmlns:a16="http://schemas.microsoft.com/office/drawing/2014/main" id="{11D4697C-ED0C-4EAA-97BA-D88ADDB45C1F}"/>
            </a:ext>
            <a:ext uri="{147F2762-F138-4A5C-976F-8EAC2B608ADB}">
              <a16:predDERef xmlns:a16="http://schemas.microsoft.com/office/drawing/2014/main" pred="{D4803D26-2F76-402B-ACF8-B86A41BCF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66" name="Image 245">
          <a:extLst>
            <a:ext uri="{FF2B5EF4-FFF2-40B4-BE49-F238E27FC236}">
              <a16:creationId xmlns:a16="http://schemas.microsoft.com/office/drawing/2014/main" id="{3A746231-65FB-43A6-9EB1-8F4973BA7493}"/>
            </a:ext>
            <a:ext uri="{147F2762-F138-4A5C-976F-8EAC2B608ADB}">
              <a16:predDERef xmlns:a16="http://schemas.microsoft.com/office/drawing/2014/main" pred="{11D4697C-ED0C-4EAA-97BA-D88ADDB45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67" name="Image 259">
          <a:extLst>
            <a:ext uri="{FF2B5EF4-FFF2-40B4-BE49-F238E27FC236}">
              <a16:creationId xmlns:a16="http://schemas.microsoft.com/office/drawing/2014/main" id="{375E2636-7838-47AF-A155-767A33B01190}"/>
            </a:ext>
            <a:ext uri="{147F2762-F138-4A5C-976F-8EAC2B608ADB}">
              <a16:predDERef xmlns:a16="http://schemas.microsoft.com/office/drawing/2014/main" pred="{3A746231-65FB-43A6-9EB1-8F4973BA7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68" name="Image 260">
          <a:extLst>
            <a:ext uri="{FF2B5EF4-FFF2-40B4-BE49-F238E27FC236}">
              <a16:creationId xmlns:a16="http://schemas.microsoft.com/office/drawing/2014/main" id="{54A25ED3-B2C0-4E79-83E0-A1BF981B8486}"/>
            </a:ext>
            <a:ext uri="{147F2762-F138-4A5C-976F-8EAC2B608ADB}">
              <a16:predDERef xmlns:a16="http://schemas.microsoft.com/office/drawing/2014/main" pred="{375E2636-7838-47AF-A155-767A33B01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69" name="Image 261">
          <a:extLst>
            <a:ext uri="{FF2B5EF4-FFF2-40B4-BE49-F238E27FC236}">
              <a16:creationId xmlns:a16="http://schemas.microsoft.com/office/drawing/2014/main" id="{005E34D4-B450-40CF-9424-A899DFD47550}"/>
            </a:ext>
            <a:ext uri="{147F2762-F138-4A5C-976F-8EAC2B608ADB}">
              <a16:predDERef xmlns:a16="http://schemas.microsoft.com/office/drawing/2014/main" pred="{54A25ED3-B2C0-4E79-83E0-A1BF981B8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70" name="Image 271">
          <a:extLst>
            <a:ext uri="{FF2B5EF4-FFF2-40B4-BE49-F238E27FC236}">
              <a16:creationId xmlns:a16="http://schemas.microsoft.com/office/drawing/2014/main" id="{9F2788A4-BFAA-4EAE-8F1E-91EA904E247C}"/>
            </a:ext>
            <a:ext uri="{147F2762-F138-4A5C-976F-8EAC2B608ADB}">
              <a16:predDERef xmlns:a16="http://schemas.microsoft.com/office/drawing/2014/main" pred="{005E34D4-B450-40CF-9424-A899DFD47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71" name="Image 274">
          <a:extLst>
            <a:ext uri="{FF2B5EF4-FFF2-40B4-BE49-F238E27FC236}">
              <a16:creationId xmlns:a16="http://schemas.microsoft.com/office/drawing/2014/main" id="{B3248047-F5F3-447B-94A5-80DFC4D5AD94}"/>
            </a:ext>
            <a:ext uri="{147F2762-F138-4A5C-976F-8EAC2B608ADB}">
              <a16:predDERef xmlns:a16="http://schemas.microsoft.com/office/drawing/2014/main" pred="{9F2788A4-BFAA-4EAE-8F1E-91EA904E2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72" name="Image 275">
          <a:extLst>
            <a:ext uri="{FF2B5EF4-FFF2-40B4-BE49-F238E27FC236}">
              <a16:creationId xmlns:a16="http://schemas.microsoft.com/office/drawing/2014/main" id="{96B93949-EB6E-45CE-9816-8203A6C87F77}"/>
            </a:ext>
            <a:ext uri="{147F2762-F138-4A5C-976F-8EAC2B608ADB}">
              <a16:predDERef xmlns:a16="http://schemas.microsoft.com/office/drawing/2014/main" pred="{B3248047-F5F3-447B-94A5-80DFC4D5A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73" name="Image 292">
          <a:extLst>
            <a:ext uri="{FF2B5EF4-FFF2-40B4-BE49-F238E27FC236}">
              <a16:creationId xmlns:a16="http://schemas.microsoft.com/office/drawing/2014/main" id="{FDA194EE-3E7D-462F-93CB-7400C2381247}"/>
            </a:ext>
            <a:ext uri="{147F2762-F138-4A5C-976F-8EAC2B608ADB}">
              <a16:predDERef xmlns:a16="http://schemas.microsoft.com/office/drawing/2014/main" pred="{96B93949-EB6E-45CE-9816-8203A6C87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74" name="Image 295">
          <a:extLst>
            <a:ext uri="{FF2B5EF4-FFF2-40B4-BE49-F238E27FC236}">
              <a16:creationId xmlns:a16="http://schemas.microsoft.com/office/drawing/2014/main" id="{688D74D5-BCA2-44AA-98C9-43430E014A6C}"/>
            </a:ext>
            <a:ext uri="{147F2762-F138-4A5C-976F-8EAC2B608ADB}">
              <a16:predDERef xmlns:a16="http://schemas.microsoft.com/office/drawing/2014/main" pred="{FDA194EE-3E7D-462F-93CB-7400C2381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75" name="Image 296">
          <a:extLst>
            <a:ext uri="{FF2B5EF4-FFF2-40B4-BE49-F238E27FC236}">
              <a16:creationId xmlns:a16="http://schemas.microsoft.com/office/drawing/2014/main" id="{B5E9FE7E-B1FE-4D1F-A8A1-62109B8AFFA6}"/>
            </a:ext>
            <a:ext uri="{147F2762-F138-4A5C-976F-8EAC2B608ADB}">
              <a16:predDERef xmlns:a16="http://schemas.microsoft.com/office/drawing/2014/main" pred="{688D74D5-BCA2-44AA-98C9-43430E014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76" name="Image 310">
          <a:extLst>
            <a:ext uri="{FF2B5EF4-FFF2-40B4-BE49-F238E27FC236}">
              <a16:creationId xmlns:a16="http://schemas.microsoft.com/office/drawing/2014/main" id="{B76DA5EC-9D1E-4DBA-827D-002D756DEFA0}"/>
            </a:ext>
            <a:ext uri="{147F2762-F138-4A5C-976F-8EAC2B608ADB}">
              <a16:predDERef xmlns:a16="http://schemas.microsoft.com/office/drawing/2014/main" pred="{B5E9FE7E-B1FE-4D1F-A8A1-62109B8AF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77" name="Image 311">
          <a:extLst>
            <a:ext uri="{FF2B5EF4-FFF2-40B4-BE49-F238E27FC236}">
              <a16:creationId xmlns:a16="http://schemas.microsoft.com/office/drawing/2014/main" id="{0DADDDE7-31ED-4D04-99FD-2846392F3B44}"/>
            </a:ext>
            <a:ext uri="{147F2762-F138-4A5C-976F-8EAC2B608ADB}">
              <a16:predDERef xmlns:a16="http://schemas.microsoft.com/office/drawing/2014/main" pred="{B76DA5EC-9D1E-4DBA-827D-002D756DE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78" name="Image 312">
          <a:extLst>
            <a:ext uri="{FF2B5EF4-FFF2-40B4-BE49-F238E27FC236}">
              <a16:creationId xmlns:a16="http://schemas.microsoft.com/office/drawing/2014/main" id="{C06FF841-308E-432A-9981-572FED42B9E5}"/>
            </a:ext>
            <a:ext uri="{147F2762-F138-4A5C-976F-8EAC2B608ADB}">
              <a16:predDERef xmlns:a16="http://schemas.microsoft.com/office/drawing/2014/main" pred="{0DADDDE7-31ED-4D04-99FD-2846392F3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79" name="Image 322">
          <a:extLst>
            <a:ext uri="{FF2B5EF4-FFF2-40B4-BE49-F238E27FC236}">
              <a16:creationId xmlns:a16="http://schemas.microsoft.com/office/drawing/2014/main" id="{1B471854-6E39-4F85-8171-50150C401143}"/>
            </a:ext>
            <a:ext uri="{147F2762-F138-4A5C-976F-8EAC2B608ADB}">
              <a16:predDERef xmlns:a16="http://schemas.microsoft.com/office/drawing/2014/main" pred="{C06FF841-308E-432A-9981-572FED42B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80" name="Image 325">
          <a:extLst>
            <a:ext uri="{FF2B5EF4-FFF2-40B4-BE49-F238E27FC236}">
              <a16:creationId xmlns:a16="http://schemas.microsoft.com/office/drawing/2014/main" id="{AD65F21E-5021-47BF-B001-2CFBB2DCB870}"/>
            </a:ext>
            <a:ext uri="{147F2762-F138-4A5C-976F-8EAC2B608ADB}">
              <a16:predDERef xmlns:a16="http://schemas.microsoft.com/office/drawing/2014/main" pred="{1B471854-6E39-4F85-8171-50150C401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81" name="Image 326">
          <a:extLst>
            <a:ext uri="{FF2B5EF4-FFF2-40B4-BE49-F238E27FC236}">
              <a16:creationId xmlns:a16="http://schemas.microsoft.com/office/drawing/2014/main" id="{02091AB5-E2B1-4C13-B332-85ADB6ACAEAE}"/>
            </a:ext>
            <a:ext uri="{147F2762-F138-4A5C-976F-8EAC2B608ADB}">
              <a16:predDERef xmlns:a16="http://schemas.microsoft.com/office/drawing/2014/main" pred="{AD65F21E-5021-47BF-B001-2CFBB2DCB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82" name="Image 343">
          <a:extLst>
            <a:ext uri="{FF2B5EF4-FFF2-40B4-BE49-F238E27FC236}">
              <a16:creationId xmlns:a16="http://schemas.microsoft.com/office/drawing/2014/main" id="{B5251726-39FA-45C0-ACAE-EEBA3059B0B9}"/>
            </a:ext>
            <a:ext uri="{147F2762-F138-4A5C-976F-8EAC2B608ADB}">
              <a16:predDERef xmlns:a16="http://schemas.microsoft.com/office/drawing/2014/main" pred="{02091AB5-E2B1-4C13-B332-85ADB6ACA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83" name="Image 346">
          <a:extLst>
            <a:ext uri="{FF2B5EF4-FFF2-40B4-BE49-F238E27FC236}">
              <a16:creationId xmlns:a16="http://schemas.microsoft.com/office/drawing/2014/main" id="{0B900505-F65B-42DA-B5D0-105D524A5C76}"/>
            </a:ext>
            <a:ext uri="{147F2762-F138-4A5C-976F-8EAC2B608ADB}">
              <a16:predDERef xmlns:a16="http://schemas.microsoft.com/office/drawing/2014/main" pred="{B5251726-39FA-45C0-ACAE-EEBA3059B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84" name="Image 347">
          <a:extLst>
            <a:ext uri="{FF2B5EF4-FFF2-40B4-BE49-F238E27FC236}">
              <a16:creationId xmlns:a16="http://schemas.microsoft.com/office/drawing/2014/main" id="{F645587F-2879-4AE1-9798-2E0180C0C9F1}"/>
            </a:ext>
            <a:ext uri="{147F2762-F138-4A5C-976F-8EAC2B608ADB}">
              <a16:predDERef xmlns:a16="http://schemas.microsoft.com/office/drawing/2014/main" pred="{0B900505-F65B-42DA-B5D0-105D524A5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85" name="Image 361">
          <a:extLst>
            <a:ext uri="{FF2B5EF4-FFF2-40B4-BE49-F238E27FC236}">
              <a16:creationId xmlns:a16="http://schemas.microsoft.com/office/drawing/2014/main" id="{01B6E29E-7353-40E0-AB3E-957F146334EC}"/>
            </a:ext>
            <a:ext uri="{147F2762-F138-4A5C-976F-8EAC2B608ADB}">
              <a16:predDERef xmlns:a16="http://schemas.microsoft.com/office/drawing/2014/main" pred="{F645587F-2879-4AE1-9798-2E0180C0C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86" name="Image 362">
          <a:extLst>
            <a:ext uri="{FF2B5EF4-FFF2-40B4-BE49-F238E27FC236}">
              <a16:creationId xmlns:a16="http://schemas.microsoft.com/office/drawing/2014/main" id="{67AF9217-DFD2-4072-BC11-94B6ED4ADE1A}"/>
            </a:ext>
            <a:ext uri="{147F2762-F138-4A5C-976F-8EAC2B608ADB}">
              <a16:predDERef xmlns:a16="http://schemas.microsoft.com/office/drawing/2014/main" pred="{01B6E29E-7353-40E0-AB3E-957F14633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87" name="Image 363">
          <a:extLst>
            <a:ext uri="{FF2B5EF4-FFF2-40B4-BE49-F238E27FC236}">
              <a16:creationId xmlns:a16="http://schemas.microsoft.com/office/drawing/2014/main" id="{DB160E24-9089-4A26-B77E-67D845123B07}"/>
            </a:ext>
            <a:ext uri="{147F2762-F138-4A5C-976F-8EAC2B608ADB}">
              <a16:predDERef xmlns:a16="http://schemas.microsoft.com/office/drawing/2014/main" pred="{67AF9217-DFD2-4072-BC11-94B6ED4AD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88" name="Image 373">
          <a:extLst>
            <a:ext uri="{FF2B5EF4-FFF2-40B4-BE49-F238E27FC236}">
              <a16:creationId xmlns:a16="http://schemas.microsoft.com/office/drawing/2014/main" id="{9CD6FBAA-DA4D-4DAB-AE4F-4C7B50A7D44D}"/>
            </a:ext>
            <a:ext uri="{147F2762-F138-4A5C-976F-8EAC2B608ADB}">
              <a16:predDERef xmlns:a16="http://schemas.microsoft.com/office/drawing/2014/main" pred="{DB160E24-9089-4A26-B77E-67D845123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89" name="Image 376">
          <a:extLst>
            <a:ext uri="{FF2B5EF4-FFF2-40B4-BE49-F238E27FC236}">
              <a16:creationId xmlns:a16="http://schemas.microsoft.com/office/drawing/2014/main" id="{C05657A8-5DB6-40D0-A85C-00210CCA9733}"/>
            </a:ext>
            <a:ext uri="{147F2762-F138-4A5C-976F-8EAC2B608ADB}">
              <a16:predDERef xmlns:a16="http://schemas.microsoft.com/office/drawing/2014/main" pred="{9CD6FBAA-DA4D-4DAB-AE4F-4C7B50A7D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90" name="Image 377">
          <a:extLst>
            <a:ext uri="{FF2B5EF4-FFF2-40B4-BE49-F238E27FC236}">
              <a16:creationId xmlns:a16="http://schemas.microsoft.com/office/drawing/2014/main" id="{779CA16F-0186-4490-851F-CBC30D7E9D84}"/>
            </a:ext>
            <a:ext uri="{147F2762-F138-4A5C-976F-8EAC2B608ADB}">
              <a16:predDERef xmlns:a16="http://schemas.microsoft.com/office/drawing/2014/main" pred="{C05657A8-5DB6-40D0-A85C-00210CCA9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851</xdr:row>
      <xdr:rowOff>0</xdr:rowOff>
    </xdr:from>
    <xdr:ext cx="921364" cy="0"/>
    <xdr:pic>
      <xdr:nvPicPr>
        <xdr:cNvPr id="391" name="Image 394">
          <a:extLst>
            <a:ext uri="{FF2B5EF4-FFF2-40B4-BE49-F238E27FC236}">
              <a16:creationId xmlns:a16="http://schemas.microsoft.com/office/drawing/2014/main" id="{0C3EF0CB-FF45-4601-950E-69C55E1C61B9}"/>
            </a:ext>
            <a:ext uri="{147F2762-F138-4A5C-976F-8EAC2B608ADB}">
              <a16:predDERef xmlns:a16="http://schemas.microsoft.com/office/drawing/2014/main" pred="{779CA16F-0186-4490-851F-CBC30D7E9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856</xdr:row>
      <xdr:rowOff>0</xdr:rowOff>
    </xdr:from>
    <xdr:ext cx="921364" cy="0"/>
    <xdr:pic>
      <xdr:nvPicPr>
        <xdr:cNvPr id="392" name="Image 397">
          <a:extLst>
            <a:ext uri="{FF2B5EF4-FFF2-40B4-BE49-F238E27FC236}">
              <a16:creationId xmlns:a16="http://schemas.microsoft.com/office/drawing/2014/main" id="{AECEEE01-10D9-4B1B-9011-5F95F0071020}"/>
            </a:ext>
            <a:ext uri="{147F2762-F138-4A5C-976F-8EAC2B608ADB}">
              <a16:predDERef xmlns:a16="http://schemas.microsoft.com/office/drawing/2014/main" pred="{0C3EF0CB-FF45-4601-950E-69C55E1C6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850</xdr:row>
      <xdr:rowOff>254000</xdr:rowOff>
    </xdr:from>
    <xdr:ext cx="921364" cy="0"/>
    <xdr:pic>
      <xdr:nvPicPr>
        <xdr:cNvPr id="393" name="Image 398">
          <a:extLst>
            <a:ext uri="{FF2B5EF4-FFF2-40B4-BE49-F238E27FC236}">
              <a16:creationId xmlns:a16="http://schemas.microsoft.com/office/drawing/2014/main" id="{8769EF01-7386-483B-8A01-388C9152A98D}"/>
            </a:ext>
            <a:ext uri="{147F2762-F138-4A5C-976F-8EAC2B608ADB}">
              <a16:predDERef xmlns:a16="http://schemas.microsoft.com/office/drawing/2014/main" pred="{AECEEE01-10D9-4B1B-9011-5F95F0071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851</xdr:row>
      <xdr:rowOff>0</xdr:rowOff>
    </xdr:from>
    <xdr:ext cx="921364" cy="0"/>
    <xdr:pic>
      <xdr:nvPicPr>
        <xdr:cNvPr id="394" name="Image 412">
          <a:extLst>
            <a:ext uri="{FF2B5EF4-FFF2-40B4-BE49-F238E27FC236}">
              <a16:creationId xmlns:a16="http://schemas.microsoft.com/office/drawing/2014/main" id="{5E2260EC-D12C-4348-A93A-B438AFF3B8F6}"/>
            </a:ext>
            <a:ext uri="{147F2762-F138-4A5C-976F-8EAC2B608ADB}">
              <a16:predDERef xmlns:a16="http://schemas.microsoft.com/office/drawing/2014/main" pred="{8769EF01-7386-483B-8A01-388C9152A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856</xdr:row>
      <xdr:rowOff>0</xdr:rowOff>
    </xdr:from>
    <xdr:ext cx="921364" cy="0"/>
    <xdr:pic>
      <xdr:nvPicPr>
        <xdr:cNvPr id="395" name="Image 413">
          <a:extLst>
            <a:ext uri="{FF2B5EF4-FFF2-40B4-BE49-F238E27FC236}">
              <a16:creationId xmlns:a16="http://schemas.microsoft.com/office/drawing/2014/main" id="{7862CEC2-E0D2-42DA-BE25-2E47EBA66B3C}"/>
            </a:ext>
            <a:ext uri="{147F2762-F138-4A5C-976F-8EAC2B608ADB}">
              <a16:predDERef xmlns:a16="http://schemas.microsoft.com/office/drawing/2014/main" pred="{5E2260EC-D12C-4348-A93A-B438AFF3B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850</xdr:row>
      <xdr:rowOff>254000</xdr:rowOff>
    </xdr:from>
    <xdr:ext cx="921364" cy="0"/>
    <xdr:pic>
      <xdr:nvPicPr>
        <xdr:cNvPr id="396" name="Image 414">
          <a:extLst>
            <a:ext uri="{FF2B5EF4-FFF2-40B4-BE49-F238E27FC236}">
              <a16:creationId xmlns:a16="http://schemas.microsoft.com/office/drawing/2014/main" id="{65F32E37-888D-41EB-8EDD-459B287AF1E6}"/>
            </a:ext>
            <a:ext uri="{147F2762-F138-4A5C-976F-8EAC2B608ADB}">
              <a16:predDERef xmlns:a16="http://schemas.microsoft.com/office/drawing/2014/main" pred="{7862CEC2-E0D2-42DA-BE25-2E47EBA66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97" name="Image 421">
          <a:extLst>
            <a:ext uri="{FF2B5EF4-FFF2-40B4-BE49-F238E27FC236}">
              <a16:creationId xmlns:a16="http://schemas.microsoft.com/office/drawing/2014/main" id="{F3CD4C28-687B-4A7C-9AF4-FB4F7C757DA8}"/>
            </a:ext>
            <a:ext uri="{147F2762-F138-4A5C-976F-8EAC2B608ADB}">
              <a16:predDERef xmlns:a16="http://schemas.microsoft.com/office/drawing/2014/main" pred="{65F32E37-888D-41EB-8EDD-459B287AF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398" name="Image 422">
          <a:extLst>
            <a:ext uri="{FF2B5EF4-FFF2-40B4-BE49-F238E27FC236}">
              <a16:creationId xmlns:a16="http://schemas.microsoft.com/office/drawing/2014/main" id="{B03D938C-E076-4E44-AA43-55D4660E7968}"/>
            </a:ext>
            <a:ext uri="{147F2762-F138-4A5C-976F-8EAC2B608ADB}">
              <a16:predDERef xmlns:a16="http://schemas.microsoft.com/office/drawing/2014/main" pred="{F3CD4C28-687B-4A7C-9AF4-FB4F7C757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399" name="Image 423">
          <a:extLst>
            <a:ext uri="{FF2B5EF4-FFF2-40B4-BE49-F238E27FC236}">
              <a16:creationId xmlns:a16="http://schemas.microsoft.com/office/drawing/2014/main" id="{7E0FB368-FF35-41B0-BFF7-2C5A94CD78F9}"/>
            </a:ext>
            <a:ext uri="{147F2762-F138-4A5C-976F-8EAC2B608ADB}">
              <a16:predDERef xmlns:a16="http://schemas.microsoft.com/office/drawing/2014/main" pred="{B03D938C-E076-4E44-AA43-55D4660E7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851</xdr:row>
      <xdr:rowOff>0</xdr:rowOff>
    </xdr:from>
    <xdr:ext cx="921364" cy="0"/>
    <xdr:pic>
      <xdr:nvPicPr>
        <xdr:cNvPr id="400" name="Image 424">
          <a:extLst>
            <a:ext uri="{FF2B5EF4-FFF2-40B4-BE49-F238E27FC236}">
              <a16:creationId xmlns:a16="http://schemas.microsoft.com/office/drawing/2014/main" id="{7FC834BD-C2C2-41B4-B0E4-803593E56399}"/>
            </a:ext>
            <a:ext uri="{147F2762-F138-4A5C-976F-8EAC2B608ADB}">
              <a16:predDERef xmlns:a16="http://schemas.microsoft.com/office/drawing/2014/main" pred="{7E0FB368-FF35-41B0-BFF7-2C5A94CD7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856</xdr:row>
      <xdr:rowOff>0</xdr:rowOff>
    </xdr:from>
    <xdr:ext cx="921364" cy="0"/>
    <xdr:pic>
      <xdr:nvPicPr>
        <xdr:cNvPr id="401" name="Image 425">
          <a:extLst>
            <a:ext uri="{FF2B5EF4-FFF2-40B4-BE49-F238E27FC236}">
              <a16:creationId xmlns:a16="http://schemas.microsoft.com/office/drawing/2014/main" id="{75B93256-4994-447B-B02F-3CA95D11E4E3}"/>
            </a:ext>
            <a:ext uri="{147F2762-F138-4A5C-976F-8EAC2B608ADB}">
              <a16:predDERef xmlns:a16="http://schemas.microsoft.com/office/drawing/2014/main" pred="{7FC834BD-C2C2-41B4-B0E4-803593E56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850</xdr:row>
      <xdr:rowOff>254000</xdr:rowOff>
    </xdr:from>
    <xdr:ext cx="921364" cy="0"/>
    <xdr:pic>
      <xdr:nvPicPr>
        <xdr:cNvPr id="402" name="Image 426">
          <a:extLst>
            <a:ext uri="{FF2B5EF4-FFF2-40B4-BE49-F238E27FC236}">
              <a16:creationId xmlns:a16="http://schemas.microsoft.com/office/drawing/2014/main" id="{DE964EB6-86B1-4BFC-A390-BCF9DD03567C}"/>
            </a:ext>
            <a:ext uri="{147F2762-F138-4A5C-976F-8EAC2B608ADB}">
              <a16:predDERef xmlns:a16="http://schemas.microsoft.com/office/drawing/2014/main" pred="{75B93256-4994-447B-B02F-3CA95D11E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03" name="Image 448">
          <a:extLst>
            <a:ext uri="{FF2B5EF4-FFF2-40B4-BE49-F238E27FC236}">
              <a16:creationId xmlns:a16="http://schemas.microsoft.com/office/drawing/2014/main" id="{579DEBB0-48EA-4C6D-89F6-09D81EDE4A4B}"/>
            </a:ext>
            <a:ext uri="{147F2762-F138-4A5C-976F-8EAC2B608ADB}">
              <a16:predDERef xmlns:a16="http://schemas.microsoft.com/office/drawing/2014/main" pred="{DE964EB6-86B1-4BFC-A390-BCF9DD035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04" name="Image 451">
          <a:extLst>
            <a:ext uri="{FF2B5EF4-FFF2-40B4-BE49-F238E27FC236}">
              <a16:creationId xmlns:a16="http://schemas.microsoft.com/office/drawing/2014/main" id="{2B12F9C8-3822-40D3-98D6-32B1D4924EDA}"/>
            </a:ext>
            <a:ext uri="{147F2762-F138-4A5C-976F-8EAC2B608ADB}">
              <a16:predDERef xmlns:a16="http://schemas.microsoft.com/office/drawing/2014/main" pred="{579DEBB0-48EA-4C6D-89F6-09D81EDE4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405" name="Image 452">
          <a:extLst>
            <a:ext uri="{FF2B5EF4-FFF2-40B4-BE49-F238E27FC236}">
              <a16:creationId xmlns:a16="http://schemas.microsoft.com/office/drawing/2014/main" id="{8434CB56-B199-4AD2-84C5-65EF7C163D10}"/>
            </a:ext>
            <a:ext uri="{147F2762-F138-4A5C-976F-8EAC2B608ADB}">
              <a16:predDERef xmlns:a16="http://schemas.microsoft.com/office/drawing/2014/main" pred="{2B12F9C8-3822-40D3-98D6-32B1D4924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06" name="Image 466">
          <a:extLst>
            <a:ext uri="{FF2B5EF4-FFF2-40B4-BE49-F238E27FC236}">
              <a16:creationId xmlns:a16="http://schemas.microsoft.com/office/drawing/2014/main" id="{D5CAE7BE-4A45-4A75-A11D-B6D065BAE5B7}"/>
            </a:ext>
            <a:ext uri="{147F2762-F138-4A5C-976F-8EAC2B608ADB}">
              <a16:predDERef xmlns:a16="http://schemas.microsoft.com/office/drawing/2014/main" pred="{8434CB56-B199-4AD2-84C5-65EF7C163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07" name="Image 467">
          <a:extLst>
            <a:ext uri="{FF2B5EF4-FFF2-40B4-BE49-F238E27FC236}">
              <a16:creationId xmlns:a16="http://schemas.microsoft.com/office/drawing/2014/main" id="{F86D3895-E152-4EF2-B0FE-A498B5A8A144}"/>
            </a:ext>
            <a:ext uri="{147F2762-F138-4A5C-976F-8EAC2B608ADB}">
              <a16:predDERef xmlns:a16="http://schemas.microsoft.com/office/drawing/2014/main" pred="{D5CAE7BE-4A45-4A75-A11D-B6D065BAE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408" name="Image 468">
          <a:extLst>
            <a:ext uri="{FF2B5EF4-FFF2-40B4-BE49-F238E27FC236}">
              <a16:creationId xmlns:a16="http://schemas.microsoft.com/office/drawing/2014/main" id="{A3AEC4E3-FBB4-4B63-AAB0-436C46CF9DF8}"/>
            </a:ext>
            <a:ext uri="{147F2762-F138-4A5C-976F-8EAC2B608ADB}">
              <a16:predDERef xmlns:a16="http://schemas.microsoft.com/office/drawing/2014/main" pred="{F86D3895-E152-4EF2-B0FE-A498B5A8A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09" name="Image 478">
          <a:extLst>
            <a:ext uri="{FF2B5EF4-FFF2-40B4-BE49-F238E27FC236}">
              <a16:creationId xmlns:a16="http://schemas.microsoft.com/office/drawing/2014/main" id="{318A61D2-6B38-467E-A427-04F17B43F39F}"/>
            </a:ext>
            <a:ext uri="{147F2762-F138-4A5C-976F-8EAC2B608ADB}">
              <a16:predDERef xmlns:a16="http://schemas.microsoft.com/office/drawing/2014/main" pred="{A3AEC4E3-FBB4-4B63-AAB0-436C46CF9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10" name="Image 481">
          <a:extLst>
            <a:ext uri="{FF2B5EF4-FFF2-40B4-BE49-F238E27FC236}">
              <a16:creationId xmlns:a16="http://schemas.microsoft.com/office/drawing/2014/main" id="{4A08867C-8263-438B-BA98-DE0C6B6C6976}"/>
            </a:ext>
            <a:ext uri="{147F2762-F138-4A5C-976F-8EAC2B608ADB}">
              <a16:predDERef xmlns:a16="http://schemas.microsoft.com/office/drawing/2014/main" pred="{318A61D2-6B38-467E-A427-04F17B43F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411" name="Image 482">
          <a:extLst>
            <a:ext uri="{FF2B5EF4-FFF2-40B4-BE49-F238E27FC236}">
              <a16:creationId xmlns:a16="http://schemas.microsoft.com/office/drawing/2014/main" id="{19FA8CFE-15A8-427D-B626-BC1583F144AD}"/>
            </a:ext>
            <a:ext uri="{147F2762-F138-4A5C-976F-8EAC2B608ADB}">
              <a16:predDERef xmlns:a16="http://schemas.microsoft.com/office/drawing/2014/main" pred="{4A08867C-8263-438B-BA98-DE0C6B6C6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12" name="Image 499">
          <a:extLst>
            <a:ext uri="{FF2B5EF4-FFF2-40B4-BE49-F238E27FC236}">
              <a16:creationId xmlns:a16="http://schemas.microsoft.com/office/drawing/2014/main" id="{4D1C9A16-B03E-4A54-BA05-3461AFF6682C}"/>
            </a:ext>
            <a:ext uri="{147F2762-F138-4A5C-976F-8EAC2B608ADB}">
              <a16:predDERef xmlns:a16="http://schemas.microsoft.com/office/drawing/2014/main" pred="{19FA8CFE-15A8-427D-B626-BC1583F14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13" name="Image 502">
          <a:extLst>
            <a:ext uri="{FF2B5EF4-FFF2-40B4-BE49-F238E27FC236}">
              <a16:creationId xmlns:a16="http://schemas.microsoft.com/office/drawing/2014/main" id="{204C9953-81DE-4CA4-9D61-B59C7EEDC785}"/>
            </a:ext>
            <a:ext uri="{147F2762-F138-4A5C-976F-8EAC2B608ADB}">
              <a16:predDERef xmlns:a16="http://schemas.microsoft.com/office/drawing/2014/main" pred="{4D1C9A16-B03E-4A54-BA05-3461AFF66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414" name="Image 503">
          <a:extLst>
            <a:ext uri="{FF2B5EF4-FFF2-40B4-BE49-F238E27FC236}">
              <a16:creationId xmlns:a16="http://schemas.microsoft.com/office/drawing/2014/main" id="{E0DD1ED0-FEBE-406C-A88B-72BD0B50E2A3}"/>
            </a:ext>
            <a:ext uri="{147F2762-F138-4A5C-976F-8EAC2B608ADB}">
              <a16:predDERef xmlns:a16="http://schemas.microsoft.com/office/drawing/2014/main" pred="{204C9953-81DE-4CA4-9D61-B59C7EEDC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15" name="Image 517">
          <a:extLst>
            <a:ext uri="{FF2B5EF4-FFF2-40B4-BE49-F238E27FC236}">
              <a16:creationId xmlns:a16="http://schemas.microsoft.com/office/drawing/2014/main" id="{6F1936A9-5E3E-401A-8202-468E36E37989}"/>
            </a:ext>
            <a:ext uri="{147F2762-F138-4A5C-976F-8EAC2B608ADB}">
              <a16:predDERef xmlns:a16="http://schemas.microsoft.com/office/drawing/2014/main" pred="{E0DD1ED0-FEBE-406C-A88B-72BD0B50E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16" name="Image 518">
          <a:extLst>
            <a:ext uri="{FF2B5EF4-FFF2-40B4-BE49-F238E27FC236}">
              <a16:creationId xmlns:a16="http://schemas.microsoft.com/office/drawing/2014/main" id="{52AA4DCE-D9A4-4FEC-BD97-2EA9683D726A}"/>
            </a:ext>
            <a:ext uri="{147F2762-F138-4A5C-976F-8EAC2B608ADB}">
              <a16:predDERef xmlns:a16="http://schemas.microsoft.com/office/drawing/2014/main" pred="{6F1936A9-5E3E-401A-8202-468E36E37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417" name="Image 519">
          <a:extLst>
            <a:ext uri="{FF2B5EF4-FFF2-40B4-BE49-F238E27FC236}">
              <a16:creationId xmlns:a16="http://schemas.microsoft.com/office/drawing/2014/main" id="{A4BED772-D866-4A2B-869C-1D790F208CFC}"/>
            </a:ext>
            <a:ext uri="{147F2762-F138-4A5C-976F-8EAC2B608ADB}">
              <a16:predDERef xmlns:a16="http://schemas.microsoft.com/office/drawing/2014/main" pred="{52AA4DCE-D9A4-4FEC-BD97-2EA9683D7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18" name="Image 526">
          <a:extLst>
            <a:ext uri="{FF2B5EF4-FFF2-40B4-BE49-F238E27FC236}">
              <a16:creationId xmlns:a16="http://schemas.microsoft.com/office/drawing/2014/main" id="{73BB5806-C8A1-4AA2-AD36-36AAA27CD4DF}"/>
            </a:ext>
            <a:ext uri="{147F2762-F138-4A5C-976F-8EAC2B608ADB}">
              <a16:predDERef xmlns:a16="http://schemas.microsoft.com/office/drawing/2014/main" pred="{A4BED772-D866-4A2B-869C-1D790F208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19" name="Image 527">
          <a:extLst>
            <a:ext uri="{FF2B5EF4-FFF2-40B4-BE49-F238E27FC236}">
              <a16:creationId xmlns:a16="http://schemas.microsoft.com/office/drawing/2014/main" id="{3E95EF27-CE17-47F3-8D62-2AE495C574E2}"/>
            </a:ext>
            <a:ext uri="{147F2762-F138-4A5C-976F-8EAC2B608ADB}">
              <a16:predDERef xmlns:a16="http://schemas.microsoft.com/office/drawing/2014/main" pred="{73BB5806-C8A1-4AA2-AD36-36AAA27CD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420" name="Image 528">
          <a:extLst>
            <a:ext uri="{FF2B5EF4-FFF2-40B4-BE49-F238E27FC236}">
              <a16:creationId xmlns:a16="http://schemas.microsoft.com/office/drawing/2014/main" id="{4E48937C-2B7A-4DAF-9FDF-F8E6850D782E}"/>
            </a:ext>
            <a:ext uri="{147F2762-F138-4A5C-976F-8EAC2B608ADB}">
              <a16:predDERef xmlns:a16="http://schemas.microsoft.com/office/drawing/2014/main" pred="{3E95EF27-CE17-47F3-8D62-2AE495C57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21" name="Image 529">
          <a:extLst>
            <a:ext uri="{FF2B5EF4-FFF2-40B4-BE49-F238E27FC236}">
              <a16:creationId xmlns:a16="http://schemas.microsoft.com/office/drawing/2014/main" id="{9F731555-8640-4FED-B448-3A78F495F866}"/>
            </a:ext>
            <a:ext uri="{147F2762-F138-4A5C-976F-8EAC2B608ADB}">
              <a16:predDERef xmlns:a16="http://schemas.microsoft.com/office/drawing/2014/main" pred="{4E48937C-2B7A-4DAF-9FDF-F8E6850D7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21364" cy="0"/>
    <xdr:pic>
      <xdr:nvPicPr>
        <xdr:cNvPr id="422" name="Image 530">
          <a:extLst>
            <a:ext uri="{FF2B5EF4-FFF2-40B4-BE49-F238E27FC236}">
              <a16:creationId xmlns:a16="http://schemas.microsoft.com/office/drawing/2014/main" id="{879DE160-4554-47F7-8049-B6EC80EDAAE7}"/>
            </a:ext>
            <a:ext uri="{147F2762-F138-4A5C-976F-8EAC2B608ADB}">
              <a16:predDERef xmlns:a16="http://schemas.microsoft.com/office/drawing/2014/main" pred="{9F731555-8640-4FED-B448-3A78F495F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879</xdr:row>
      <xdr:rowOff>0</xdr:rowOff>
    </xdr:from>
    <xdr:ext cx="921364" cy="0"/>
    <xdr:pic>
      <xdr:nvPicPr>
        <xdr:cNvPr id="423" name="Image 531">
          <a:extLst>
            <a:ext uri="{FF2B5EF4-FFF2-40B4-BE49-F238E27FC236}">
              <a16:creationId xmlns:a16="http://schemas.microsoft.com/office/drawing/2014/main" id="{9CFD11EE-C559-45D3-8978-92418E662B48}"/>
            </a:ext>
            <a:ext uri="{147F2762-F138-4A5C-976F-8EAC2B608ADB}">
              <a16:predDERef xmlns:a16="http://schemas.microsoft.com/office/drawing/2014/main" pred="{879DE160-4554-47F7-8049-B6EC80EDA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788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851</xdr:row>
      <xdr:rowOff>0</xdr:rowOff>
    </xdr:from>
    <xdr:ext cx="921364" cy="0"/>
    <xdr:pic>
      <xdr:nvPicPr>
        <xdr:cNvPr id="424" name="Image 550">
          <a:extLst>
            <a:ext uri="{FF2B5EF4-FFF2-40B4-BE49-F238E27FC236}">
              <a16:creationId xmlns:a16="http://schemas.microsoft.com/office/drawing/2014/main" id="{079E9699-F379-4416-9A04-74D98100BB2A}"/>
            </a:ext>
            <a:ext uri="{147F2762-F138-4A5C-976F-8EAC2B608ADB}">
              <a16:predDERef xmlns:a16="http://schemas.microsoft.com/office/drawing/2014/main" pred="{9CFD11EE-C559-45D3-8978-92418E662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856</xdr:row>
      <xdr:rowOff>0</xdr:rowOff>
    </xdr:from>
    <xdr:ext cx="921364" cy="0"/>
    <xdr:pic>
      <xdr:nvPicPr>
        <xdr:cNvPr id="425" name="Image 551">
          <a:extLst>
            <a:ext uri="{FF2B5EF4-FFF2-40B4-BE49-F238E27FC236}">
              <a16:creationId xmlns:a16="http://schemas.microsoft.com/office/drawing/2014/main" id="{1CDA2385-7D32-4A9A-BB4B-2752BE6BEA8E}"/>
            </a:ext>
            <a:ext uri="{147F2762-F138-4A5C-976F-8EAC2B608ADB}">
              <a16:predDERef xmlns:a16="http://schemas.microsoft.com/office/drawing/2014/main" pred="{079E9699-F379-4416-9A04-74D98100B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850</xdr:row>
      <xdr:rowOff>254000</xdr:rowOff>
    </xdr:from>
    <xdr:ext cx="921364" cy="0"/>
    <xdr:pic>
      <xdr:nvPicPr>
        <xdr:cNvPr id="426" name="Image 552">
          <a:extLst>
            <a:ext uri="{FF2B5EF4-FFF2-40B4-BE49-F238E27FC236}">
              <a16:creationId xmlns:a16="http://schemas.microsoft.com/office/drawing/2014/main" id="{45087B3B-28EC-40A0-903B-41E8262CBF8E}"/>
            </a:ext>
            <a:ext uri="{147F2762-F138-4A5C-976F-8EAC2B608ADB}">
              <a16:predDERef xmlns:a16="http://schemas.microsoft.com/office/drawing/2014/main" pred="{1CDA2385-7D32-4A9A-BB4B-2752BE6BE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851</xdr:row>
      <xdr:rowOff>0</xdr:rowOff>
    </xdr:from>
    <xdr:ext cx="921364" cy="0"/>
    <xdr:pic>
      <xdr:nvPicPr>
        <xdr:cNvPr id="427" name="Image 562">
          <a:extLst>
            <a:ext uri="{FF2B5EF4-FFF2-40B4-BE49-F238E27FC236}">
              <a16:creationId xmlns:a16="http://schemas.microsoft.com/office/drawing/2014/main" id="{EF17BD85-4091-4F48-9B34-10A0EDE6EB63}"/>
            </a:ext>
            <a:ext uri="{147F2762-F138-4A5C-976F-8EAC2B608ADB}">
              <a16:predDERef xmlns:a16="http://schemas.microsoft.com/office/drawing/2014/main" pred="{45087B3B-28EC-40A0-903B-41E8262CB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856</xdr:row>
      <xdr:rowOff>0</xdr:rowOff>
    </xdr:from>
    <xdr:ext cx="921364" cy="0"/>
    <xdr:pic>
      <xdr:nvPicPr>
        <xdr:cNvPr id="428" name="Image 563">
          <a:extLst>
            <a:ext uri="{FF2B5EF4-FFF2-40B4-BE49-F238E27FC236}">
              <a16:creationId xmlns:a16="http://schemas.microsoft.com/office/drawing/2014/main" id="{30883453-10CB-40C1-ABD8-3C3B094FAF52}"/>
            </a:ext>
            <a:ext uri="{147F2762-F138-4A5C-976F-8EAC2B608ADB}">
              <a16:predDERef xmlns:a16="http://schemas.microsoft.com/office/drawing/2014/main" pred="{EF17BD85-4091-4F48-9B34-10A0EDE6E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850</xdr:row>
      <xdr:rowOff>254000</xdr:rowOff>
    </xdr:from>
    <xdr:ext cx="921364" cy="0"/>
    <xdr:pic>
      <xdr:nvPicPr>
        <xdr:cNvPr id="429" name="Image 564">
          <a:extLst>
            <a:ext uri="{FF2B5EF4-FFF2-40B4-BE49-F238E27FC236}">
              <a16:creationId xmlns:a16="http://schemas.microsoft.com/office/drawing/2014/main" id="{5F4A3BAF-4A63-482B-B73A-FC28E0AC17C5}"/>
            </a:ext>
            <a:ext uri="{147F2762-F138-4A5C-976F-8EAC2B608ADB}">
              <a16:predDERef xmlns:a16="http://schemas.microsoft.com/office/drawing/2014/main" pred="{30883453-10CB-40C1-ABD8-3C3B094FA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875</xdr:row>
      <xdr:rowOff>0</xdr:rowOff>
    </xdr:from>
    <xdr:ext cx="921364" cy="0"/>
    <xdr:pic>
      <xdr:nvPicPr>
        <xdr:cNvPr id="430" name="Image 574">
          <a:extLst>
            <a:ext uri="{FF2B5EF4-FFF2-40B4-BE49-F238E27FC236}">
              <a16:creationId xmlns:a16="http://schemas.microsoft.com/office/drawing/2014/main" id="{2EE99261-1CFC-48A8-95E8-94BE710DEB40}"/>
            </a:ext>
            <a:ext uri="{147F2762-F138-4A5C-976F-8EAC2B608ADB}">
              <a16:predDERef xmlns:a16="http://schemas.microsoft.com/office/drawing/2014/main" pred="{5F4A3BAF-4A63-482B-B73A-FC28E0AC1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2358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874</xdr:row>
      <xdr:rowOff>254000</xdr:rowOff>
    </xdr:from>
    <xdr:ext cx="921364" cy="0"/>
    <xdr:pic>
      <xdr:nvPicPr>
        <xdr:cNvPr id="431" name="Image 575">
          <a:extLst>
            <a:ext uri="{FF2B5EF4-FFF2-40B4-BE49-F238E27FC236}">
              <a16:creationId xmlns:a16="http://schemas.microsoft.com/office/drawing/2014/main" id="{8DFF5D2A-31C6-417D-B326-75B82B73216E}"/>
            </a:ext>
            <a:ext uri="{147F2762-F138-4A5C-976F-8EAC2B608ADB}">
              <a16:predDERef xmlns:a16="http://schemas.microsoft.com/office/drawing/2014/main" pred="{2EE99261-1CFC-48A8-95E8-94BE710DE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1231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851</xdr:row>
      <xdr:rowOff>0</xdr:rowOff>
    </xdr:from>
    <xdr:ext cx="921364" cy="0"/>
    <xdr:pic>
      <xdr:nvPicPr>
        <xdr:cNvPr id="432" name="Image 576">
          <a:extLst>
            <a:ext uri="{FF2B5EF4-FFF2-40B4-BE49-F238E27FC236}">
              <a16:creationId xmlns:a16="http://schemas.microsoft.com/office/drawing/2014/main" id="{1C40BD0C-01EC-4E02-8AC4-AC8D7318C157}"/>
            </a:ext>
            <a:ext uri="{147F2762-F138-4A5C-976F-8EAC2B608ADB}">
              <a16:predDERef xmlns:a16="http://schemas.microsoft.com/office/drawing/2014/main" pred="{8DFF5D2A-31C6-417D-B326-75B82B732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856</xdr:row>
      <xdr:rowOff>0</xdr:rowOff>
    </xdr:from>
    <xdr:ext cx="921364" cy="0"/>
    <xdr:pic>
      <xdr:nvPicPr>
        <xdr:cNvPr id="433" name="Image 577">
          <a:extLst>
            <a:ext uri="{FF2B5EF4-FFF2-40B4-BE49-F238E27FC236}">
              <a16:creationId xmlns:a16="http://schemas.microsoft.com/office/drawing/2014/main" id="{413E3F15-D5F0-4C4E-A74D-5E86CD764BD2}"/>
            </a:ext>
            <a:ext uri="{147F2762-F138-4A5C-976F-8EAC2B608ADB}">
              <a16:predDERef xmlns:a16="http://schemas.microsoft.com/office/drawing/2014/main" pred="{1C40BD0C-01EC-4E02-8AC4-AC8D7318C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850</xdr:row>
      <xdr:rowOff>254000</xdr:rowOff>
    </xdr:from>
    <xdr:ext cx="921364" cy="0"/>
    <xdr:pic>
      <xdr:nvPicPr>
        <xdr:cNvPr id="434" name="Image 578">
          <a:extLst>
            <a:ext uri="{FF2B5EF4-FFF2-40B4-BE49-F238E27FC236}">
              <a16:creationId xmlns:a16="http://schemas.microsoft.com/office/drawing/2014/main" id="{8563ABBD-9A7E-4797-A29A-4B4757173CA2}"/>
            </a:ext>
            <a:ext uri="{147F2762-F138-4A5C-976F-8EAC2B608ADB}">
              <a16:predDERef xmlns:a16="http://schemas.microsoft.com/office/drawing/2014/main" pred="{413E3F15-D5F0-4C4E-A74D-5E86CD764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868</xdr:row>
      <xdr:rowOff>0</xdr:rowOff>
    </xdr:from>
    <xdr:ext cx="921364" cy="0"/>
    <xdr:pic>
      <xdr:nvPicPr>
        <xdr:cNvPr id="435" name="Image 603">
          <a:extLst>
            <a:ext uri="{FF2B5EF4-FFF2-40B4-BE49-F238E27FC236}">
              <a16:creationId xmlns:a16="http://schemas.microsoft.com/office/drawing/2014/main" id="{98AE65A2-09E5-4DE7-AF93-C4C8CC531C1C}"/>
            </a:ext>
            <a:ext uri="{147F2762-F138-4A5C-976F-8EAC2B608ADB}">
              <a16:predDERef xmlns:a16="http://schemas.microsoft.com/office/drawing/2014/main" pred="{8563ABBD-9A7E-4797-A29A-4B4757173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2691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867</xdr:row>
      <xdr:rowOff>254000</xdr:rowOff>
    </xdr:from>
    <xdr:ext cx="921364" cy="0"/>
    <xdr:pic>
      <xdr:nvPicPr>
        <xdr:cNvPr id="436" name="Image 604">
          <a:extLst>
            <a:ext uri="{FF2B5EF4-FFF2-40B4-BE49-F238E27FC236}">
              <a16:creationId xmlns:a16="http://schemas.microsoft.com/office/drawing/2014/main" id="{6FF9F73E-E066-4793-8BB5-AF735511C2C9}"/>
            </a:ext>
            <a:ext uri="{147F2762-F138-4A5C-976F-8EAC2B608ADB}">
              <a16:predDERef xmlns:a16="http://schemas.microsoft.com/office/drawing/2014/main" pred="{98AE65A2-09E5-4DE7-AF93-C4C8CC531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1563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879</xdr:row>
      <xdr:rowOff>0</xdr:rowOff>
    </xdr:from>
    <xdr:ext cx="908029" cy="0"/>
    <xdr:pic>
      <xdr:nvPicPr>
        <xdr:cNvPr id="437" name="Image 615">
          <a:extLst>
            <a:ext uri="{FF2B5EF4-FFF2-40B4-BE49-F238E27FC236}">
              <a16:creationId xmlns:a16="http://schemas.microsoft.com/office/drawing/2014/main" id="{E5C2E4FA-F4EB-4834-AC04-5EF0664D4DD8}"/>
            </a:ext>
            <a:ext uri="{147F2762-F138-4A5C-976F-8EAC2B608ADB}">
              <a16:predDERef xmlns:a16="http://schemas.microsoft.com/office/drawing/2014/main" pred="{6FF9F73E-E066-4793-8BB5-AF735511C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980747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914</xdr:row>
      <xdr:rowOff>0</xdr:rowOff>
    </xdr:from>
    <xdr:ext cx="908029" cy="0"/>
    <xdr:pic>
      <xdr:nvPicPr>
        <xdr:cNvPr id="438" name="Image 8">
          <a:extLst>
            <a:ext uri="{FF2B5EF4-FFF2-40B4-BE49-F238E27FC236}">
              <a16:creationId xmlns:a16="http://schemas.microsoft.com/office/drawing/2014/main" id="{40593D6D-93D1-495B-8BD3-6416C59D0610}"/>
            </a:ext>
            <a:ext uri="{147F2762-F138-4A5C-976F-8EAC2B608ADB}">
              <a16:predDERef xmlns:a16="http://schemas.microsoft.com/office/drawing/2014/main" pred="{E5C2E4FA-F4EB-4834-AC04-5EF0664D4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097780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921</xdr:row>
      <xdr:rowOff>0</xdr:rowOff>
    </xdr:from>
    <xdr:ext cx="921364" cy="0"/>
    <xdr:pic>
      <xdr:nvPicPr>
        <xdr:cNvPr id="439" name="Image 606">
          <a:extLst>
            <a:ext uri="{FF2B5EF4-FFF2-40B4-BE49-F238E27FC236}">
              <a16:creationId xmlns:a16="http://schemas.microsoft.com/office/drawing/2014/main" id="{7D5AA7DB-29FD-4504-B635-C6DD491AF898}"/>
            </a:ext>
            <a:ext uri="{147F2762-F138-4A5C-976F-8EAC2B608ADB}">
              <a16:predDERef xmlns:a16="http://schemas.microsoft.com/office/drawing/2014/main" pred="{40593D6D-93D1-495B-8BD3-6416C59D0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0645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926</xdr:row>
      <xdr:rowOff>0</xdr:rowOff>
    </xdr:from>
    <xdr:ext cx="921364" cy="0"/>
    <xdr:pic>
      <xdr:nvPicPr>
        <xdr:cNvPr id="440" name="Image 609">
          <a:extLst>
            <a:ext uri="{FF2B5EF4-FFF2-40B4-BE49-F238E27FC236}">
              <a16:creationId xmlns:a16="http://schemas.microsoft.com/office/drawing/2014/main" id="{1EFF8D56-31B1-4820-82AF-5791FC5D2F34}"/>
            </a:ext>
            <a:ext uri="{147F2762-F138-4A5C-976F-8EAC2B608ADB}">
              <a16:predDERef xmlns:a16="http://schemas.microsoft.com/office/drawing/2014/main" pred="{7D5AA7DB-29FD-4504-B635-C6DD491AF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7551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920</xdr:row>
      <xdr:rowOff>254000</xdr:rowOff>
    </xdr:from>
    <xdr:ext cx="921364" cy="0"/>
    <xdr:pic>
      <xdr:nvPicPr>
        <xdr:cNvPr id="441" name="Image 610">
          <a:extLst>
            <a:ext uri="{FF2B5EF4-FFF2-40B4-BE49-F238E27FC236}">
              <a16:creationId xmlns:a16="http://schemas.microsoft.com/office/drawing/2014/main" id="{44971FA0-7DCB-4276-9743-E6A6D25982E2}"/>
            </a:ext>
            <a:ext uri="{147F2762-F138-4A5C-976F-8EAC2B608ADB}">
              <a16:predDERef xmlns:a16="http://schemas.microsoft.com/office/drawing/2014/main" pred="{1EFF8D56-31B1-4820-82AF-5791FC5D2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9518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921</xdr:row>
      <xdr:rowOff>0</xdr:rowOff>
    </xdr:from>
    <xdr:ext cx="921364" cy="0"/>
    <xdr:pic>
      <xdr:nvPicPr>
        <xdr:cNvPr id="442" name="Image 624">
          <a:extLst>
            <a:ext uri="{FF2B5EF4-FFF2-40B4-BE49-F238E27FC236}">
              <a16:creationId xmlns:a16="http://schemas.microsoft.com/office/drawing/2014/main" id="{CE3C0FF8-C0C3-476A-A925-440B7CDECA9A}"/>
            </a:ext>
            <a:ext uri="{147F2762-F138-4A5C-976F-8EAC2B608ADB}">
              <a16:predDERef xmlns:a16="http://schemas.microsoft.com/office/drawing/2014/main" pred="{44971FA0-7DCB-4276-9743-E6A6D2598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0645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926</xdr:row>
      <xdr:rowOff>0</xdr:rowOff>
    </xdr:from>
    <xdr:ext cx="921364" cy="0"/>
    <xdr:pic>
      <xdr:nvPicPr>
        <xdr:cNvPr id="443" name="Image 625">
          <a:extLst>
            <a:ext uri="{FF2B5EF4-FFF2-40B4-BE49-F238E27FC236}">
              <a16:creationId xmlns:a16="http://schemas.microsoft.com/office/drawing/2014/main" id="{A6B5F2EB-ECFB-46FB-957A-D5F8EB5EBAA2}"/>
            </a:ext>
            <a:ext uri="{147F2762-F138-4A5C-976F-8EAC2B608ADB}">
              <a16:predDERef xmlns:a16="http://schemas.microsoft.com/office/drawing/2014/main" pred="{CE3C0FF8-C0C3-476A-A925-440B7CDEC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7551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920</xdr:row>
      <xdr:rowOff>254000</xdr:rowOff>
    </xdr:from>
    <xdr:ext cx="921364" cy="0"/>
    <xdr:pic>
      <xdr:nvPicPr>
        <xdr:cNvPr id="444" name="Image 626">
          <a:extLst>
            <a:ext uri="{FF2B5EF4-FFF2-40B4-BE49-F238E27FC236}">
              <a16:creationId xmlns:a16="http://schemas.microsoft.com/office/drawing/2014/main" id="{7255A5FB-C5C6-4175-A8C4-C0E259920AB7}"/>
            </a:ext>
            <a:ext uri="{147F2762-F138-4A5C-976F-8EAC2B608ADB}">
              <a16:predDERef xmlns:a16="http://schemas.microsoft.com/office/drawing/2014/main" pred="{A6B5F2EB-ECFB-46FB-957A-D5F8EB5EB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9518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921</xdr:row>
      <xdr:rowOff>0</xdr:rowOff>
    </xdr:from>
    <xdr:ext cx="921364" cy="0"/>
    <xdr:pic>
      <xdr:nvPicPr>
        <xdr:cNvPr id="445" name="Image 633">
          <a:extLst>
            <a:ext uri="{FF2B5EF4-FFF2-40B4-BE49-F238E27FC236}">
              <a16:creationId xmlns:a16="http://schemas.microsoft.com/office/drawing/2014/main" id="{D5813744-698A-4C7D-9C79-ECC3ED459B22}"/>
            </a:ext>
            <a:ext uri="{147F2762-F138-4A5C-976F-8EAC2B608ADB}">
              <a16:predDERef xmlns:a16="http://schemas.microsoft.com/office/drawing/2014/main" pred="{7255A5FB-C5C6-4175-A8C4-C0E259920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0645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926</xdr:row>
      <xdr:rowOff>0</xdr:rowOff>
    </xdr:from>
    <xdr:ext cx="921364" cy="0"/>
    <xdr:pic>
      <xdr:nvPicPr>
        <xdr:cNvPr id="446" name="Image 634">
          <a:extLst>
            <a:ext uri="{FF2B5EF4-FFF2-40B4-BE49-F238E27FC236}">
              <a16:creationId xmlns:a16="http://schemas.microsoft.com/office/drawing/2014/main" id="{ADFA34BE-ACAB-445D-B199-372D66257126}"/>
            </a:ext>
            <a:ext uri="{147F2762-F138-4A5C-976F-8EAC2B608ADB}">
              <a16:predDERef xmlns:a16="http://schemas.microsoft.com/office/drawing/2014/main" pred="{D5813744-698A-4C7D-9C79-ECC3ED459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7551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920</xdr:row>
      <xdr:rowOff>254000</xdr:rowOff>
    </xdr:from>
    <xdr:ext cx="921364" cy="0"/>
    <xdr:pic>
      <xdr:nvPicPr>
        <xdr:cNvPr id="447" name="Image 635">
          <a:extLst>
            <a:ext uri="{FF2B5EF4-FFF2-40B4-BE49-F238E27FC236}">
              <a16:creationId xmlns:a16="http://schemas.microsoft.com/office/drawing/2014/main" id="{73A03BAB-0F1E-4A2E-B59F-4E774311D939}"/>
            </a:ext>
            <a:ext uri="{147F2762-F138-4A5C-976F-8EAC2B608ADB}">
              <a16:predDERef xmlns:a16="http://schemas.microsoft.com/office/drawing/2014/main" pred="{ADFA34BE-ACAB-445D-B199-372D66257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9518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921</xdr:row>
      <xdr:rowOff>0</xdr:rowOff>
    </xdr:from>
    <xdr:ext cx="921364" cy="0"/>
    <xdr:pic>
      <xdr:nvPicPr>
        <xdr:cNvPr id="448" name="Image 645">
          <a:extLst>
            <a:ext uri="{FF2B5EF4-FFF2-40B4-BE49-F238E27FC236}">
              <a16:creationId xmlns:a16="http://schemas.microsoft.com/office/drawing/2014/main" id="{3966900C-58BE-4F35-9965-FC8A1A99A841}"/>
            </a:ext>
            <a:ext uri="{147F2762-F138-4A5C-976F-8EAC2B608ADB}">
              <a16:predDERef xmlns:a16="http://schemas.microsoft.com/office/drawing/2014/main" pred="{73A03BAB-0F1E-4A2E-B59F-4E774311D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0645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926</xdr:row>
      <xdr:rowOff>0</xdr:rowOff>
    </xdr:from>
    <xdr:ext cx="921364" cy="0"/>
    <xdr:pic>
      <xdr:nvPicPr>
        <xdr:cNvPr id="449" name="Image 646">
          <a:extLst>
            <a:ext uri="{FF2B5EF4-FFF2-40B4-BE49-F238E27FC236}">
              <a16:creationId xmlns:a16="http://schemas.microsoft.com/office/drawing/2014/main" id="{CF8974C0-BF08-45F2-999A-F49D2EA870BC}"/>
            </a:ext>
            <a:ext uri="{147F2762-F138-4A5C-976F-8EAC2B608ADB}">
              <a16:predDERef xmlns:a16="http://schemas.microsoft.com/office/drawing/2014/main" pred="{3966900C-58BE-4F35-9965-FC8A1A99A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7551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920</xdr:row>
      <xdr:rowOff>254000</xdr:rowOff>
    </xdr:from>
    <xdr:ext cx="921364" cy="0"/>
    <xdr:pic>
      <xdr:nvPicPr>
        <xdr:cNvPr id="450" name="Image 647">
          <a:extLst>
            <a:ext uri="{FF2B5EF4-FFF2-40B4-BE49-F238E27FC236}">
              <a16:creationId xmlns:a16="http://schemas.microsoft.com/office/drawing/2014/main" id="{5B88A8FC-97E7-4BE2-BE76-C9A1D783E332}"/>
            </a:ext>
            <a:ext uri="{147F2762-F138-4A5C-976F-8EAC2B608ADB}">
              <a16:predDERef xmlns:a16="http://schemas.microsoft.com/office/drawing/2014/main" pred="{CF8974C0-BF08-45F2-999A-F49D2EA87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9518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921</xdr:row>
      <xdr:rowOff>0</xdr:rowOff>
    </xdr:from>
    <xdr:ext cx="921364" cy="0"/>
    <xdr:pic>
      <xdr:nvPicPr>
        <xdr:cNvPr id="451" name="Image 657">
          <a:extLst>
            <a:ext uri="{FF2B5EF4-FFF2-40B4-BE49-F238E27FC236}">
              <a16:creationId xmlns:a16="http://schemas.microsoft.com/office/drawing/2014/main" id="{152594B7-B5E5-4E82-AF65-C0B4DE568D70}"/>
            </a:ext>
            <a:ext uri="{147F2762-F138-4A5C-976F-8EAC2B608ADB}">
              <a16:predDERef xmlns:a16="http://schemas.microsoft.com/office/drawing/2014/main" pred="{5B88A8FC-97E7-4BE2-BE76-C9A1D783E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0645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926</xdr:row>
      <xdr:rowOff>0</xdr:rowOff>
    </xdr:from>
    <xdr:ext cx="921364" cy="0"/>
    <xdr:pic>
      <xdr:nvPicPr>
        <xdr:cNvPr id="452" name="Image 658">
          <a:extLst>
            <a:ext uri="{FF2B5EF4-FFF2-40B4-BE49-F238E27FC236}">
              <a16:creationId xmlns:a16="http://schemas.microsoft.com/office/drawing/2014/main" id="{30F42844-1769-4848-AF4C-B51A9AB98BED}"/>
            </a:ext>
            <a:ext uri="{147F2762-F138-4A5C-976F-8EAC2B608ADB}">
              <a16:predDERef xmlns:a16="http://schemas.microsoft.com/office/drawing/2014/main" pred="{152594B7-B5E5-4E82-AF65-C0B4DE568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7551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920</xdr:row>
      <xdr:rowOff>254000</xdr:rowOff>
    </xdr:from>
    <xdr:ext cx="921364" cy="0"/>
    <xdr:pic>
      <xdr:nvPicPr>
        <xdr:cNvPr id="453" name="Image 659">
          <a:extLst>
            <a:ext uri="{FF2B5EF4-FFF2-40B4-BE49-F238E27FC236}">
              <a16:creationId xmlns:a16="http://schemas.microsoft.com/office/drawing/2014/main" id="{F12D583D-A380-4311-AB4C-01013FE944F6}"/>
            </a:ext>
            <a:ext uri="{147F2762-F138-4A5C-976F-8EAC2B608ADB}">
              <a16:predDERef xmlns:a16="http://schemas.microsoft.com/office/drawing/2014/main" pred="{30F42844-1769-4848-AF4C-B51A9AB98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9518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939</xdr:row>
      <xdr:rowOff>0</xdr:rowOff>
    </xdr:from>
    <xdr:ext cx="921364" cy="0"/>
    <xdr:pic>
      <xdr:nvPicPr>
        <xdr:cNvPr id="454" name="Image 669">
          <a:extLst>
            <a:ext uri="{FF2B5EF4-FFF2-40B4-BE49-F238E27FC236}">
              <a16:creationId xmlns:a16="http://schemas.microsoft.com/office/drawing/2014/main" id="{D33EDA91-EA60-4AEB-8CF0-534DF6D0E06B}"/>
            </a:ext>
            <a:ext uri="{147F2762-F138-4A5C-976F-8EAC2B608ADB}">
              <a16:predDERef xmlns:a16="http://schemas.microsoft.com/office/drawing/2014/main" pred="{F12D583D-A380-4311-AB4C-01013FE94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5505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938</xdr:row>
      <xdr:rowOff>254000</xdr:rowOff>
    </xdr:from>
    <xdr:ext cx="921364" cy="0"/>
    <xdr:pic>
      <xdr:nvPicPr>
        <xdr:cNvPr id="455" name="Image 670">
          <a:extLst>
            <a:ext uri="{FF2B5EF4-FFF2-40B4-BE49-F238E27FC236}">
              <a16:creationId xmlns:a16="http://schemas.microsoft.com/office/drawing/2014/main" id="{4BA5B41F-29E3-4BD9-97B9-939EA4946798}"/>
            </a:ext>
            <a:ext uri="{147F2762-F138-4A5C-976F-8EAC2B608ADB}">
              <a16:predDERef xmlns:a16="http://schemas.microsoft.com/office/drawing/2014/main" pred="{D33EDA91-EA60-4AEB-8CF0-534DF6D0E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84378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921</xdr:row>
      <xdr:rowOff>0</xdr:rowOff>
    </xdr:from>
    <xdr:ext cx="921364" cy="0"/>
    <xdr:pic>
      <xdr:nvPicPr>
        <xdr:cNvPr id="456" name="Image 671">
          <a:extLst>
            <a:ext uri="{FF2B5EF4-FFF2-40B4-BE49-F238E27FC236}">
              <a16:creationId xmlns:a16="http://schemas.microsoft.com/office/drawing/2014/main" id="{9D1A525B-268E-425D-96C9-CAAF92F47F85}"/>
            </a:ext>
            <a:ext uri="{147F2762-F138-4A5C-976F-8EAC2B608ADB}">
              <a16:predDERef xmlns:a16="http://schemas.microsoft.com/office/drawing/2014/main" pred="{4BA5B41F-29E3-4BD9-97B9-939EA4946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0645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926</xdr:row>
      <xdr:rowOff>0</xdr:rowOff>
    </xdr:from>
    <xdr:ext cx="921364" cy="0"/>
    <xdr:pic>
      <xdr:nvPicPr>
        <xdr:cNvPr id="457" name="Image 672">
          <a:extLst>
            <a:ext uri="{FF2B5EF4-FFF2-40B4-BE49-F238E27FC236}">
              <a16:creationId xmlns:a16="http://schemas.microsoft.com/office/drawing/2014/main" id="{B2521C48-0A70-4CC3-8ADD-1CC0F24ED810}"/>
            </a:ext>
            <a:ext uri="{147F2762-F138-4A5C-976F-8EAC2B608ADB}">
              <a16:predDERef xmlns:a16="http://schemas.microsoft.com/office/drawing/2014/main" pred="{9D1A525B-268E-425D-96C9-CAAF92F47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7551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920</xdr:row>
      <xdr:rowOff>254000</xdr:rowOff>
    </xdr:from>
    <xdr:ext cx="921364" cy="0"/>
    <xdr:pic>
      <xdr:nvPicPr>
        <xdr:cNvPr id="458" name="Image 673">
          <a:extLst>
            <a:ext uri="{FF2B5EF4-FFF2-40B4-BE49-F238E27FC236}">
              <a16:creationId xmlns:a16="http://schemas.microsoft.com/office/drawing/2014/main" id="{56940F51-041A-4269-9F9E-713650251687}"/>
            </a:ext>
            <a:ext uri="{147F2762-F138-4A5C-976F-8EAC2B608ADB}">
              <a16:predDERef xmlns:a16="http://schemas.microsoft.com/office/drawing/2014/main" pred="{B2521C48-0A70-4CC3-8ADD-1CC0F24ED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9518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891</xdr:row>
      <xdr:rowOff>0</xdr:rowOff>
    </xdr:from>
    <xdr:ext cx="921364" cy="0"/>
    <xdr:pic>
      <xdr:nvPicPr>
        <xdr:cNvPr id="459" name="Image 739">
          <a:extLst>
            <a:ext uri="{FF2B5EF4-FFF2-40B4-BE49-F238E27FC236}">
              <a16:creationId xmlns:a16="http://schemas.microsoft.com/office/drawing/2014/main" id="{559A584F-F867-4534-823B-0A5618F0A52E}"/>
            </a:ext>
            <a:ext uri="{147F2762-F138-4A5C-976F-8EAC2B608ADB}">
              <a16:predDERef xmlns:a16="http://schemas.microsoft.com/office/drawing/2014/main" pred="{56940F51-041A-4269-9F9E-713650251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896</xdr:row>
      <xdr:rowOff>0</xdr:rowOff>
    </xdr:from>
    <xdr:ext cx="921364" cy="0"/>
    <xdr:pic>
      <xdr:nvPicPr>
        <xdr:cNvPr id="460" name="Image 742">
          <a:extLst>
            <a:ext uri="{FF2B5EF4-FFF2-40B4-BE49-F238E27FC236}">
              <a16:creationId xmlns:a16="http://schemas.microsoft.com/office/drawing/2014/main" id="{2B5D0DB4-286F-4555-AA85-BED89B51BCFD}"/>
            </a:ext>
            <a:ext uri="{147F2762-F138-4A5C-976F-8EAC2B608ADB}">
              <a16:predDERef xmlns:a16="http://schemas.microsoft.com/office/drawing/2014/main" pred="{559A584F-F867-4534-823B-0A5618F0A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890</xdr:row>
      <xdr:rowOff>254000</xdr:rowOff>
    </xdr:from>
    <xdr:ext cx="921364" cy="0"/>
    <xdr:pic>
      <xdr:nvPicPr>
        <xdr:cNvPr id="461" name="Image 743">
          <a:extLst>
            <a:ext uri="{FF2B5EF4-FFF2-40B4-BE49-F238E27FC236}">
              <a16:creationId xmlns:a16="http://schemas.microsoft.com/office/drawing/2014/main" id="{4B1C8489-F1A2-4698-B068-09273379D88D}"/>
            </a:ext>
            <a:ext uri="{147F2762-F138-4A5C-976F-8EAC2B608ADB}">
              <a16:predDERef xmlns:a16="http://schemas.microsoft.com/office/drawing/2014/main" pred="{2B5D0DB4-286F-4555-AA85-BED89B51B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891</xdr:row>
      <xdr:rowOff>0</xdr:rowOff>
    </xdr:from>
    <xdr:ext cx="921364" cy="0"/>
    <xdr:pic>
      <xdr:nvPicPr>
        <xdr:cNvPr id="462" name="Image 757">
          <a:extLst>
            <a:ext uri="{FF2B5EF4-FFF2-40B4-BE49-F238E27FC236}">
              <a16:creationId xmlns:a16="http://schemas.microsoft.com/office/drawing/2014/main" id="{EED7121B-64CF-42EF-A108-ECC87AE10B8E}"/>
            </a:ext>
            <a:ext uri="{147F2762-F138-4A5C-976F-8EAC2B608ADB}">
              <a16:predDERef xmlns:a16="http://schemas.microsoft.com/office/drawing/2014/main" pred="{4B1C8489-F1A2-4698-B068-09273379D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896</xdr:row>
      <xdr:rowOff>0</xdr:rowOff>
    </xdr:from>
    <xdr:ext cx="921364" cy="0"/>
    <xdr:pic>
      <xdr:nvPicPr>
        <xdr:cNvPr id="463" name="Image 758">
          <a:extLst>
            <a:ext uri="{FF2B5EF4-FFF2-40B4-BE49-F238E27FC236}">
              <a16:creationId xmlns:a16="http://schemas.microsoft.com/office/drawing/2014/main" id="{EF3D7700-E3C1-40DD-AF0E-2E76B2ADAC6C}"/>
            </a:ext>
            <a:ext uri="{147F2762-F138-4A5C-976F-8EAC2B608ADB}">
              <a16:predDERef xmlns:a16="http://schemas.microsoft.com/office/drawing/2014/main" pred="{EED7121B-64CF-42EF-A108-ECC87AE10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890</xdr:row>
      <xdr:rowOff>254000</xdr:rowOff>
    </xdr:from>
    <xdr:ext cx="921364" cy="0"/>
    <xdr:pic>
      <xdr:nvPicPr>
        <xdr:cNvPr id="464" name="Image 759">
          <a:extLst>
            <a:ext uri="{FF2B5EF4-FFF2-40B4-BE49-F238E27FC236}">
              <a16:creationId xmlns:a16="http://schemas.microsoft.com/office/drawing/2014/main" id="{F5BA0B0F-D5D8-45F2-A94F-5C78334092AD}"/>
            </a:ext>
            <a:ext uri="{147F2762-F138-4A5C-976F-8EAC2B608ADB}">
              <a16:predDERef xmlns:a16="http://schemas.microsoft.com/office/drawing/2014/main" pred="{EF3D7700-E3C1-40DD-AF0E-2E76B2ADA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891</xdr:row>
      <xdr:rowOff>0</xdr:rowOff>
    </xdr:from>
    <xdr:ext cx="921364" cy="0"/>
    <xdr:pic>
      <xdr:nvPicPr>
        <xdr:cNvPr id="465" name="Image 766">
          <a:extLst>
            <a:ext uri="{FF2B5EF4-FFF2-40B4-BE49-F238E27FC236}">
              <a16:creationId xmlns:a16="http://schemas.microsoft.com/office/drawing/2014/main" id="{D53ADDB4-FEFD-4635-8364-B28AA3D60F78}"/>
            </a:ext>
            <a:ext uri="{147F2762-F138-4A5C-976F-8EAC2B608ADB}">
              <a16:predDERef xmlns:a16="http://schemas.microsoft.com/office/drawing/2014/main" pred="{F5BA0B0F-D5D8-45F2-A94F-5C7833409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896</xdr:row>
      <xdr:rowOff>0</xdr:rowOff>
    </xdr:from>
    <xdr:ext cx="921364" cy="0"/>
    <xdr:pic>
      <xdr:nvPicPr>
        <xdr:cNvPr id="466" name="Image 767">
          <a:extLst>
            <a:ext uri="{FF2B5EF4-FFF2-40B4-BE49-F238E27FC236}">
              <a16:creationId xmlns:a16="http://schemas.microsoft.com/office/drawing/2014/main" id="{086648AB-8790-4E94-BD63-C63B7AA239A5}"/>
            </a:ext>
            <a:ext uri="{147F2762-F138-4A5C-976F-8EAC2B608ADB}">
              <a16:predDERef xmlns:a16="http://schemas.microsoft.com/office/drawing/2014/main" pred="{D53ADDB4-FEFD-4635-8364-B28AA3D60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890</xdr:row>
      <xdr:rowOff>254000</xdr:rowOff>
    </xdr:from>
    <xdr:ext cx="921364" cy="0"/>
    <xdr:pic>
      <xdr:nvPicPr>
        <xdr:cNvPr id="467" name="Image 768">
          <a:extLst>
            <a:ext uri="{FF2B5EF4-FFF2-40B4-BE49-F238E27FC236}">
              <a16:creationId xmlns:a16="http://schemas.microsoft.com/office/drawing/2014/main" id="{13FF7856-F620-4125-99EF-33B30F42905B}"/>
            </a:ext>
            <a:ext uri="{147F2762-F138-4A5C-976F-8EAC2B608ADB}">
              <a16:predDERef xmlns:a16="http://schemas.microsoft.com/office/drawing/2014/main" pred="{086648AB-8790-4E94-BD63-C63B7AA239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891</xdr:row>
      <xdr:rowOff>0</xdr:rowOff>
    </xdr:from>
    <xdr:ext cx="921364" cy="0"/>
    <xdr:pic>
      <xdr:nvPicPr>
        <xdr:cNvPr id="468" name="Image 778">
          <a:extLst>
            <a:ext uri="{FF2B5EF4-FFF2-40B4-BE49-F238E27FC236}">
              <a16:creationId xmlns:a16="http://schemas.microsoft.com/office/drawing/2014/main" id="{C948C98A-5C1A-4BE9-9A32-36549C8EE769}"/>
            </a:ext>
            <a:ext uri="{147F2762-F138-4A5C-976F-8EAC2B608ADB}">
              <a16:predDERef xmlns:a16="http://schemas.microsoft.com/office/drawing/2014/main" pred="{13FF7856-F620-4125-99EF-33B30F429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896</xdr:row>
      <xdr:rowOff>0</xdr:rowOff>
    </xdr:from>
    <xdr:ext cx="921364" cy="0"/>
    <xdr:pic>
      <xdr:nvPicPr>
        <xdr:cNvPr id="469" name="Image 779">
          <a:extLst>
            <a:ext uri="{FF2B5EF4-FFF2-40B4-BE49-F238E27FC236}">
              <a16:creationId xmlns:a16="http://schemas.microsoft.com/office/drawing/2014/main" id="{2EFDE09E-9D01-43FF-8059-56C1008FB3C1}"/>
            </a:ext>
            <a:ext uri="{147F2762-F138-4A5C-976F-8EAC2B608ADB}">
              <a16:predDERef xmlns:a16="http://schemas.microsoft.com/office/drawing/2014/main" pred="{C948C98A-5C1A-4BE9-9A32-36549C8EE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890</xdr:row>
      <xdr:rowOff>254000</xdr:rowOff>
    </xdr:from>
    <xdr:ext cx="921364" cy="0"/>
    <xdr:pic>
      <xdr:nvPicPr>
        <xdr:cNvPr id="470" name="Image 780">
          <a:extLst>
            <a:ext uri="{FF2B5EF4-FFF2-40B4-BE49-F238E27FC236}">
              <a16:creationId xmlns:a16="http://schemas.microsoft.com/office/drawing/2014/main" id="{BD702378-8017-47BC-BCF5-5D5D61B600CD}"/>
            </a:ext>
            <a:ext uri="{147F2762-F138-4A5C-976F-8EAC2B608ADB}">
              <a16:predDERef xmlns:a16="http://schemas.microsoft.com/office/drawing/2014/main" pred="{2EFDE09E-9D01-43FF-8059-56C1008FB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891</xdr:row>
      <xdr:rowOff>0</xdr:rowOff>
    </xdr:from>
    <xdr:ext cx="921364" cy="0"/>
    <xdr:pic>
      <xdr:nvPicPr>
        <xdr:cNvPr id="471" name="Image 790">
          <a:extLst>
            <a:ext uri="{FF2B5EF4-FFF2-40B4-BE49-F238E27FC236}">
              <a16:creationId xmlns:a16="http://schemas.microsoft.com/office/drawing/2014/main" id="{8B44AEF5-CD4E-4FF3-9B3D-2D9CCAAD3DE4}"/>
            </a:ext>
            <a:ext uri="{147F2762-F138-4A5C-976F-8EAC2B608ADB}">
              <a16:predDERef xmlns:a16="http://schemas.microsoft.com/office/drawing/2014/main" pred="{BD702378-8017-47BC-BCF5-5D5D61B600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896</xdr:row>
      <xdr:rowOff>0</xdr:rowOff>
    </xdr:from>
    <xdr:ext cx="921364" cy="0"/>
    <xdr:pic>
      <xdr:nvPicPr>
        <xdr:cNvPr id="472" name="Image 791">
          <a:extLst>
            <a:ext uri="{FF2B5EF4-FFF2-40B4-BE49-F238E27FC236}">
              <a16:creationId xmlns:a16="http://schemas.microsoft.com/office/drawing/2014/main" id="{94B634C2-EE3B-49DC-BE8C-462A9DDB6A68}"/>
            </a:ext>
            <a:ext uri="{147F2762-F138-4A5C-976F-8EAC2B608ADB}">
              <a16:predDERef xmlns:a16="http://schemas.microsoft.com/office/drawing/2014/main" pred="{8B44AEF5-CD4E-4FF3-9B3D-2D9CCAAD3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890</xdr:row>
      <xdr:rowOff>254000</xdr:rowOff>
    </xdr:from>
    <xdr:ext cx="921364" cy="0"/>
    <xdr:pic>
      <xdr:nvPicPr>
        <xdr:cNvPr id="473" name="Image 792">
          <a:extLst>
            <a:ext uri="{FF2B5EF4-FFF2-40B4-BE49-F238E27FC236}">
              <a16:creationId xmlns:a16="http://schemas.microsoft.com/office/drawing/2014/main" id="{94D1A6D3-16B4-474B-8B61-9128B3BB0D40}"/>
            </a:ext>
            <a:ext uri="{147F2762-F138-4A5C-976F-8EAC2B608ADB}">
              <a16:predDERef xmlns:a16="http://schemas.microsoft.com/office/drawing/2014/main" pred="{94B634C2-EE3B-49DC-BE8C-462A9DDB6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909</xdr:row>
      <xdr:rowOff>0</xdr:rowOff>
    </xdr:from>
    <xdr:ext cx="921364" cy="0"/>
    <xdr:pic>
      <xdr:nvPicPr>
        <xdr:cNvPr id="474" name="Image 802">
          <a:extLst>
            <a:ext uri="{FF2B5EF4-FFF2-40B4-BE49-F238E27FC236}">
              <a16:creationId xmlns:a16="http://schemas.microsoft.com/office/drawing/2014/main" id="{FB8EC018-3402-42E1-B0A4-2886231408AE}"/>
            </a:ext>
            <a:ext uri="{147F2762-F138-4A5C-976F-8EAC2B608ADB}">
              <a16:predDERef xmlns:a16="http://schemas.microsoft.com/office/drawing/2014/main" pred="{94D1A6D3-16B4-474B-8B61-9128B3BB0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072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908</xdr:row>
      <xdr:rowOff>254000</xdr:rowOff>
    </xdr:from>
    <xdr:ext cx="921364" cy="0"/>
    <xdr:pic>
      <xdr:nvPicPr>
        <xdr:cNvPr id="475" name="Image 803">
          <a:extLst>
            <a:ext uri="{FF2B5EF4-FFF2-40B4-BE49-F238E27FC236}">
              <a16:creationId xmlns:a16="http://schemas.microsoft.com/office/drawing/2014/main" id="{E338B54F-0133-403A-B9C6-A1729398041D}"/>
            </a:ext>
            <a:ext uri="{147F2762-F138-4A5C-976F-8EAC2B608ADB}">
              <a16:predDERef xmlns:a16="http://schemas.microsoft.com/office/drawing/2014/main" pred="{FB8EC018-3402-42E1-B0A4-288623140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2945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891</xdr:row>
      <xdr:rowOff>0</xdr:rowOff>
    </xdr:from>
    <xdr:ext cx="921364" cy="0"/>
    <xdr:pic>
      <xdr:nvPicPr>
        <xdr:cNvPr id="476" name="Image 804">
          <a:extLst>
            <a:ext uri="{FF2B5EF4-FFF2-40B4-BE49-F238E27FC236}">
              <a16:creationId xmlns:a16="http://schemas.microsoft.com/office/drawing/2014/main" id="{FA83F84E-40FA-4332-AEB4-84730225CC53}"/>
            </a:ext>
            <a:ext uri="{147F2762-F138-4A5C-976F-8EAC2B608ADB}">
              <a16:predDERef xmlns:a16="http://schemas.microsoft.com/office/drawing/2014/main" pred="{E338B54F-0133-403A-B9C6-A17293980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11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896</xdr:row>
      <xdr:rowOff>0</xdr:rowOff>
    </xdr:from>
    <xdr:ext cx="921364" cy="0"/>
    <xdr:pic>
      <xdr:nvPicPr>
        <xdr:cNvPr id="477" name="Image 805">
          <a:extLst>
            <a:ext uri="{FF2B5EF4-FFF2-40B4-BE49-F238E27FC236}">
              <a16:creationId xmlns:a16="http://schemas.microsoft.com/office/drawing/2014/main" id="{91B7BBB4-BDE1-4631-AB64-71EE3F98F8EA}"/>
            </a:ext>
            <a:ext uri="{147F2762-F138-4A5C-976F-8EAC2B608ADB}">
              <a16:predDERef xmlns:a16="http://schemas.microsoft.com/office/drawing/2014/main" pred="{FA83F84E-40FA-4332-AEB4-84730225C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117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890</xdr:row>
      <xdr:rowOff>254000</xdr:rowOff>
    </xdr:from>
    <xdr:ext cx="921364" cy="0"/>
    <xdr:pic>
      <xdr:nvPicPr>
        <xdr:cNvPr id="478" name="Image 806">
          <a:extLst>
            <a:ext uri="{FF2B5EF4-FFF2-40B4-BE49-F238E27FC236}">
              <a16:creationId xmlns:a16="http://schemas.microsoft.com/office/drawing/2014/main" id="{9954234D-6FDB-44B3-B2CF-AED00DBF45B8}"/>
            </a:ext>
            <a:ext uri="{147F2762-F138-4A5C-976F-8EAC2B608ADB}">
              <a16:predDERef xmlns:a16="http://schemas.microsoft.com/office/drawing/2014/main" pred="{91B7BBB4-BDE1-4631-AB64-71EE3F98F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084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335</xdr:row>
      <xdr:rowOff>254000</xdr:rowOff>
    </xdr:from>
    <xdr:ext cx="921364" cy="0"/>
    <xdr:pic>
      <xdr:nvPicPr>
        <xdr:cNvPr id="479" name="Image 382">
          <a:extLst>
            <a:ext uri="{FF2B5EF4-FFF2-40B4-BE49-F238E27FC236}">
              <a16:creationId xmlns:a16="http://schemas.microsoft.com/office/drawing/2014/main" id="{9037957F-3312-4638-9CAF-5EBFB75B6FFA}"/>
            </a:ext>
            <a:ext uri="{147F2762-F138-4A5C-976F-8EAC2B608ADB}">
              <a16:predDERef xmlns:a16="http://schemas.microsoft.com/office/drawing/2014/main" pred="{9954234D-6FDB-44B3-B2CF-AED00DBF4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1041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335</xdr:row>
      <xdr:rowOff>254000</xdr:rowOff>
    </xdr:from>
    <xdr:ext cx="921364" cy="0"/>
    <xdr:pic>
      <xdr:nvPicPr>
        <xdr:cNvPr id="480" name="Image 398">
          <a:extLst>
            <a:ext uri="{FF2B5EF4-FFF2-40B4-BE49-F238E27FC236}">
              <a16:creationId xmlns:a16="http://schemas.microsoft.com/office/drawing/2014/main" id="{494AD5E7-771D-46BA-A8DA-6C84D928AD57}"/>
            </a:ext>
            <a:ext uri="{147F2762-F138-4A5C-976F-8EAC2B608ADB}">
              <a16:predDERef xmlns:a16="http://schemas.microsoft.com/office/drawing/2014/main" pred="{9037957F-3312-4638-9CAF-5EBFB75B6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1041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302</xdr:row>
      <xdr:rowOff>254000</xdr:rowOff>
    </xdr:from>
    <xdr:ext cx="921364" cy="0"/>
    <xdr:pic>
      <xdr:nvPicPr>
        <xdr:cNvPr id="481" name="Image 413">
          <a:extLst>
            <a:ext uri="{FF2B5EF4-FFF2-40B4-BE49-F238E27FC236}">
              <a16:creationId xmlns:a16="http://schemas.microsoft.com/office/drawing/2014/main" id="{D140DFBE-1C72-4D91-AA96-2073B0D8A30F}"/>
            </a:ext>
            <a:ext uri="{147F2762-F138-4A5C-976F-8EAC2B608ADB}">
              <a16:predDERef xmlns:a16="http://schemas.microsoft.com/office/drawing/2014/main" pred="{494AD5E7-771D-46BA-A8DA-6C84D928A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1297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257</xdr:row>
      <xdr:rowOff>254000</xdr:rowOff>
    </xdr:from>
    <xdr:ext cx="921364" cy="0"/>
    <xdr:pic>
      <xdr:nvPicPr>
        <xdr:cNvPr id="482" name="Image 435">
          <a:extLst>
            <a:ext uri="{FF2B5EF4-FFF2-40B4-BE49-F238E27FC236}">
              <a16:creationId xmlns:a16="http://schemas.microsoft.com/office/drawing/2014/main" id="{08042383-B667-4B21-9751-DA79BC903677}"/>
            </a:ext>
            <a:ext uri="{147F2762-F138-4A5C-976F-8EAC2B608ADB}">
              <a16:predDERef xmlns:a16="http://schemas.microsoft.com/office/drawing/2014/main" pred="{D140DFBE-1C72-4D91-AA96-2073B0D8A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80098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257</xdr:row>
      <xdr:rowOff>254000</xdr:rowOff>
    </xdr:from>
    <xdr:ext cx="921364" cy="0"/>
    <xdr:pic>
      <xdr:nvPicPr>
        <xdr:cNvPr id="483" name="Image 451">
          <a:extLst>
            <a:ext uri="{FF2B5EF4-FFF2-40B4-BE49-F238E27FC236}">
              <a16:creationId xmlns:a16="http://schemas.microsoft.com/office/drawing/2014/main" id="{5BCEE8DD-3B23-4957-9FAF-45C35FC7E4BB}"/>
            </a:ext>
            <a:ext uri="{147F2762-F138-4A5C-976F-8EAC2B608ADB}">
              <a16:predDERef xmlns:a16="http://schemas.microsoft.com/office/drawing/2014/main" pred="{08042383-B667-4B21-9751-DA79BC903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80098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215</xdr:row>
      <xdr:rowOff>254000</xdr:rowOff>
    </xdr:from>
    <xdr:ext cx="921364" cy="0"/>
    <xdr:pic>
      <xdr:nvPicPr>
        <xdr:cNvPr id="484" name="Image 465">
          <a:extLst>
            <a:ext uri="{FF2B5EF4-FFF2-40B4-BE49-F238E27FC236}">
              <a16:creationId xmlns:a16="http://schemas.microsoft.com/office/drawing/2014/main" id="{2B45E70D-A8B0-4626-9C59-943302045A34}"/>
            </a:ext>
            <a:ext uri="{147F2762-F138-4A5C-976F-8EAC2B608ADB}">
              <a16:predDERef xmlns:a16="http://schemas.microsoft.com/office/drawing/2014/main" pred="{5BCEE8DD-3B23-4957-9FAF-45C35FC7E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608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215</xdr:row>
      <xdr:rowOff>254000</xdr:rowOff>
    </xdr:from>
    <xdr:ext cx="921364" cy="0"/>
    <xdr:pic>
      <xdr:nvPicPr>
        <xdr:cNvPr id="485" name="Image 481">
          <a:extLst>
            <a:ext uri="{FF2B5EF4-FFF2-40B4-BE49-F238E27FC236}">
              <a16:creationId xmlns:a16="http://schemas.microsoft.com/office/drawing/2014/main" id="{01BB366E-3A98-43ED-917C-D63B3F6D8575}"/>
            </a:ext>
            <a:ext uri="{147F2762-F138-4A5C-976F-8EAC2B608ADB}">
              <a16:predDERef xmlns:a16="http://schemas.microsoft.com/office/drawing/2014/main" pred="{2B45E70D-A8B0-4626-9C59-943302045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5608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506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6EB4875B-65AE-4072-B119-587D1F35D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964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511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850E43D0-9AB2-40DC-A890-3B75BE141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699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505</xdr:row>
      <xdr:rowOff>254000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24D412AE-B869-49EE-B7C9-56962593C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8371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506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9EBCF43B-7248-4AFA-B0E4-3CC7D90AD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964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511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ECABCCCA-71A6-434F-BFF4-CCB594FF5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699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505</xdr:row>
      <xdr:rowOff>254000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4CA3A7CD-B3EB-470F-BCC6-B2904EC4E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8371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506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EEBF0D83-1AA2-4B9B-9A1A-3D13BA51D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9642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511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3C1A4722-C988-4DFC-8006-9B8EFFD07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699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505</xdr:row>
      <xdr:rowOff>254000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AB11DDFE-D165-485A-BE95-D6A55C67D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837150"/>
          <a:ext cx="921364" cy="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458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1E220360-2329-4DE6-800C-C630B506A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66050" y="222504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2654B151-7CE8-45A4-BCF1-EF6707FE7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66050" y="222504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C825AB5C-5816-4083-AB46-309D8B1725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66050" y="222504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93E68D9B-4B54-4E7F-A71D-3F94820A4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3606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458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6CB218A1-25D9-4F81-BD11-D09F6D447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9925" y="2184876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458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6F1E653E-1B9A-40AC-B6CA-09A74DFB2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75675" y="2127726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23565A09-258A-4BEB-8671-BFC2914C9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2504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2D7D52C5-60AE-4B7D-B340-52090A6E4E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715000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1643062</xdr:colOff>
      <xdr:row>19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0B67D58D-E122-4E1A-8F8A-71C0BC80C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453312" y="8763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8EDA65B9-5EF6-4A1E-B265-078F48F05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42367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458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66844F00-E6BC-4F56-9121-9F2511C19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222504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458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6E809928-40CA-4E63-A1C1-AC87B5624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571500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1E3BEB64-8FDD-4B3C-ACAA-57D688714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D938878F-0B8D-434B-A64D-CD058B1A2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2403AD96-F828-4C1A-853F-DA3411C42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69C871F9-2263-4874-8823-D4BDBE00E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BF3BE2BA-68B2-4278-B60B-C9BDADC31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46A578AC-EB81-4694-BE6C-531C525A1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39464F82-6514-47BE-8FB4-692F3F028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7FCEFCFA-72EE-412F-A61B-833ECCBC0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74A36BB7-377C-458A-B994-E65B33CEA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082EF0BA-6936-4801-BB09-26CC94E48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11100" y="112268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0EE0BD96-7630-43BE-B1E9-EB6378196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11100" y="1811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65F0293B-3D9D-4DEA-BE5E-280C24A45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11100" y="101028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C13F1461-7029-41F7-93CB-8A73024F9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5550" y="153606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EF851BA0-855F-4E6B-80D8-A15EFCFA7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5550" y="22250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9452DC02-0A77-40D3-8721-4B31BC5684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7383" y="14236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B92C57C0-E760-4386-AF4D-B55FEC74E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5550" y="153606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130B1449-6DCA-4C23-A8F1-D6D6C81FE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5550" y="22250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00166522-1CB0-4D31-9ADE-97AA54931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7383" y="142367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63072DBC-30D7-4D45-BDDF-429F45403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5550" y="153606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913A5BA8-E45B-4A21-92A0-A3B0CAF15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5550" y="222504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A000611E-A435-4024-917B-481BB9951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7383" y="142367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53" name="Image 52">
          <a:extLst>
            <a:ext uri="{FF2B5EF4-FFF2-40B4-BE49-F238E27FC236}">
              <a16:creationId xmlns:a16="http://schemas.microsoft.com/office/drawing/2014/main" id="{0DB7CADC-EAD9-46BC-9E22-B156CC94A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8472054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54" name="Image 53">
          <a:extLst>
            <a:ext uri="{FF2B5EF4-FFF2-40B4-BE49-F238E27FC236}">
              <a16:creationId xmlns:a16="http://schemas.microsoft.com/office/drawing/2014/main" id="{BC41AA84-1316-4CF9-A573-55A6C388A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8472054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55" name="Image 54">
          <a:extLst>
            <a:ext uri="{FF2B5EF4-FFF2-40B4-BE49-F238E27FC236}">
              <a16:creationId xmlns:a16="http://schemas.microsoft.com/office/drawing/2014/main" id="{338A35E2-8E2E-4E96-B924-35716F587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8472054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33B65B7C-9412-4590-8545-AB937ED99A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779327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458</xdr:row>
      <xdr:rowOff>0</xdr:rowOff>
    </xdr:from>
    <xdr:ext cx="927017" cy="0"/>
    <xdr:pic>
      <xdr:nvPicPr>
        <xdr:cNvPr id="57" name="Image 56">
          <a:extLst>
            <a:ext uri="{FF2B5EF4-FFF2-40B4-BE49-F238E27FC236}">
              <a16:creationId xmlns:a16="http://schemas.microsoft.com/office/drawing/2014/main" id="{96C0B045-1130-4F45-B3DA-5C3A63225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8431457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458</xdr:row>
      <xdr:rowOff>0</xdr:rowOff>
    </xdr:from>
    <xdr:ext cx="927017" cy="0"/>
    <xdr:pic>
      <xdr:nvPicPr>
        <xdr:cNvPr id="58" name="Image 57">
          <a:extLst>
            <a:ext uri="{FF2B5EF4-FFF2-40B4-BE49-F238E27FC236}">
              <a16:creationId xmlns:a16="http://schemas.microsoft.com/office/drawing/2014/main" id="{560405B2-1974-4D97-A20D-0F4DD872A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83743079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57143FBF-66D5-43E5-A4D8-1EF126C59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472054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9C6F5BCE-1041-412B-814D-B9B25BD373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666499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458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9742F699-BDA2-4FF6-A5D5-4FEF8DB22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8472054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5AA08F7B-2DF3-4D5C-8C12-AE8E12F04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73636909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ABC6B8AC-2BCD-4062-95FC-DADC07E35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80564182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51424585-188B-4FF9-8652-FBB94670E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725086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65" name="Image 64">
          <a:extLst>
            <a:ext uri="{FF2B5EF4-FFF2-40B4-BE49-F238E27FC236}">
              <a16:creationId xmlns:a16="http://schemas.microsoft.com/office/drawing/2014/main" id="{38BB1FE7-00B1-48EA-B528-E4867739F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793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66" name="Image 65">
          <a:extLst>
            <a:ext uri="{FF2B5EF4-FFF2-40B4-BE49-F238E27FC236}">
              <a16:creationId xmlns:a16="http://schemas.microsoft.com/office/drawing/2014/main" id="{BF58CEDF-9CB2-4069-ACCF-3183EF84D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4720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67" name="Image 66">
          <a:extLst>
            <a:ext uri="{FF2B5EF4-FFF2-40B4-BE49-F238E27FC236}">
              <a16:creationId xmlns:a16="http://schemas.microsoft.com/office/drawing/2014/main" id="{A119D8F3-5532-4EFE-9568-8DAEA5AA7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666499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2A6A2F2A-760C-4F42-BE51-85E9567CA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793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69" name="Image 68">
          <a:extLst>
            <a:ext uri="{FF2B5EF4-FFF2-40B4-BE49-F238E27FC236}">
              <a16:creationId xmlns:a16="http://schemas.microsoft.com/office/drawing/2014/main" id="{1A154549-DE4E-4D18-AED7-79CD15B4F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4720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70" name="Image 69">
          <a:extLst>
            <a:ext uri="{FF2B5EF4-FFF2-40B4-BE49-F238E27FC236}">
              <a16:creationId xmlns:a16="http://schemas.microsoft.com/office/drawing/2014/main" id="{4AD7EE00-629E-465C-BE81-1730CAA63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666499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072D752C-8BF2-4B89-9F3E-8F4AD9B1C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793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3E541C7D-E86C-4893-85D4-8F5118A55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4720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72AA3053-AEC1-4241-AAA8-68F7DA79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666499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D248EC04-8FED-43D7-8776-D0A4B8F37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688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534F17EF-DD6D-487C-84C5-A037CEC7A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6118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E54B3D40-06DA-418C-A406-6FBD27B76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5D85EF34-E834-481F-A813-0EA5AD0C1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05150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A698ED21-D077-47A5-B0D7-6FDEEDDC0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05150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09D20EE1-5768-42A7-A0D0-9F43A5AD2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26983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822EBD18-F68C-44D3-8CF2-33CDDBAE4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05150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7C4AD0B7-276D-4BCA-8417-83EF4C820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05150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81A806A2-B6E1-499D-BCBF-FF43B1E37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26983" y="238601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863C191A-21BC-4BAA-B4BE-3939AE57F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44005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7EA93A7D-8548-491B-85C0-9437DA39B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44005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2F90A5F7-D0DC-4DBA-B290-2C14912E5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44005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BA010519-4215-48A7-8D81-B46740A6A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0998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458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379A0B6D-6724-4D6B-AF24-82F4DD9FD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4360386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458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A32C8285-DAE4-4760-B4AE-03B1A926C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4303236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FBDCC6A2-F074-491F-B1BB-B7FABA810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005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16ED47A6-C299-40B2-A998-6929A4323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59759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458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34E45563-D3AD-4724-A643-D12324709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44005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055340B4-1301-49B8-904A-A1A058F5D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32956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24C01FDD-F0BF-4B7C-8F35-9A50F4C8F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398621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6F8520CC-4400-4D5C-8F76-F8FF8E8A7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31832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8337D795-15CE-46AD-A25C-41DA5ED48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7099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DC82B070-16F3-4C6B-BA74-3D22E7719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400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F57CEE87-302B-4713-AB79-6C7DA72E2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5975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CD8D390F-F038-43A6-B888-EB66B0D431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7099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8A1945C5-356A-4B3F-B846-7A7352603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400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7BD42528-ACC2-4A90-BC91-3C9A47445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5975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667D8791-D2C7-47AA-898C-81CAB0843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7099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4F991790-2061-441E-86C5-35B3AD110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400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972E16AE-CC85-4043-BDA1-EE78D6DB6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5975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86" name="Image 85">
          <a:extLst>
            <a:ext uri="{FF2B5EF4-FFF2-40B4-BE49-F238E27FC236}">
              <a16:creationId xmlns:a16="http://schemas.microsoft.com/office/drawing/2014/main" id="{874541C3-6DB0-41B4-BD63-4E13844B1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099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87" name="Image 86">
          <a:extLst>
            <a:ext uri="{FF2B5EF4-FFF2-40B4-BE49-F238E27FC236}">
              <a16:creationId xmlns:a16="http://schemas.microsoft.com/office/drawing/2014/main" id="{27BF0C7E-00D7-4221-9C2B-8FAA10BAD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005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88" name="Image 87">
          <a:extLst>
            <a:ext uri="{FF2B5EF4-FFF2-40B4-BE49-F238E27FC236}">
              <a16:creationId xmlns:a16="http://schemas.microsoft.com/office/drawing/2014/main" id="{1264184F-84C9-424A-B21A-28436E1EF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5975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D54F277B-7177-4DF0-81A3-8E1A3B652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7099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90" name="Image 89">
          <a:extLst>
            <a:ext uri="{FF2B5EF4-FFF2-40B4-BE49-F238E27FC236}">
              <a16:creationId xmlns:a16="http://schemas.microsoft.com/office/drawing/2014/main" id="{F34A7FCF-A859-40B9-953E-D3AE3BDDB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400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91" name="Image 90">
          <a:extLst>
            <a:ext uri="{FF2B5EF4-FFF2-40B4-BE49-F238E27FC236}">
              <a16:creationId xmlns:a16="http://schemas.microsoft.com/office/drawing/2014/main" id="{14B04005-A3FC-4101-B8C6-B9C912779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5975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D362A34C-2BA8-4FE9-83A8-19C94A038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7099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FE39DE79-4DC3-4541-AA10-C177C101E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400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3EE72D23-4E6C-40EC-B0AC-28625F5B8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59759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95" name="Image 94">
          <a:extLst>
            <a:ext uri="{FF2B5EF4-FFF2-40B4-BE49-F238E27FC236}">
              <a16:creationId xmlns:a16="http://schemas.microsoft.com/office/drawing/2014/main" id="{429BF40C-1913-4B42-93BD-1858F2308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989534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96" name="Image 95">
          <a:extLst>
            <a:ext uri="{FF2B5EF4-FFF2-40B4-BE49-F238E27FC236}">
              <a16:creationId xmlns:a16="http://schemas.microsoft.com/office/drawing/2014/main" id="{F4206AB7-3B41-4B9C-BE70-AFDEEDD5C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989534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97" name="Image 96">
          <a:extLst>
            <a:ext uri="{FF2B5EF4-FFF2-40B4-BE49-F238E27FC236}">
              <a16:creationId xmlns:a16="http://schemas.microsoft.com/office/drawing/2014/main" id="{5AEBDADD-8F2F-41B1-8D05-36033739C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989534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260C349D-C9A5-4BF1-A976-889E908A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0478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458</xdr:row>
      <xdr:rowOff>0</xdr:rowOff>
    </xdr:from>
    <xdr:ext cx="927017" cy="0"/>
    <xdr:pic>
      <xdr:nvPicPr>
        <xdr:cNvPr id="99" name="Image 98">
          <a:extLst>
            <a:ext uri="{FF2B5EF4-FFF2-40B4-BE49-F238E27FC236}">
              <a16:creationId xmlns:a16="http://schemas.microsoft.com/office/drawing/2014/main" id="{55BBF2CD-3157-4E41-8505-B2F5B3376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1985518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458</xdr:row>
      <xdr:rowOff>0</xdr:rowOff>
    </xdr:from>
    <xdr:ext cx="927017" cy="0"/>
    <xdr:pic>
      <xdr:nvPicPr>
        <xdr:cNvPr id="100" name="Image 99">
          <a:extLst>
            <a:ext uri="{FF2B5EF4-FFF2-40B4-BE49-F238E27FC236}">
              <a16:creationId xmlns:a16="http://schemas.microsoft.com/office/drawing/2014/main" id="{93E68EBC-922E-4653-AB32-668F8663F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19798030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0C8AF180-21BB-41E0-B44B-D2B25038C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89534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08029" cy="0"/>
    <xdr:pic>
      <xdr:nvPicPr>
        <xdr:cNvPr id="102" name="Image 101">
          <a:extLst>
            <a:ext uri="{FF2B5EF4-FFF2-40B4-BE49-F238E27FC236}">
              <a16:creationId xmlns:a16="http://schemas.microsoft.com/office/drawing/2014/main" id="{2CDD49E2-DD70-4AC4-BA3D-8875D1D28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072937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889AF0F7-E80C-4ACD-883F-898037D82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92386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458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8137ABE5-01D4-4499-9CA9-06C01CAB5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19895343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458</xdr:row>
      <xdr:rowOff>0</xdr:rowOff>
    </xdr:from>
    <xdr:ext cx="908029" cy="0"/>
    <xdr:pic>
      <xdr:nvPicPr>
        <xdr:cNvPr id="105" name="Image 104">
          <a:extLst>
            <a:ext uri="{FF2B5EF4-FFF2-40B4-BE49-F238E27FC236}">
              <a16:creationId xmlns:a16="http://schemas.microsoft.com/office/drawing/2014/main" id="{087A2CDA-5678-47F5-B23F-D191F56A8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120729375"/>
          <a:ext cx="908029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7F94281A-98B6-4C6E-A776-B10A0E11B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879044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554FBEB5-D4FE-426C-A051-A915B291E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948100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2394CFA1-9F37-4897-8F12-638DE8242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867804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C72D7F93-1E16-4209-9A60-0E23C9411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2047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86D40656-0DA2-4FE9-AFD1-415050EAF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8953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64B2BC03-F028-4B31-A374-B40D6D2A0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90923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7EE74C73-6F1B-40DF-826D-E7B60EAEF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2047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869AD853-D966-4226-8818-D7B914F50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8953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31170B18-F4A7-45D9-AE21-0A69DEC85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90923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38A78C3F-2561-4606-9246-D5AF378BC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2047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16" name="Image 115">
          <a:extLst>
            <a:ext uri="{FF2B5EF4-FFF2-40B4-BE49-F238E27FC236}">
              <a16:creationId xmlns:a16="http://schemas.microsoft.com/office/drawing/2014/main" id="{59AAF87B-2F15-4D28-8913-DA625CF81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8953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17" name="Image 116">
          <a:extLst>
            <a:ext uri="{FF2B5EF4-FFF2-40B4-BE49-F238E27FC236}">
              <a16:creationId xmlns:a16="http://schemas.microsoft.com/office/drawing/2014/main" id="{00922665-D5BF-49AA-AD80-DCC8F7FC2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909238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A830FE1A-9B2C-45E6-88F8-90B7553B8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368028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119" name="Image 118">
          <a:extLst>
            <a:ext uri="{FF2B5EF4-FFF2-40B4-BE49-F238E27FC236}">
              <a16:creationId xmlns:a16="http://schemas.microsoft.com/office/drawing/2014/main" id="{274DE293-E4A9-4AD2-9889-DF58426D9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368028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623AF002-187B-4D5B-9D9C-1422254AE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3680281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121" name="Image 120">
          <a:extLst>
            <a:ext uri="{FF2B5EF4-FFF2-40B4-BE49-F238E27FC236}">
              <a16:creationId xmlns:a16="http://schemas.microsoft.com/office/drawing/2014/main" id="{D332A8C4-4F23-4817-BC89-5EB66E69D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989718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458</xdr:row>
      <xdr:rowOff>0</xdr:rowOff>
    </xdr:from>
    <xdr:ext cx="927017" cy="0"/>
    <xdr:pic>
      <xdr:nvPicPr>
        <xdr:cNvPr id="122" name="Image 121">
          <a:extLst>
            <a:ext uri="{FF2B5EF4-FFF2-40B4-BE49-F238E27FC236}">
              <a16:creationId xmlns:a16="http://schemas.microsoft.com/office/drawing/2014/main" id="{C54C54B0-8331-4A19-9BD1-C29FC9B8B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1364011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458</xdr:row>
      <xdr:rowOff>0</xdr:rowOff>
    </xdr:from>
    <xdr:ext cx="927017" cy="0"/>
    <xdr:pic>
      <xdr:nvPicPr>
        <xdr:cNvPr id="123" name="Image 122">
          <a:extLst>
            <a:ext uri="{FF2B5EF4-FFF2-40B4-BE49-F238E27FC236}">
              <a16:creationId xmlns:a16="http://schemas.microsoft.com/office/drawing/2014/main" id="{27753A5B-92DA-477E-8F13-F2AE2B141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13582967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A3411860-60EE-4F62-B6BB-5B23E4AAB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68028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383DE778-7777-49F1-B821-25FF8019F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877323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458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246672A3-19F9-4D1F-B439-26565DE9E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1368028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E4DDE197-AB5E-4E77-9644-87EE61EC4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257538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405A9A47-49B4-4BBA-A6AB-856E6673A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326594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FBE5E683-2D29-406F-B81F-DC938C743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24629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035CA7C5-0D0E-405E-B24C-48B87C993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9897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12F5B491-6ED3-4293-A349-E03C54B89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6802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D884B857-055E-421F-921F-BB617A561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8773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99DE2760-32D1-42A3-A55F-1A90C4FED9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9897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A57EEAF9-BD44-4B37-B239-D44461D3B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6802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EC0F5780-D2C3-4241-B2DC-227B5FB235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8773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2D0D5E0D-EE43-42A9-B795-CB6E3D71F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9897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37" name="Image 136">
          <a:extLst>
            <a:ext uri="{FF2B5EF4-FFF2-40B4-BE49-F238E27FC236}">
              <a16:creationId xmlns:a16="http://schemas.microsoft.com/office/drawing/2014/main" id="{84792DB2-94A7-470C-80C5-F46084F19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6802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38" name="Image 137">
          <a:extLst>
            <a:ext uri="{FF2B5EF4-FFF2-40B4-BE49-F238E27FC236}">
              <a16:creationId xmlns:a16="http://schemas.microsoft.com/office/drawing/2014/main" id="{B80930CA-9AA6-48C3-9C66-50992C92B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87732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139" name="Image 138">
          <a:extLst>
            <a:ext uri="{FF2B5EF4-FFF2-40B4-BE49-F238E27FC236}">
              <a16:creationId xmlns:a16="http://schemas.microsoft.com/office/drawing/2014/main" id="{CD0B3362-7C56-4E5A-850E-9C7687FFD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98971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AB3CEA14-F366-4B9E-AE2F-80BAC9415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68028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141" name="Image 140">
          <a:extLst>
            <a:ext uri="{FF2B5EF4-FFF2-40B4-BE49-F238E27FC236}">
              <a16:creationId xmlns:a16="http://schemas.microsoft.com/office/drawing/2014/main" id="{5A664626-81AD-40D5-A44E-AAC735602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8773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42" name="Image 141">
          <a:extLst>
            <a:ext uri="{FF2B5EF4-FFF2-40B4-BE49-F238E27FC236}">
              <a16:creationId xmlns:a16="http://schemas.microsoft.com/office/drawing/2014/main" id="{34DDDD55-FC06-4717-A4C1-97DC51A1E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9897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42F09210-5CE6-4CD7-AA05-0C5C87C22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6802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5AF96DC7-90F2-4B2B-AF37-3BEA85F45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8773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2FA585DE-667D-483F-9D46-F44323E0A6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9897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1EDD0AAA-348A-4243-BEC7-843C53C71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6802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76768BB0-C190-4C94-8D4D-ADE3ACEB8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877323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148" name="Image 147">
          <a:extLst>
            <a:ext uri="{FF2B5EF4-FFF2-40B4-BE49-F238E27FC236}">
              <a16:creationId xmlns:a16="http://schemas.microsoft.com/office/drawing/2014/main" id="{5D6272AA-1108-4114-9AA1-7C4F0C9DB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792956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149" name="Image 148">
          <a:extLst>
            <a:ext uri="{FF2B5EF4-FFF2-40B4-BE49-F238E27FC236}">
              <a16:creationId xmlns:a16="http://schemas.microsoft.com/office/drawing/2014/main" id="{1E424217-D29D-40E3-A04C-8E4AD7C71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792956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458</xdr:row>
      <xdr:rowOff>0</xdr:rowOff>
    </xdr:from>
    <xdr:ext cx="927017" cy="0"/>
    <xdr:pic>
      <xdr:nvPicPr>
        <xdr:cNvPr id="150" name="Image 149">
          <a:extLst>
            <a:ext uri="{FF2B5EF4-FFF2-40B4-BE49-F238E27FC236}">
              <a16:creationId xmlns:a16="http://schemas.microsoft.com/office/drawing/2014/main" id="{FF3CFF80-F1F0-4CEF-8A05-6A34ED9E5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792956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9CC36CC9-D223-4C3B-8BD4-8E8E1C214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23900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458</xdr:row>
      <xdr:rowOff>0</xdr:rowOff>
    </xdr:from>
    <xdr:ext cx="927017" cy="0"/>
    <xdr:pic>
      <xdr:nvPicPr>
        <xdr:cNvPr id="152" name="Image 151">
          <a:extLst>
            <a:ext uri="{FF2B5EF4-FFF2-40B4-BE49-F238E27FC236}">
              <a16:creationId xmlns:a16="http://schemas.microsoft.com/office/drawing/2014/main" id="{CDD486A6-E676-4323-84C6-0BBFFDCF15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788939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458</xdr:row>
      <xdr:rowOff>0</xdr:rowOff>
    </xdr:from>
    <xdr:ext cx="927017" cy="0"/>
    <xdr:pic>
      <xdr:nvPicPr>
        <xdr:cNvPr id="153" name="Image 152">
          <a:extLst>
            <a:ext uri="{FF2B5EF4-FFF2-40B4-BE49-F238E27FC236}">
              <a16:creationId xmlns:a16="http://schemas.microsoft.com/office/drawing/2014/main" id="{48DEC9A5-B42A-4E8F-8DAC-88292D169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783224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0F9CBCBC-942C-4731-AB0A-7087EDEAB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9295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A1843DC1-D237-480E-8BAB-D4A416E90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12660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458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1E2543E4-45A6-40CC-8EF1-561B10707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792956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66CD1A15-A00F-42C4-8300-585E42AEA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682466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458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7DE0D446-44F4-475B-A875-FE6667002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751522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457</xdr:row>
      <xdr:rowOff>254000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249DD5BA-9399-4A34-B09F-DF8C0BC95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67122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CF197813-09EC-436B-9A27-B5941EA78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2390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A6385CAF-2EFC-4578-ACCC-42A132C4A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9295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9BA81407-D7C1-40B2-9682-29176BA0A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71266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0F12E0C2-017F-434C-99D8-B682EEDCD0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2390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664B5E64-64E7-4625-8A4C-35895C484C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9295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8101EC7E-0CA0-4E08-9D18-34C1E482D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71266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D249E2D8-21F0-4712-A763-771D7C609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2390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67" name="Image 166">
          <a:extLst>
            <a:ext uri="{FF2B5EF4-FFF2-40B4-BE49-F238E27FC236}">
              <a16:creationId xmlns:a16="http://schemas.microsoft.com/office/drawing/2014/main" id="{4CB7FF2C-50A4-4E9F-977E-324C927A0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9295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68" name="Image 167">
          <a:extLst>
            <a:ext uri="{FF2B5EF4-FFF2-40B4-BE49-F238E27FC236}">
              <a16:creationId xmlns:a16="http://schemas.microsoft.com/office/drawing/2014/main" id="{4269CB21-70A8-49A2-AF20-9ECB6CD7A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71266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169" name="Image 168">
          <a:extLst>
            <a:ext uri="{FF2B5EF4-FFF2-40B4-BE49-F238E27FC236}">
              <a16:creationId xmlns:a16="http://schemas.microsoft.com/office/drawing/2014/main" id="{414FAC6D-D3C0-4ED6-8F27-2E66790A9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2390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458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97884A0D-A545-47C4-8E9C-3ED42EF73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9295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458</xdr:row>
      <xdr:rowOff>0</xdr:rowOff>
    </xdr:from>
    <xdr:ext cx="921364" cy="0"/>
    <xdr:pic>
      <xdr:nvPicPr>
        <xdr:cNvPr id="171" name="Image 170">
          <a:extLst>
            <a:ext uri="{FF2B5EF4-FFF2-40B4-BE49-F238E27FC236}">
              <a16:creationId xmlns:a16="http://schemas.microsoft.com/office/drawing/2014/main" id="{B9D11962-D5FE-4B1C-ABE2-85F83E9B2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1266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72" name="Image 171">
          <a:extLst>
            <a:ext uri="{FF2B5EF4-FFF2-40B4-BE49-F238E27FC236}">
              <a16:creationId xmlns:a16="http://schemas.microsoft.com/office/drawing/2014/main" id="{828214F9-05CD-4BF6-B618-B8CA61AF7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2390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B59C03F3-2118-4EB2-9322-8D517CC21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9295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A6E3D0E1-B3B8-44D4-A7CB-1AB4A6A95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71266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8EFE9413-DDD3-43CF-8964-DA7ED3C53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2390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458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B5F45A6E-260A-4B97-B9A7-0216A4C18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79295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458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3B634981-0C74-4493-8A39-CC1152B55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712660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431</xdr:row>
      <xdr:rowOff>0</xdr:rowOff>
    </xdr:from>
    <xdr:ext cx="927017" cy="0"/>
    <xdr:pic>
      <xdr:nvPicPr>
        <xdr:cNvPr id="178" name="Image 177">
          <a:extLst>
            <a:ext uri="{FF2B5EF4-FFF2-40B4-BE49-F238E27FC236}">
              <a16:creationId xmlns:a16="http://schemas.microsoft.com/office/drawing/2014/main" id="{1535312E-7B67-435B-B99D-3E1626FA9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4188856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431</xdr:row>
      <xdr:rowOff>0</xdr:rowOff>
    </xdr:from>
    <xdr:ext cx="927017" cy="0"/>
    <xdr:pic>
      <xdr:nvPicPr>
        <xdr:cNvPr id="179" name="Image 178">
          <a:extLst>
            <a:ext uri="{FF2B5EF4-FFF2-40B4-BE49-F238E27FC236}">
              <a16:creationId xmlns:a16="http://schemas.microsoft.com/office/drawing/2014/main" id="{F7CD1330-5BF2-499B-B700-1FF60B200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4188856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431</xdr:row>
      <xdr:rowOff>0</xdr:rowOff>
    </xdr:from>
    <xdr:ext cx="927017" cy="0"/>
    <xdr:pic>
      <xdr:nvPicPr>
        <xdr:cNvPr id="180" name="Image 179">
          <a:extLst>
            <a:ext uri="{FF2B5EF4-FFF2-40B4-BE49-F238E27FC236}">
              <a16:creationId xmlns:a16="http://schemas.microsoft.com/office/drawing/2014/main" id="{FB1D7738-E0D0-4490-8A84-A40195DC7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4188856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426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54CC97B7-86E6-4DD2-B4D3-5B3F8289A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119800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430</xdr:row>
      <xdr:rowOff>976312</xdr:rowOff>
    </xdr:from>
    <xdr:ext cx="927017" cy="0"/>
    <xdr:pic>
      <xdr:nvPicPr>
        <xdr:cNvPr id="182" name="Image 181">
          <a:extLst>
            <a:ext uri="{FF2B5EF4-FFF2-40B4-BE49-F238E27FC236}">
              <a16:creationId xmlns:a16="http://schemas.microsoft.com/office/drawing/2014/main" id="{2939F3CA-75E2-42AD-B41C-A5718EF62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4184840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430</xdr:row>
      <xdr:rowOff>404813</xdr:rowOff>
    </xdr:from>
    <xdr:ext cx="927017" cy="0"/>
    <xdr:pic>
      <xdr:nvPicPr>
        <xdr:cNvPr id="183" name="Image 182">
          <a:extLst>
            <a:ext uri="{FF2B5EF4-FFF2-40B4-BE49-F238E27FC236}">
              <a16:creationId xmlns:a16="http://schemas.microsoft.com/office/drawing/2014/main" id="{BC500AED-5B82-403A-AAED-03359D49C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41791255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431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D697B578-55B3-4699-AD68-55D78B5BD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188856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374</xdr:row>
      <xdr:rowOff>0</xdr:rowOff>
    </xdr:from>
    <xdr:ext cx="908029" cy="0"/>
    <xdr:pic>
      <xdr:nvPicPr>
        <xdr:cNvPr id="185" name="Image 184">
          <a:extLst>
            <a:ext uri="{FF2B5EF4-FFF2-40B4-BE49-F238E27FC236}">
              <a16:creationId xmlns:a16="http://schemas.microsoft.com/office/drawing/2014/main" id="{81BC82A0-C73B-498E-8206-75D05472F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4066162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425</xdr:row>
      <xdr:rowOff>254000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F86FF11D-B95D-4C68-AE5B-9DE6E7648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1085611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431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3F4F1811-9CC1-47E7-9814-2CA33AEFC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41888568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374</xdr:row>
      <xdr:rowOff>0</xdr:rowOff>
    </xdr:from>
    <xdr:ext cx="908029" cy="0"/>
    <xdr:pic>
      <xdr:nvPicPr>
        <xdr:cNvPr id="188" name="Image 187">
          <a:extLst>
            <a:ext uri="{FF2B5EF4-FFF2-40B4-BE49-F238E27FC236}">
              <a16:creationId xmlns:a16="http://schemas.microsoft.com/office/drawing/2014/main" id="{EC6926E8-1BF1-4AE5-BA68-C623A2ACB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340661625"/>
          <a:ext cx="908029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423</xdr:row>
      <xdr:rowOff>0</xdr:rowOff>
    </xdr:from>
    <xdr:ext cx="921364" cy="0"/>
    <xdr:pic>
      <xdr:nvPicPr>
        <xdr:cNvPr id="189" name="Image 188">
          <a:extLst>
            <a:ext uri="{FF2B5EF4-FFF2-40B4-BE49-F238E27FC236}">
              <a16:creationId xmlns:a16="http://schemas.microsoft.com/office/drawing/2014/main" id="{3C74287E-F76C-4227-A70A-8F1178CB2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4078366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428</xdr:row>
      <xdr:rowOff>0</xdr:rowOff>
    </xdr:from>
    <xdr:ext cx="921364" cy="0"/>
    <xdr:pic>
      <xdr:nvPicPr>
        <xdr:cNvPr id="190" name="Image 189">
          <a:extLst>
            <a:ext uri="{FF2B5EF4-FFF2-40B4-BE49-F238E27FC236}">
              <a16:creationId xmlns:a16="http://schemas.microsoft.com/office/drawing/2014/main" id="{5E4F0DE2-8971-49B2-8042-E831FF95E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4147423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422</xdr:row>
      <xdr:rowOff>254000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F26C7C80-6D2E-4F9E-885E-2FFC6162CB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406712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426</xdr:row>
      <xdr:rowOff>0</xdr:rowOff>
    </xdr:from>
    <xdr:ext cx="921364" cy="0"/>
    <xdr:pic>
      <xdr:nvPicPr>
        <xdr:cNvPr id="192" name="Image 191">
          <a:extLst>
            <a:ext uri="{FF2B5EF4-FFF2-40B4-BE49-F238E27FC236}">
              <a16:creationId xmlns:a16="http://schemas.microsoft.com/office/drawing/2014/main" id="{C6FBBD82-1642-4D27-BDBC-28E793098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11980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431</xdr:row>
      <xdr:rowOff>0</xdr:rowOff>
    </xdr:from>
    <xdr:ext cx="921364" cy="0"/>
    <xdr:pic>
      <xdr:nvPicPr>
        <xdr:cNvPr id="193" name="Image 192">
          <a:extLst>
            <a:ext uri="{FF2B5EF4-FFF2-40B4-BE49-F238E27FC236}">
              <a16:creationId xmlns:a16="http://schemas.microsoft.com/office/drawing/2014/main" id="{BE6F11EC-EC31-4757-B8C4-01C0C2803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18885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425</xdr:row>
      <xdr:rowOff>254000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78A999C3-5A35-4C4B-9DCC-84736707B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410856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426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08FB44B9-D0E4-4DA3-B893-096FC5C26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11980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431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CCCFCAA5-95DB-4A3F-9D43-795915AAA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18885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425</xdr:row>
      <xdr:rowOff>254000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11DA6268-239B-4155-90D4-FD08F53BD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410856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426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C8A17EDB-C06F-4F87-B844-6F27F59C4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11980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431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CF0E1269-BF26-4F2C-81F6-CB0C24742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418885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425</xdr:row>
      <xdr:rowOff>254000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8CC7DCA3-68AE-4940-9540-E8C578634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4108561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386</xdr:row>
      <xdr:rowOff>0</xdr:rowOff>
    </xdr:from>
    <xdr:ext cx="927017" cy="0"/>
    <xdr:pic>
      <xdr:nvPicPr>
        <xdr:cNvPr id="201" name="Image 200">
          <a:extLst>
            <a:ext uri="{FF2B5EF4-FFF2-40B4-BE49-F238E27FC236}">
              <a16:creationId xmlns:a16="http://schemas.microsoft.com/office/drawing/2014/main" id="{AE8F4A8C-4B73-4379-B7BC-2E590581C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35673506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386</xdr:row>
      <xdr:rowOff>0</xdr:rowOff>
    </xdr:from>
    <xdr:ext cx="927017" cy="0"/>
    <xdr:pic>
      <xdr:nvPicPr>
        <xdr:cNvPr id="202" name="Image 201">
          <a:extLst>
            <a:ext uri="{FF2B5EF4-FFF2-40B4-BE49-F238E27FC236}">
              <a16:creationId xmlns:a16="http://schemas.microsoft.com/office/drawing/2014/main" id="{F8F9B279-DEF1-4B3D-9824-7C4BFA47A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35673506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386</xdr:row>
      <xdr:rowOff>0</xdr:rowOff>
    </xdr:from>
    <xdr:ext cx="927017" cy="0"/>
    <xdr:pic>
      <xdr:nvPicPr>
        <xdr:cNvPr id="203" name="Image 202">
          <a:extLst>
            <a:ext uri="{FF2B5EF4-FFF2-40B4-BE49-F238E27FC236}">
              <a16:creationId xmlns:a16="http://schemas.microsoft.com/office/drawing/2014/main" id="{D7FAF271-E351-4416-80A6-21C6F3CCD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35673506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381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8E2635D3-D007-47F0-A0DD-93A667C87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4982943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385</xdr:row>
      <xdr:rowOff>976312</xdr:rowOff>
    </xdr:from>
    <xdr:ext cx="927017" cy="0"/>
    <xdr:pic>
      <xdr:nvPicPr>
        <xdr:cNvPr id="205" name="Image 204">
          <a:extLst>
            <a:ext uri="{FF2B5EF4-FFF2-40B4-BE49-F238E27FC236}">
              <a16:creationId xmlns:a16="http://schemas.microsoft.com/office/drawing/2014/main" id="{0CA44F44-C1B8-456D-8109-657B1766F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356333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385</xdr:row>
      <xdr:rowOff>404813</xdr:rowOff>
    </xdr:from>
    <xdr:ext cx="927017" cy="0"/>
    <xdr:pic>
      <xdr:nvPicPr>
        <xdr:cNvPr id="206" name="Image 205">
          <a:extLst>
            <a:ext uri="{FF2B5EF4-FFF2-40B4-BE49-F238E27FC236}">
              <a16:creationId xmlns:a16="http://schemas.microsoft.com/office/drawing/2014/main" id="{27C7FA56-E12C-4EF0-A6EF-F5C9F7319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35576192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386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E1133ADA-7C81-4F33-B5F0-219D97253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567350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380</xdr:row>
      <xdr:rowOff>254000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EE6A6FF8-3300-4DC5-AAFA-93864615F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4870548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386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CE48B0B7-905C-45DB-9EF4-70177B2F5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3567350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378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41692DF5-2359-4098-94CE-5675EDF0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3456860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383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D0F38B23-9642-4738-8972-532018394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3525916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377</xdr:row>
      <xdr:rowOff>254000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E4550665-1C80-45A8-9A03-11A141CCE1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344562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381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60A0A854-1238-4B6D-B447-3DB7C17ED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49829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386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0745B0AD-2D8A-4256-A2E1-7AD862515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56735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380</xdr:row>
      <xdr:rowOff>254000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7CEF3EF5-B08F-4366-88DA-528285757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487054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381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7E1CB983-5BBD-4544-8A90-65B0DCAA70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49829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386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D766A4B6-3B9A-414C-B905-F3EE561E5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56735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380</xdr:row>
      <xdr:rowOff>254000</xdr:rowOff>
    </xdr:from>
    <xdr:ext cx="921364" cy="0"/>
    <xdr:pic>
      <xdr:nvPicPr>
        <xdr:cNvPr id="218" name="Image 217">
          <a:extLst>
            <a:ext uri="{FF2B5EF4-FFF2-40B4-BE49-F238E27FC236}">
              <a16:creationId xmlns:a16="http://schemas.microsoft.com/office/drawing/2014/main" id="{029F9631-CADE-4070-A1EC-52C6A2B80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487054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381</xdr:row>
      <xdr:rowOff>0</xdr:rowOff>
    </xdr:from>
    <xdr:ext cx="921364" cy="0"/>
    <xdr:pic>
      <xdr:nvPicPr>
        <xdr:cNvPr id="219" name="Image 218">
          <a:extLst>
            <a:ext uri="{FF2B5EF4-FFF2-40B4-BE49-F238E27FC236}">
              <a16:creationId xmlns:a16="http://schemas.microsoft.com/office/drawing/2014/main" id="{0A19B0B0-B9AB-4DA1-BEB0-5FA48C34F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49829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386</xdr:row>
      <xdr:rowOff>0</xdr:rowOff>
    </xdr:from>
    <xdr:ext cx="921364" cy="0"/>
    <xdr:pic>
      <xdr:nvPicPr>
        <xdr:cNvPr id="220" name="Image 219">
          <a:extLst>
            <a:ext uri="{FF2B5EF4-FFF2-40B4-BE49-F238E27FC236}">
              <a16:creationId xmlns:a16="http://schemas.microsoft.com/office/drawing/2014/main" id="{D00F8481-0B83-4B3E-9F90-6ECB88B6F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56735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380</xdr:row>
      <xdr:rowOff>254000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BB646E3E-37BE-4ABF-AF4E-BF4DF4899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487054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381</xdr:row>
      <xdr:rowOff>0</xdr:rowOff>
    </xdr:from>
    <xdr:ext cx="921364" cy="0"/>
    <xdr:pic>
      <xdr:nvPicPr>
        <xdr:cNvPr id="222" name="Image 221">
          <a:extLst>
            <a:ext uri="{FF2B5EF4-FFF2-40B4-BE49-F238E27FC236}">
              <a16:creationId xmlns:a16="http://schemas.microsoft.com/office/drawing/2014/main" id="{D69E5BE0-3A10-4344-BED9-E06A09374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498294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386</xdr:row>
      <xdr:rowOff>0</xdr:rowOff>
    </xdr:from>
    <xdr:ext cx="921364" cy="0"/>
    <xdr:pic>
      <xdr:nvPicPr>
        <xdr:cNvPr id="223" name="Image 222">
          <a:extLst>
            <a:ext uri="{FF2B5EF4-FFF2-40B4-BE49-F238E27FC236}">
              <a16:creationId xmlns:a16="http://schemas.microsoft.com/office/drawing/2014/main" id="{A6F599B3-3F8D-4E1B-9E4C-EEF92238F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567350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380</xdr:row>
      <xdr:rowOff>254000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6AB7A458-D168-4FF4-8599-79259A98D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487054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381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E59C9A57-90CB-477C-BDA2-468D00421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49829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386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C0C6A301-27A4-419A-8C8F-1A85DDA32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56735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380</xdr:row>
      <xdr:rowOff>254000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496DA30E-2218-4361-AA52-E7707250D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487054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381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4744DF9D-7331-405B-96C2-31CDCAF4C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49829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386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A72EABB5-DBBF-4D96-B25D-384AB56FF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56735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380</xdr:row>
      <xdr:rowOff>254000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4542BF2F-5206-4E4A-833E-B5E1C0F0E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4870548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344</xdr:row>
      <xdr:rowOff>0</xdr:rowOff>
    </xdr:from>
    <xdr:ext cx="927017" cy="0"/>
    <xdr:pic>
      <xdr:nvPicPr>
        <xdr:cNvPr id="231" name="Image 230">
          <a:extLst>
            <a:ext uri="{FF2B5EF4-FFF2-40B4-BE49-F238E27FC236}">
              <a16:creationId xmlns:a16="http://schemas.microsoft.com/office/drawing/2014/main" id="{51B2C212-6989-4277-A470-22F83FCB4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992278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344</xdr:row>
      <xdr:rowOff>0</xdr:rowOff>
    </xdr:from>
    <xdr:ext cx="927017" cy="0"/>
    <xdr:pic>
      <xdr:nvPicPr>
        <xdr:cNvPr id="232" name="Image 231">
          <a:extLst>
            <a:ext uri="{FF2B5EF4-FFF2-40B4-BE49-F238E27FC236}">
              <a16:creationId xmlns:a16="http://schemas.microsoft.com/office/drawing/2014/main" id="{9CD7C96A-C700-4904-B575-697137545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992278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344</xdr:row>
      <xdr:rowOff>0</xdr:rowOff>
    </xdr:from>
    <xdr:ext cx="927017" cy="0"/>
    <xdr:pic>
      <xdr:nvPicPr>
        <xdr:cNvPr id="233" name="Image 232">
          <a:extLst>
            <a:ext uri="{FF2B5EF4-FFF2-40B4-BE49-F238E27FC236}">
              <a16:creationId xmlns:a16="http://schemas.microsoft.com/office/drawing/2014/main" id="{4F75EBAB-847A-458B-8CDF-C5127469D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992278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339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38352BD6-0654-47A1-ABE7-41BE571B9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23222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343</xdr:row>
      <xdr:rowOff>976312</xdr:rowOff>
    </xdr:from>
    <xdr:ext cx="927017" cy="0"/>
    <xdr:pic>
      <xdr:nvPicPr>
        <xdr:cNvPr id="235" name="Image 234">
          <a:extLst>
            <a:ext uri="{FF2B5EF4-FFF2-40B4-BE49-F238E27FC236}">
              <a16:creationId xmlns:a16="http://schemas.microsoft.com/office/drawing/2014/main" id="{1BCEF24A-9ED1-41FA-BB57-5E88C7EE9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29882623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343</xdr:row>
      <xdr:rowOff>404813</xdr:rowOff>
    </xdr:from>
    <xdr:ext cx="927017" cy="0"/>
    <xdr:pic>
      <xdr:nvPicPr>
        <xdr:cNvPr id="236" name="Image 235">
          <a:extLst>
            <a:ext uri="{FF2B5EF4-FFF2-40B4-BE49-F238E27FC236}">
              <a16:creationId xmlns:a16="http://schemas.microsoft.com/office/drawing/2014/main" id="{4C7AB7AC-03B5-410D-8257-332AC485F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2982547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344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86D1757B-5D2E-4E1F-B6D1-646111B08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9227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338</xdr:row>
      <xdr:rowOff>254000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BA5BE8D1-759F-45C5-A7DF-A65C1A9F5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911983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344</xdr:row>
      <xdr:rowOff>0</xdr:rowOff>
    </xdr:from>
    <xdr:ext cx="921364" cy="0"/>
    <xdr:pic>
      <xdr:nvPicPr>
        <xdr:cNvPr id="239" name="Image 238">
          <a:extLst>
            <a:ext uri="{FF2B5EF4-FFF2-40B4-BE49-F238E27FC236}">
              <a16:creationId xmlns:a16="http://schemas.microsoft.com/office/drawing/2014/main" id="{F17DDA9A-C8C0-4601-AEA2-05DB3A332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299227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336</xdr:row>
      <xdr:rowOff>0</xdr:rowOff>
    </xdr:from>
    <xdr:ext cx="921364" cy="0"/>
    <xdr:pic>
      <xdr:nvPicPr>
        <xdr:cNvPr id="240" name="Image 239">
          <a:extLst>
            <a:ext uri="{FF2B5EF4-FFF2-40B4-BE49-F238E27FC236}">
              <a16:creationId xmlns:a16="http://schemas.microsoft.com/office/drawing/2014/main" id="{C94B8BD9-6519-4F8B-AC21-D4614BBA3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88178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341</xdr:row>
      <xdr:rowOff>0</xdr:rowOff>
    </xdr:from>
    <xdr:ext cx="921364" cy="0"/>
    <xdr:pic>
      <xdr:nvPicPr>
        <xdr:cNvPr id="241" name="Image 240">
          <a:extLst>
            <a:ext uri="{FF2B5EF4-FFF2-40B4-BE49-F238E27FC236}">
              <a16:creationId xmlns:a16="http://schemas.microsoft.com/office/drawing/2014/main" id="{4CDE32E7-726F-4418-8A59-0898D26FD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95084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335</xdr:row>
      <xdr:rowOff>254000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65430679-F23C-4B3C-87AE-176438068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87054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339</xdr:row>
      <xdr:rowOff>0</xdr:rowOff>
    </xdr:from>
    <xdr:ext cx="921364" cy="0"/>
    <xdr:pic>
      <xdr:nvPicPr>
        <xdr:cNvPr id="243" name="Image 242">
          <a:extLst>
            <a:ext uri="{FF2B5EF4-FFF2-40B4-BE49-F238E27FC236}">
              <a16:creationId xmlns:a16="http://schemas.microsoft.com/office/drawing/2014/main" id="{AC056BF2-6C7F-4406-918E-B200EF670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2322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344</xdr:row>
      <xdr:rowOff>0</xdr:rowOff>
    </xdr:from>
    <xdr:ext cx="921364" cy="0"/>
    <xdr:pic>
      <xdr:nvPicPr>
        <xdr:cNvPr id="244" name="Image 243">
          <a:extLst>
            <a:ext uri="{FF2B5EF4-FFF2-40B4-BE49-F238E27FC236}">
              <a16:creationId xmlns:a16="http://schemas.microsoft.com/office/drawing/2014/main" id="{16F3C50F-5F0D-40DF-B32B-C8BB8D22C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9227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338</xdr:row>
      <xdr:rowOff>254000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B51E033B-D7F6-4BFE-A3F8-B2A62E04BC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91198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339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0AA159BA-FCE0-438A-BA4A-ED9EB1E9A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2322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344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3E208D7E-D3F1-4551-BA25-ECC200743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9227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338</xdr:row>
      <xdr:rowOff>254000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C9813A2D-740C-4689-9687-B1AE731275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91198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339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CB11F7B5-4F53-40ED-82CC-32E0D3F1F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2322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344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02F3A7D7-9ABD-4FB9-9976-4EFFA56BB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9227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338</xdr:row>
      <xdr:rowOff>254000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F35B8490-5286-4141-9CCC-0C01FA311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91198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339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584E9196-CE04-4C9F-8B9A-6AF4E99DE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2322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344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037ADA5F-A33B-40E3-8D73-235458E31A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9227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338</xdr:row>
      <xdr:rowOff>254000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1F5FF5C3-97C0-429E-8184-9808CAC1B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91198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339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C47E2C79-69FA-46C1-80BD-08C391027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2322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344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2A26BF60-642E-41C6-A75F-D5533AEBB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9227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338</xdr:row>
      <xdr:rowOff>254000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8AC7E414-74E8-4598-8938-25B7410DD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91198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339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ADCC9B56-9DA2-4902-BC38-65AB3ACE6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2322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344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F76A6328-BD55-4FC6-B4E1-A8F28EF3D6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99227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338</xdr:row>
      <xdr:rowOff>254000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4CBDC4AB-6732-42B0-922D-007DDC0C8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911983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311</xdr:row>
      <xdr:rowOff>0</xdr:rowOff>
    </xdr:from>
    <xdr:ext cx="927017" cy="0"/>
    <xdr:pic>
      <xdr:nvPicPr>
        <xdr:cNvPr id="261" name="Image 260">
          <a:extLst>
            <a:ext uri="{FF2B5EF4-FFF2-40B4-BE49-F238E27FC236}">
              <a16:creationId xmlns:a16="http://schemas.microsoft.com/office/drawing/2014/main" id="{494D36D9-5E36-4FE1-A6B7-E5E854DDA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541508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311</xdr:row>
      <xdr:rowOff>0</xdr:rowOff>
    </xdr:from>
    <xdr:ext cx="927017" cy="0"/>
    <xdr:pic>
      <xdr:nvPicPr>
        <xdr:cNvPr id="262" name="Image 261">
          <a:extLst>
            <a:ext uri="{FF2B5EF4-FFF2-40B4-BE49-F238E27FC236}">
              <a16:creationId xmlns:a16="http://schemas.microsoft.com/office/drawing/2014/main" id="{7EBE0440-CC8E-484F-8B06-E061A5737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541508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311</xdr:row>
      <xdr:rowOff>0</xdr:rowOff>
    </xdr:from>
    <xdr:ext cx="927017" cy="0"/>
    <xdr:pic>
      <xdr:nvPicPr>
        <xdr:cNvPr id="263" name="Image 262">
          <a:extLst>
            <a:ext uri="{FF2B5EF4-FFF2-40B4-BE49-F238E27FC236}">
              <a16:creationId xmlns:a16="http://schemas.microsoft.com/office/drawing/2014/main" id="{1524120D-E0BD-4C17-9190-BFBB42D16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5415081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306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EB7A35BC-47A3-402C-AC65-78FE5FBD90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724518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310</xdr:row>
      <xdr:rowOff>976312</xdr:rowOff>
    </xdr:from>
    <xdr:ext cx="927017" cy="0"/>
    <xdr:pic>
      <xdr:nvPicPr>
        <xdr:cNvPr id="265" name="Image 264">
          <a:extLst>
            <a:ext uri="{FF2B5EF4-FFF2-40B4-BE49-F238E27FC236}">
              <a16:creationId xmlns:a16="http://schemas.microsoft.com/office/drawing/2014/main" id="{807ECB9B-D73F-4469-9979-48AF5585A3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2537491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310</xdr:row>
      <xdr:rowOff>404813</xdr:rowOff>
    </xdr:from>
    <xdr:ext cx="927017" cy="0"/>
    <xdr:pic>
      <xdr:nvPicPr>
        <xdr:cNvPr id="266" name="Image 265">
          <a:extLst>
            <a:ext uri="{FF2B5EF4-FFF2-40B4-BE49-F238E27FC236}">
              <a16:creationId xmlns:a16="http://schemas.microsoft.com/office/drawing/2014/main" id="{58A98BC2-AF6C-4721-92FE-7B7015276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25317767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311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7D8AF0F4-122F-4B59-9376-CDDBCAE2C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41508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253</xdr:row>
      <xdr:rowOff>0</xdr:rowOff>
    </xdr:from>
    <xdr:ext cx="908029" cy="0"/>
    <xdr:pic>
      <xdr:nvPicPr>
        <xdr:cNvPr id="268" name="Image 267">
          <a:extLst>
            <a:ext uri="{FF2B5EF4-FFF2-40B4-BE49-F238E27FC236}">
              <a16:creationId xmlns:a16="http://schemas.microsoft.com/office/drawing/2014/main" id="{F7322DDD-C420-4662-A6F0-2648BE0F8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592675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305</xdr:row>
      <xdr:rowOff>254000</xdr:rowOff>
    </xdr:from>
    <xdr:ext cx="921364" cy="0"/>
    <xdr:pic>
      <xdr:nvPicPr>
        <xdr:cNvPr id="269" name="Image 268">
          <a:extLst>
            <a:ext uri="{FF2B5EF4-FFF2-40B4-BE49-F238E27FC236}">
              <a16:creationId xmlns:a16="http://schemas.microsoft.com/office/drawing/2014/main" id="{3BE7307D-148E-4AC0-9D61-37EC4C9AA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4612123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311</xdr:row>
      <xdr:rowOff>0</xdr:rowOff>
    </xdr:from>
    <xdr:ext cx="921364" cy="0"/>
    <xdr:pic>
      <xdr:nvPicPr>
        <xdr:cNvPr id="270" name="Image 269">
          <a:extLst>
            <a:ext uri="{FF2B5EF4-FFF2-40B4-BE49-F238E27FC236}">
              <a16:creationId xmlns:a16="http://schemas.microsoft.com/office/drawing/2014/main" id="{0E0EDC99-A03A-4447-B51C-1F0DAACF05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25415081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253</xdr:row>
      <xdr:rowOff>0</xdr:rowOff>
    </xdr:from>
    <xdr:ext cx="908029" cy="0"/>
    <xdr:pic>
      <xdr:nvPicPr>
        <xdr:cNvPr id="271" name="Image 270">
          <a:extLst>
            <a:ext uri="{FF2B5EF4-FFF2-40B4-BE49-F238E27FC236}">
              <a16:creationId xmlns:a16="http://schemas.microsoft.com/office/drawing/2014/main" id="{78282184-3CDA-4899-96E1-3B8959299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175926750"/>
          <a:ext cx="908029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303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287CBAEA-559D-4D7C-B7D5-726FE0BB7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431018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308</xdr:row>
      <xdr:rowOff>0</xdr:rowOff>
    </xdr:from>
    <xdr:ext cx="921364" cy="0"/>
    <xdr:pic>
      <xdr:nvPicPr>
        <xdr:cNvPr id="273" name="Image 272">
          <a:extLst>
            <a:ext uri="{FF2B5EF4-FFF2-40B4-BE49-F238E27FC236}">
              <a16:creationId xmlns:a16="http://schemas.microsoft.com/office/drawing/2014/main" id="{C58AA3CB-650D-408F-9CF4-7DF2AC2B4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500074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302</xdr:row>
      <xdr:rowOff>254000</xdr:rowOff>
    </xdr:from>
    <xdr:ext cx="921364" cy="0"/>
    <xdr:pic>
      <xdr:nvPicPr>
        <xdr:cNvPr id="274" name="Image 273">
          <a:extLst>
            <a:ext uri="{FF2B5EF4-FFF2-40B4-BE49-F238E27FC236}">
              <a16:creationId xmlns:a16="http://schemas.microsoft.com/office/drawing/2014/main" id="{A42A054D-B055-4802-9137-3B238329B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41977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306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752CD588-C93F-4D4F-9DCD-ED92B1A2E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47245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311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BB45D2A4-C9AA-497C-8EED-180695950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54150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305</xdr:row>
      <xdr:rowOff>254000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9AABF359-23A7-4803-91D1-23ED9F15F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46121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306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3D62BD86-5224-4698-A750-67D7BBA2CB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47245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311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05489B00-8EE0-4686-8F41-7217F5409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54150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305</xdr:row>
      <xdr:rowOff>254000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3639EC15-1657-49F1-A437-D5288DEC5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46121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306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1CD7FFA1-E86B-4931-A93A-2B6E497E1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47245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311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093B2DC9-CF28-4F6A-9AB9-2CD81B7F9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54150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305</xdr:row>
      <xdr:rowOff>254000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88D396BA-FB1A-44B9-A200-C420C12F5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4612123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265</xdr:row>
      <xdr:rowOff>0</xdr:rowOff>
    </xdr:from>
    <xdr:ext cx="927017" cy="0"/>
    <xdr:pic>
      <xdr:nvPicPr>
        <xdr:cNvPr id="284" name="Image 283">
          <a:extLst>
            <a:ext uri="{FF2B5EF4-FFF2-40B4-BE49-F238E27FC236}">
              <a16:creationId xmlns:a16="http://schemas.microsoft.com/office/drawing/2014/main" id="{85DABCD9-390C-40E5-B53C-1C646627E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920001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265</xdr:row>
      <xdr:rowOff>0</xdr:rowOff>
    </xdr:from>
    <xdr:ext cx="927017" cy="0"/>
    <xdr:pic>
      <xdr:nvPicPr>
        <xdr:cNvPr id="285" name="Image 284">
          <a:extLst>
            <a:ext uri="{FF2B5EF4-FFF2-40B4-BE49-F238E27FC236}">
              <a16:creationId xmlns:a16="http://schemas.microsoft.com/office/drawing/2014/main" id="{2794E8B9-8429-4BA0-917A-63E9F8100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920001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265</xdr:row>
      <xdr:rowOff>0</xdr:rowOff>
    </xdr:from>
    <xdr:ext cx="927017" cy="0"/>
    <xdr:pic>
      <xdr:nvPicPr>
        <xdr:cNvPr id="286" name="Image 285">
          <a:extLst>
            <a:ext uri="{FF2B5EF4-FFF2-40B4-BE49-F238E27FC236}">
              <a16:creationId xmlns:a16="http://schemas.microsoft.com/office/drawing/2014/main" id="{EB346771-1472-45B7-ABA4-5FAE5ECCA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920001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260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A34042B1-47F4-471A-B3C8-E4127E4D8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50945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264</xdr:row>
      <xdr:rowOff>976312</xdr:rowOff>
    </xdr:from>
    <xdr:ext cx="927017" cy="0"/>
    <xdr:pic>
      <xdr:nvPicPr>
        <xdr:cNvPr id="288" name="Image 287">
          <a:extLst>
            <a:ext uri="{FF2B5EF4-FFF2-40B4-BE49-F238E27FC236}">
              <a16:creationId xmlns:a16="http://schemas.microsoft.com/office/drawing/2014/main" id="{92FDA0C1-5852-4943-A9E2-FBB6517D8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191598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264</xdr:row>
      <xdr:rowOff>404813</xdr:rowOff>
    </xdr:from>
    <xdr:ext cx="927017" cy="0"/>
    <xdr:pic>
      <xdr:nvPicPr>
        <xdr:cNvPr id="289" name="Image 288">
          <a:extLst>
            <a:ext uri="{FF2B5EF4-FFF2-40B4-BE49-F238E27FC236}">
              <a16:creationId xmlns:a16="http://schemas.microsoft.com/office/drawing/2014/main" id="{0052096F-22C5-46BD-90A4-C23800D12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19102705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265</xdr:row>
      <xdr:rowOff>0</xdr:rowOff>
    </xdr:from>
    <xdr:ext cx="921364" cy="0"/>
    <xdr:pic>
      <xdr:nvPicPr>
        <xdr:cNvPr id="290" name="Image 289">
          <a:extLst>
            <a:ext uri="{FF2B5EF4-FFF2-40B4-BE49-F238E27FC236}">
              <a16:creationId xmlns:a16="http://schemas.microsoft.com/office/drawing/2014/main" id="{27F281E1-631A-4A0B-A67F-215A81BE3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0001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259</xdr:row>
      <xdr:rowOff>254000</xdr:rowOff>
    </xdr:from>
    <xdr:ext cx="921364" cy="0"/>
    <xdr:pic>
      <xdr:nvPicPr>
        <xdr:cNvPr id="291" name="Image 290">
          <a:extLst>
            <a:ext uri="{FF2B5EF4-FFF2-40B4-BE49-F238E27FC236}">
              <a16:creationId xmlns:a16="http://schemas.microsoft.com/office/drawing/2014/main" id="{FB9B44E7-32DC-4EE4-9943-07D175FDA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397061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265</xdr:row>
      <xdr:rowOff>0</xdr:rowOff>
    </xdr:from>
    <xdr:ext cx="921364" cy="0"/>
    <xdr:pic>
      <xdr:nvPicPr>
        <xdr:cNvPr id="292" name="Image 291">
          <a:extLst>
            <a:ext uri="{FF2B5EF4-FFF2-40B4-BE49-F238E27FC236}">
              <a16:creationId xmlns:a16="http://schemas.microsoft.com/office/drawing/2014/main" id="{620623F4-14BF-4AE2-8C1D-B4137C9BE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1920001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257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877134AC-50BF-4034-8F28-A136A9FA3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809511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262</xdr:row>
      <xdr:rowOff>0</xdr:rowOff>
    </xdr:from>
    <xdr:ext cx="921364" cy="0"/>
    <xdr:pic>
      <xdr:nvPicPr>
        <xdr:cNvPr id="294" name="Image 293">
          <a:extLst>
            <a:ext uri="{FF2B5EF4-FFF2-40B4-BE49-F238E27FC236}">
              <a16:creationId xmlns:a16="http://schemas.microsoft.com/office/drawing/2014/main" id="{AEE63152-D0D3-45C0-A6EF-AD47EF9B0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878568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256</xdr:row>
      <xdr:rowOff>254000</xdr:rowOff>
    </xdr:from>
    <xdr:ext cx="921364" cy="0"/>
    <xdr:pic>
      <xdr:nvPicPr>
        <xdr:cNvPr id="295" name="Image 294">
          <a:extLst>
            <a:ext uri="{FF2B5EF4-FFF2-40B4-BE49-F238E27FC236}">
              <a16:creationId xmlns:a16="http://schemas.microsoft.com/office/drawing/2014/main" id="{40C90592-DDE5-48F9-947C-093D94EF1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79827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260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2D2B9D30-0E36-4013-A80E-C89809374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8509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265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1A96BB46-C952-4DC3-A742-EA0F7998D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200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259</xdr:row>
      <xdr:rowOff>254000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1C1C176F-F6F2-46CA-B6AB-5458B3690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8397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260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5EF2D554-EC3D-4310-970D-104AE0BD3C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8509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265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0AFD9C8A-A7F5-4390-80A7-EE49EC00B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200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259</xdr:row>
      <xdr:rowOff>254000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BBF0D39F-1439-4EBB-B870-51562EA1A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8397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260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56514D3D-D2BD-4D3C-9092-5F5C49DDB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8509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265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EF24CFB9-E13A-41EE-BDB6-51E6AD734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200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259</xdr:row>
      <xdr:rowOff>254000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299E2738-2A9B-4401-B276-61BA5FAA5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839706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260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F6F8200E-A9CA-441F-B392-7BBF591EB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50945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265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C4162161-1FD3-426B-AE0D-056032D16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0001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259</xdr:row>
      <xdr:rowOff>254000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8624D530-3E7C-4FD6-B5EA-B978F88DE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397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260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BB10DE18-5E41-4EFD-9A51-18881F236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8509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265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6D99987B-71A8-4C97-8CD5-E10752437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200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259</xdr:row>
      <xdr:rowOff>254000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74CC2C75-7BB8-4AA3-A229-4C98E4E1A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8397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260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27FADD04-0A93-479E-8928-F17AB210D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8509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265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DEF92A20-8E86-4101-9B09-BC213B43F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9200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259</xdr:row>
      <xdr:rowOff>254000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B6AABC3A-7B94-4477-9608-4290FEF5D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839706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223</xdr:row>
      <xdr:rowOff>0</xdr:rowOff>
    </xdr:from>
    <xdr:ext cx="927017" cy="0"/>
    <xdr:pic>
      <xdr:nvPicPr>
        <xdr:cNvPr id="314" name="Image 313">
          <a:extLst>
            <a:ext uri="{FF2B5EF4-FFF2-40B4-BE49-F238E27FC236}">
              <a16:creationId xmlns:a16="http://schemas.microsoft.com/office/drawing/2014/main" id="{C4771DE3-F852-47A3-AC59-EEF286832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34493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223</xdr:row>
      <xdr:rowOff>0</xdr:rowOff>
    </xdr:from>
    <xdr:ext cx="927017" cy="0"/>
    <xdr:pic>
      <xdr:nvPicPr>
        <xdr:cNvPr id="315" name="Image 314">
          <a:extLst>
            <a:ext uri="{FF2B5EF4-FFF2-40B4-BE49-F238E27FC236}">
              <a16:creationId xmlns:a16="http://schemas.microsoft.com/office/drawing/2014/main" id="{FA648B48-9A1D-444D-8438-0CCE5B288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34493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223</xdr:row>
      <xdr:rowOff>0</xdr:rowOff>
    </xdr:from>
    <xdr:ext cx="927017" cy="0"/>
    <xdr:pic>
      <xdr:nvPicPr>
        <xdr:cNvPr id="316" name="Image 315">
          <a:extLst>
            <a:ext uri="{FF2B5EF4-FFF2-40B4-BE49-F238E27FC236}">
              <a16:creationId xmlns:a16="http://schemas.microsoft.com/office/drawing/2014/main" id="{4DCCAA13-A51C-4914-8EF3-A1D89DD49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344930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218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381F13AE-9F50-461B-83E3-7CBDE4AC7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75873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222</xdr:row>
      <xdr:rowOff>976312</xdr:rowOff>
    </xdr:from>
    <xdr:ext cx="927017" cy="0"/>
    <xdr:pic>
      <xdr:nvPicPr>
        <xdr:cNvPr id="318" name="Image 317">
          <a:extLst>
            <a:ext uri="{FF2B5EF4-FFF2-40B4-BE49-F238E27FC236}">
              <a16:creationId xmlns:a16="http://schemas.microsoft.com/office/drawing/2014/main" id="{C419C47A-B02D-4836-81E2-B104DC9AC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13409136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222</xdr:row>
      <xdr:rowOff>404813</xdr:rowOff>
    </xdr:from>
    <xdr:ext cx="927017" cy="0"/>
    <xdr:pic>
      <xdr:nvPicPr>
        <xdr:cNvPr id="319" name="Image 318">
          <a:extLst>
            <a:ext uri="{FF2B5EF4-FFF2-40B4-BE49-F238E27FC236}">
              <a16:creationId xmlns:a16="http://schemas.microsoft.com/office/drawing/2014/main" id="{41B4AD25-441A-45A7-A514-DAAD7C26C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13351986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223</xdr:row>
      <xdr:rowOff>0</xdr:rowOff>
    </xdr:from>
    <xdr:ext cx="921364" cy="0"/>
    <xdr:pic>
      <xdr:nvPicPr>
        <xdr:cNvPr id="320" name="Image 319">
          <a:extLst>
            <a:ext uri="{FF2B5EF4-FFF2-40B4-BE49-F238E27FC236}">
              <a16:creationId xmlns:a16="http://schemas.microsoft.com/office/drawing/2014/main" id="{DE8FC25C-7E70-4333-86A2-BC41FCB91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4493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217</xdr:row>
      <xdr:rowOff>254000</xdr:rowOff>
    </xdr:from>
    <xdr:ext cx="921364" cy="0"/>
    <xdr:pic>
      <xdr:nvPicPr>
        <xdr:cNvPr id="321" name="Image 320">
          <a:extLst>
            <a:ext uri="{FF2B5EF4-FFF2-40B4-BE49-F238E27FC236}">
              <a16:creationId xmlns:a16="http://schemas.microsoft.com/office/drawing/2014/main" id="{DE1A94DD-9508-4226-8FCB-B6FF83EEA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6463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223</xdr:row>
      <xdr:rowOff>0</xdr:rowOff>
    </xdr:from>
    <xdr:ext cx="921364" cy="0"/>
    <xdr:pic>
      <xdr:nvPicPr>
        <xdr:cNvPr id="322" name="Image 321">
          <a:extLst>
            <a:ext uri="{FF2B5EF4-FFF2-40B4-BE49-F238E27FC236}">
              <a16:creationId xmlns:a16="http://schemas.microsoft.com/office/drawing/2014/main" id="{CE6E6D42-2524-460F-9526-DFB657EA4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134493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215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C19D39EF-1934-416B-85DA-198B9B625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23444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220</xdr:row>
      <xdr:rowOff>0</xdr:rowOff>
    </xdr:from>
    <xdr:ext cx="921364" cy="0"/>
    <xdr:pic>
      <xdr:nvPicPr>
        <xdr:cNvPr id="324" name="Image 323">
          <a:extLst>
            <a:ext uri="{FF2B5EF4-FFF2-40B4-BE49-F238E27FC236}">
              <a16:creationId xmlns:a16="http://schemas.microsoft.com/office/drawing/2014/main" id="{FD525114-0C8E-4744-95D2-803A925B2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303496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214</xdr:row>
      <xdr:rowOff>254000</xdr:rowOff>
    </xdr:from>
    <xdr:ext cx="921364" cy="0"/>
    <xdr:pic>
      <xdr:nvPicPr>
        <xdr:cNvPr id="325" name="Image 324">
          <a:extLst>
            <a:ext uri="{FF2B5EF4-FFF2-40B4-BE49-F238E27FC236}">
              <a16:creationId xmlns:a16="http://schemas.microsoft.com/office/drawing/2014/main" id="{75ECC6C8-D656-4CEE-BC7B-13DAD6BBE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22320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218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C8A727CA-74C8-4DCD-8276-EDDF43C7E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7587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223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22F0211B-0DED-4372-8B29-2DDC2DDF1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4493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217</xdr:row>
      <xdr:rowOff>254000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4607B285-1716-42D2-B110-DB03CF8D8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646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218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D5068A93-30DD-4147-96F9-8D07480E0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7587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223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EAFBB27A-0DCC-474C-A5F6-85632F2EF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4493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217</xdr:row>
      <xdr:rowOff>254000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07E65D4E-E259-44EF-B829-4EE153AE4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646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218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E5CB8F61-8582-4817-BBB3-2A82478C4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7587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223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0A5B6F26-C5E9-4CF6-9078-96C842E81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4493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217</xdr:row>
      <xdr:rowOff>254000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E12B4F1C-140E-4C4D-A62E-7D363C32C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646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218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3DEDB5DE-A5A9-4B71-8F69-211315EA9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7587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223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756D0DB0-B17C-44CC-91C1-14D7BE6A1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4493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217</xdr:row>
      <xdr:rowOff>254000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0ACBBCD8-C6A9-462C-A981-E9D60AC21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646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218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5546EDFB-0627-4733-8706-9B7054829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7587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223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7D1E3CE8-D13D-4D77-A893-668F28703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4493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217</xdr:row>
      <xdr:rowOff>254000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FC750EB3-8882-49D5-96D4-0D6928636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6463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218</xdr:row>
      <xdr:rowOff>0</xdr:rowOff>
    </xdr:from>
    <xdr:ext cx="921364" cy="0"/>
    <xdr:pic>
      <xdr:nvPicPr>
        <xdr:cNvPr id="341" name="Image 340">
          <a:extLst>
            <a:ext uri="{FF2B5EF4-FFF2-40B4-BE49-F238E27FC236}">
              <a16:creationId xmlns:a16="http://schemas.microsoft.com/office/drawing/2014/main" id="{56A49DE3-A2C5-4699-9DE6-624BF7DE2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27587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223</xdr:row>
      <xdr:rowOff>0</xdr:rowOff>
    </xdr:from>
    <xdr:ext cx="921364" cy="0"/>
    <xdr:pic>
      <xdr:nvPicPr>
        <xdr:cNvPr id="342" name="Image 341">
          <a:extLst>
            <a:ext uri="{FF2B5EF4-FFF2-40B4-BE49-F238E27FC236}">
              <a16:creationId xmlns:a16="http://schemas.microsoft.com/office/drawing/2014/main" id="{E27F8C5C-AFC0-4DA9-9B97-CA8B2A724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34493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217</xdr:row>
      <xdr:rowOff>254000</xdr:rowOff>
    </xdr:from>
    <xdr:ext cx="921364" cy="0"/>
    <xdr:pic>
      <xdr:nvPicPr>
        <xdr:cNvPr id="343" name="Image 342">
          <a:extLst>
            <a:ext uri="{FF2B5EF4-FFF2-40B4-BE49-F238E27FC236}">
              <a16:creationId xmlns:a16="http://schemas.microsoft.com/office/drawing/2014/main" id="{EE2C6327-8CB8-4E6C-9F3F-FCE4A0951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26463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183</xdr:row>
      <xdr:rowOff>0</xdr:rowOff>
    </xdr:from>
    <xdr:ext cx="908029" cy="0"/>
    <xdr:pic>
      <xdr:nvPicPr>
        <xdr:cNvPr id="344" name="Image 343">
          <a:extLst>
            <a:ext uri="{FF2B5EF4-FFF2-40B4-BE49-F238E27FC236}">
              <a16:creationId xmlns:a16="http://schemas.microsoft.com/office/drawing/2014/main" id="{9E667D35-EEE4-4C7B-B4F3-B81A24464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17134875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183</xdr:row>
      <xdr:rowOff>0</xdr:rowOff>
    </xdr:from>
    <xdr:ext cx="908029" cy="0"/>
    <xdr:pic>
      <xdr:nvPicPr>
        <xdr:cNvPr id="345" name="Image 344">
          <a:extLst>
            <a:ext uri="{FF2B5EF4-FFF2-40B4-BE49-F238E27FC236}">
              <a16:creationId xmlns:a16="http://schemas.microsoft.com/office/drawing/2014/main" id="{1332C12C-04D4-40C6-ABBC-FFE963E68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317134875"/>
          <a:ext cx="908029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195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29995660-F51A-4F3E-A807-D35AC9FBE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3332083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195</xdr:row>
      <xdr:rowOff>0</xdr:rowOff>
    </xdr:from>
    <xdr:ext cx="927017" cy="0"/>
    <xdr:pic>
      <xdr:nvPicPr>
        <xdr:cNvPr id="347" name="Image 346">
          <a:extLst>
            <a:ext uri="{FF2B5EF4-FFF2-40B4-BE49-F238E27FC236}">
              <a16:creationId xmlns:a16="http://schemas.microsoft.com/office/drawing/2014/main" id="{D4DD4A1A-4FCD-4307-9682-AA969A50D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3332083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195</xdr:row>
      <xdr:rowOff>0</xdr:rowOff>
    </xdr:from>
    <xdr:ext cx="927017" cy="0"/>
    <xdr:pic>
      <xdr:nvPicPr>
        <xdr:cNvPr id="348" name="Image 347">
          <a:extLst>
            <a:ext uri="{FF2B5EF4-FFF2-40B4-BE49-F238E27FC236}">
              <a16:creationId xmlns:a16="http://schemas.microsoft.com/office/drawing/2014/main" id="{0589CA27-4889-4C52-A1BE-55EE9FF86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33320831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190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36BD76E2-18CA-4A0F-BB34-F59E9AB32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2630268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194</xdr:row>
      <xdr:rowOff>976312</xdr:rowOff>
    </xdr:from>
    <xdr:ext cx="927017" cy="0"/>
    <xdr:pic>
      <xdr:nvPicPr>
        <xdr:cNvPr id="350" name="Image 349">
          <a:extLst>
            <a:ext uri="{FF2B5EF4-FFF2-40B4-BE49-F238E27FC236}">
              <a16:creationId xmlns:a16="http://schemas.microsoft.com/office/drawing/2014/main" id="{6ECB6E1D-C165-4C81-BEC1-9EF438C01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3328066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194</xdr:row>
      <xdr:rowOff>404813</xdr:rowOff>
    </xdr:from>
    <xdr:ext cx="927017" cy="0"/>
    <xdr:pic>
      <xdr:nvPicPr>
        <xdr:cNvPr id="351" name="Image 350">
          <a:extLst>
            <a:ext uri="{FF2B5EF4-FFF2-40B4-BE49-F238E27FC236}">
              <a16:creationId xmlns:a16="http://schemas.microsoft.com/office/drawing/2014/main" id="{C55222DD-AAB8-4E2E-B8CC-03A1527C4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33223517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195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9507F986-C879-49A8-BEBC-67769B603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3208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189</xdr:row>
      <xdr:rowOff>254000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A0DBC7A9-4F51-428A-979D-F74109EC9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2517873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195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029343DF-6C81-48CA-8A2D-16AB15C69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3332083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187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32BFB053-426D-4950-9FEA-999228512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3221593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192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998B4BD9-2571-4847-A05B-92DF67D0C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3290649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186</xdr:row>
      <xdr:rowOff>254000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FCBD54BA-BB6E-4A5F-AEC7-AF871C6BC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321035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190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8061EF2A-653F-4F2B-B1EC-4892CA73B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26302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195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E13E4E00-2529-4550-86DE-DB009E7DB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33208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189</xdr:row>
      <xdr:rowOff>254000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EF8A08EF-EDCA-4FEA-B438-C1A07848A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25178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190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ECE253ED-6FD2-4B6C-883A-B9C042C7F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26302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195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F90D2B2B-9584-41EF-A305-18B639347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33208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189</xdr:row>
      <xdr:rowOff>254000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0BF2E1CC-86EF-4C95-8F2E-3C2617F11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25178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190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D3BE1E2D-F338-40B9-90F8-162D7CD65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26302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195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B54028D7-16E5-4035-9E2A-9FB48D33A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33208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189</xdr:row>
      <xdr:rowOff>254000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371CA927-3FD4-4117-8B74-128201C19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251787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190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E562F8D8-6CCC-456D-B726-33608E293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263026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195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273B6919-EDB0-48E5-90E1-E26FF2395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3208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189</xdr:row>
      <xdr:rowOff>254000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2B15CA0B-0745-439E-87AF-3F3D539EE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25178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190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90141437-9330-47C6-A73C-DFA629ABD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26302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195</xdr:row>
      <xdr:rowOff>0</xdr:rowOff>
    </xdr:from>
    <xdr:ext cx="921364" cy="0"/>
    <xdr:pic>
      <xdr:nvPicPr>
        <xdr:cNvPr id="371" name="Image 370">
          <a:extLst>
            <a:ext uri="{FF2B5EF4-FFF2-40B4-BE49-F238E27FC236}">
              <a16:creationId xmlns:a16="http://schemas.microsoft.com/office/drawing/2014/main" id="{56CDB28D-D77E-48BF-9CD7-F1C056198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33208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189</xdr:row>
      <xdr:rowOff>254000</xdr:rowOff>
    </xdr:from>
    <xdr:ext cx="921364" cy="0"/>
    <xdr:pic>
      <xdr:nvPicPr>
        <xdr:cNvPr id="372" name="Image 371">
          <a:extLst>
            <a:ext uri="{FF2B5EF4-FFF2-40B4-BE49-F238E27FC236}">
              <a16:creationId xmlns:a16="http://schemas.microsoft.com/office/drawing/2014/main" id="{9C2C4DB8-AF69-41F3-B1AD-D000C04F5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25178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190</xdr:row>
      <xdr:rowOff>0</xdr:rowOff>
    </xdr:from>
    <xdr:ext cx="921364" cy="0"/>
    <xdr:pic>
      <xdr:nvPicPr>
        <xdr:cNvPr id="373" name="Image 372">
          <a:extLst>
            <a:ext uri="{FF2B5EF4-FFF2-40B4-BE49-F238E27FC236}">
              <a16:creationId xmlns:a16="http://schemas.microsoft.com/office/drawing/2014/main" id="{0CCACABC-BC87-4187-BDA0-49BCD616C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26302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195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610AFD1C-9FEC-4481-8BD1-7B17D0F87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333208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189</xdr:row>
      <xdr:rowOff>254000</xdr:rowOff>
    </xdr:from>
    <xdr:ext cx="921364" cy="0"/>
    <xdr:pic>
      <xdr:nvPicPr>
        <xdr:cNvPr id="375" name="Image 374">
          <a:extLst>
            <a:ext uri="{FF2B5EF4-FFF2-40B4-BE49-F238E27FC236}">
              <a16:creationId xmlns:a16="http://schemas.microsoft.com/office/drawing/2014/main" id="{8353B7AA-1A87-4B97-845A-8101976E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32517873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152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4EAB0F09-077E-4886-9624-C4C0686CA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757011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152</xdr:row>
      <xdr:rowOff>0</xdr:rowOff>
    </xdr:from>
    <xdr:ext cx="927017" cy="0"/>
    <xdr:pic>
      <xdr:nvPicPr>
        <xdr:cNvPr id="377" name="Image 376">
          <a:extLst>
            <a:ext uri="{FF2B5EF4-FFF2-40B4-BE49-F238E27FC236}">
              <a16:creationId xmlns:a16="http://schemas.microsoft.com/office/drawing/2014/main" id="{5107720E-B168-411F-93F2-E9662AE55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757011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152</xdr:row>
      <xdr:rowOff>0</xdr:rowOff>
    </xdr:from>
    <xdr:ext cx="927017" cy="0"/>
    <xdr:pic>
      <xdr:nvPicPr>
        <xdr:cNvPr id="378" name="Image 377">
          <a:extLst>
            <a:ext uri="{FF2B5EF4-FFF2-40B4-BE49-F238E27FC236}">
              <a16:creationId xmlns:a16="http://schemas.microsoft.com/office/drawing/2014/main" id="{58FB0FB1-9E5E-498C-BB92-7BE193B659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757011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147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F0295EE9-DBD2-4465-9624-01F9017EF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795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151</xdr:row>
      <xdr:rowOff>976312</xdr:rowOff>
    </xdr:from>
    <xdr:ext cx="927017" cy="0"/>
    <xdr:pic>
      <xdr:nvPicPr>
        <xdr:cNvPr id="380" name="Image 379">
          <a:extLst>
            <a:ext uri="{FF2B5EF4-FFF2-40B4-BE49-F238E27FC236}">
              <a16:creationId xmlns:a16="http://schemas.microsoft.com/office/drawing/2014/main" id="{8DA1B799-7713-4C5E-9CE8-F03CDFCAC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2752994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151</xdr:row>
      <xdr:rowOff>404813</xdr:rowOff>
    </xdr:from>
    <xdr:ext cx="927017" cy="0"/>
    <xdr:pic>
      <xdr:nvPicPr>
        <xdr:cNvPr id="381" name="Image 380">
          <a:extLst>
            <a:ext uri="{FF2B5EF4-FFF2-40B4-BE49-F238E27FC236}">
              <a16:creationId xmlns:a16="http://schemas.microsoft.com/office/drawing/2014/main" id="{0A37D703-2713-4749-B09B-6BE506DCB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2747279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152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DDE87BC9-347C-4F8E-A141-BAB4B88F8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75701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146</xdr:row>
      <xdr:rowOff>254000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8FCA66D8-6C0D-46BE-81C0-E876A4C3A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67671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152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6095B8AF-EEA1-4140-9F7C-CA227B91D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2757011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144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A34B853B-07DD-44C0-954F-08537BF80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646521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149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E0A3EB3E-C3F7-4C89-AF27-B984343B1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715577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143</xdr:row>
      <xdr:rowOff>254000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A5765BD3-92E7-45ED-A490-EB2C92C79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635281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147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9044F793-2C92-4355-94BF-F0E655F09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6879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152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D4C0E4F7-82A4-444D-929C-A92B057E8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75701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146</xdr:row>
      <xdr:rowOff>254000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E3C9597C-CEC3-4356-A5CF-66FA5E1C8F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67671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147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68BBA222-A3D7-4785-ACA2-1B70AFD08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6879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152</xdr:row>
      <xdr:rowOff>0</xdr:rowOff>
    </xdr:from>
    <xdr:ext cx="921364" cy="0"/>
    <xdr:pic>
      <xdr:nvPicPr>
        <xdr:cNvPr id="392" name="Image 391">
          <a:extLst>
            <a:ext uri="{FF2B5EF4-FFF2-40B4-BE49-F238E27FC236}">
              <a16:creationId xmlns:a16="http://schemas.microsoft.com/office/drawing/2014/main" id="{A489F374-185D-4081-BF0C-61D5BE25F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75701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146</xdr:row>
      <xdr:rowOff>254000</xdr:rowOff>
    </xdr:from>
    <xdr:ext cx="921364" cy="0"/>
    <xdr:pic>
      <xdr:nvPicPr>
        <xdr:cNvPr id="393" name="Image 392">
          <a:extLst>
            <a:ext uri="{FF2B5EF4-FFF2-40B4-BE49-F238E27FC236}">
              <a16:creationId xmlns:a16="http://schemas.microsoft.com/office/drawing/2014/main" id="{D8D57E02-5916-497B-B7CD-423ACD069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67671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147</xdr:row>
      <xdr:rowOff>0</xdr:rowOff>
    </xdr:from>
    <xdr:ext cx="921364" cy="0"/>
    <xdr:pic>
      <xdr:nvPicPr>
        <xdr:cNvPr id="394" name="Image 393">
          <a:extLst>
            <a:ext uri="{FF2B5EF4-FFF2-40B4-BE49-F238E27FC236}">
              <a16:creationId xmlns:a16="http://schemas.microsoft.com/office/drawing/2014/main" id="{C46A62E9-0F90-4F07-A0BC-ABE35A441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6879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152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FF388801-09DA-49AB-ACA6-083702DE0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75701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146</xdr:row>
      <xdr:rowOff>254000</xdr:rowOff>
    </xdr:from>
    <xdr:ext cx="921364" cy="0"/>
    <xdr:pic>
      <xdr:nvPicPr>
        <xdr:cNvPr id="396" name="Image 395">
          <a:extLst>
            <a:ext uri="{FF2B5EF4-FFF2-40B4-BE49-F238E27FC236}">
              <a16:creationId xmlns:a16="http://schemas.microsoft.com/office/drawing/2014/main" id="{F07F5DDE-A00D-4535-9D3D-25521F91D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67671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147</xdr:row>
      <xdr:rowOff>0</xdr:rowOff>
    </xdr:from>
    <xdr:ext cx="921364" cy="0"/>
    <xdr:pic>
      <xdr:nvPicPr>
        <xdr:cNvPr id="397" name="Image 396">
          <a:extLst>
            <a:ext uri="{FF2B5EF4-FFF2-40B4-BE49-F238E27FC236}">
              <a16:creationId xmlns:a16="http://schemas.microsoft.com/office/drawing/2014/main" id="{911CC8D5-1087-42FD-A4E4-A96700DF1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795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152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83C73B88-6F94-4DC6-926C-54707AFED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75701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146</xdr:row>
      <xdr:rowOff>254000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75B4CCCE-D908-4383-9542-34D11AF1E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67671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147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E3085D03-AE15-4631-BF7C-CD130E6DF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6879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152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CA107558-BF47-40BF-85DD-49027C590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75701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146</xdr:row>
      <xdr:rowOff>254000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1FEF03CF-7E52-46E5-851C-1AF4EE4B3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67671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147</xdr:row>
      <xdr:rowOff>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07F64C53-F937-41E3-A85C-8D0FACDAE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68795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152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883B58D8-C524-4783-A485-7C9E08FF1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75701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146</xdr:row>
      <xdr:rowOff>254000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B8A2D7C2-6DC6-45DC-BA1B-4FBDA2848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67671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118</xdr:row>
      <xdr:rowOff>0</xdr:rowOff>
    </xdr:from>
    <xdr:ext cx="927017" cy="0"/>
    <xdr:pic>
      <xdr:nvPicPr>
        <xdr:cNvPr id="406" name="Image 405">
          <a:extLst>
            <a:ext uri="{FF2B5EF4-FFF2-40B4-BE49-F238E27FC236}">
              <a16:creationId xmlns:a16="http://schemas.microsoft.com/office/drawing/2014/main" id="{C322C8C4-C4CD-4A06-8624-1873C823A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3062406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118</xdr:row>
      <xdr:rowOff>0</xdr:rowOff>
    </xdr:from>
    <xdr:ext cx="927017" cy="0"/>
    <xdr:pic>
      <xdr:nvPicPr>
        <xdr:cNvPr id="407" name="Image 406">
          <a:extLst>
            <a:ext uri="{FF2B5EF4-FFF2-40B4-BE49-F238E27FC236}">
              <a16:creationId xmlns:a16="http://schemas.microsoft.com/office/drawing/2014/main" id="{DC75B764-FE14-4234-8D2A-C1C728806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3062406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118</xdr:row>
      <xdr:rowOff>0</xdr:rowOff>
    </xdr:from>
    <xdr:ext cx="927017" cy="0"/>
    <xdr:pic>
      <xdr:nvPicPr>
        <xdr:cNvPr id="408" name="Image 407">
          <a:extLst>
            <a:ext uri="{FF2B5EF4-FFF2-40B4-BE49-F238E27FC236}">
              <a16:creationId xmlns:a16="http://schemas.microsoft.com/office/drawing/2014/main" id="{DCE23FDF-07B4-470A-8B24-5AA1D1BDB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23062406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113</xdr:row>
      <xdr:rowOff>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A856AB85-3FFE-464A-82A2-AF294D17D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371843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117</xdr:row>
      <xdr:rowOff>976312</xdr:rowOff>
    </xdr:from>
    <xdr:ext cx="927017" cy="0"/>
    <xdr:pic>
      <xdr:nvPicPr>
        <xdr:cNvPr id="410" name="Image 409">
          <a:extLst>
            <a:ext uri="{FF2B5EF4-FFF2-40B4-BE49-F238E27FC236}">
              <a16:creationId xmlns:a16="http://schemas.microsoft.com/office/drawing/2014/main" id="{9527F2AF-83E5-47FE-B7F4-2A8B9AF5C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2302224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117</xdr:row>
      <xdr:rowOff>404813</xdr:rowOff>
    </xdr:from>
    <xdr:ext cx="927017" cy="0"/>
    <xdr:pic>
      <xdr:nvPicPr>
        <xdr:cNvPr id="411" name="Image 410">
          <a:extLst>
            <a:ext uri="{FF2B5EF4-FFF2-40B4-BE49-F238E27FC236}">
              <a16:creationId xmlns:a16="http://schemas.microsoft.com/office/drawing/2014/main" id="{E02304B8-75BF-4E74-9EDA-6B8E3A77E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22965092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118</xdr:row>
      <xdr:rowOff>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446CD2C2-DC05-41A7-A126-EB818A8C0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06240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61</xdr:row>
      <xdr:rowOff>0</xdr:rowOff>
    </xdr:from>
    <xdr:ext cx="908029" cy="0"/>
    <xdr:pic>
      <xdr:nvPicPr>
        <xdr:cNvPr id="413" name="Image 412">
          <a:extLst>
            <a:ext uri="{FF2B5EF4-FFF2-40B4-BE49-F238E27FC236}">
              <a16:creationId xmlns:a16="http://schemas.microsoft.com/office/drawing/2014/main" id="{161B28E6-B7C7-4C58-A177-40419A714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240000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112</xdr:row>
      <xdr:rowOff>254000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70A886AA-DCF7-4C61-8B2D-F54B2DE74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2259448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118</xdr:row>
      <xdr:rowOff>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5CFE39E3-6B65-4E34-8F07-9F96B6A4B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23062406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61</xdr:row>
      <xdr:rowOff>0</xdr:rowOff>
    </xdr:from>
    <xdr:ext cx="908029" cy="0"/>
    <xdr:pic>
      <xdr:nvPicPr>
        <xdr:cNvPr id="416" name="Image 415">
          <a:extLst>
            <a:ext uri="{FF2B5EF4-FFF2-40B4-BE49-F238E27FC236}">
              <a16:creationId xmlns:a16="http://schemas.microsoft.com/office/drawing/2014/main" id="{3FA99E00-5A5F-4A20-BAA5-8EA3A7FFD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152400000"/>
          <a:ext cx="908029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110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7A5B6EA1-FE3B-4752-82FA-106754599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195750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115</xdr:row>
      <xdr:rowOff>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DFAB4C9F-7AC6-4FDA-9B18-9CFD8F311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264806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109</xdr:row>
      <xdr:rowOff>254000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CAAD75BE-BB07-41C0-A1BE-EA6836809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218451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113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DF0FE908-AF1E-4C9C-AC3E-BEE486282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23718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118</xdr:row>
      <xdr:rowOff>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C01FF3DD-A5F7-44BB-AD2F-E7BD67291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3062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112</xdr:row>
      <xdr:rowOff>254000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41D36701-03D0-420D-8B1A-26E1450BA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225944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113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C5219244-6617-454C-9C5C-A57814794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23718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118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7DC92EBF-296A-48F7-ABD3-B6193E51B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3062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112</xdr:row>
      <xdr:rowOff>254000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D60BFF0D-AEE3-43A5-8AF2-EAE6C92C2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225944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113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CA2390A8-2BC6-4D6A-9EC9-DFD7D6916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23718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118</xdr:row>
      <xdr:rowOff>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B0748020-8D93-4EB1-838B-00FFAAEB6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23062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112</xdr:row>
      <xdr:rowOff>254000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3C557010-4B33-46FF-A753-C7D10C036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22259448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73</xdr:row>
      <xdr:rowOff>0</xdr:rowOff>
    </xdr:from>
    <xdr:ext cx="927017" cy="0"/>
    <xdr:pic>
      <xdr:nvPicPr>
        <xdr:cNvPr id="429" name="Image 428">
          <a:extLst>
            <a:ext uri="{FF2B5EF4-FFF2-40B4-BE49-F238E27FC236}">
              <a16:creationId xmlns:a16="http://schemas.microsoft.com/office/drawing/2014/main" id="{1C678C0A-9B5E-42A8-9994-A057252DF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684734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73</xdr:row>
      <xdr:rowOff>0</xdr:rowOff>
    </xdr:from>
    <xdr:ext cx="927017" cy="0"/>
    <xdr:pic>
      <xdr:nvPicPr>
        <xdr:cNvPr id="430" name="Image 429">
          <a:extLst>
            <a:ext uri="{FF2B5EF4-FFF2-40B4-BE49-F238E27FC236}">
              <a16:creationId xmlns:a16="http://schemas.microsoft.com/office/drawing/2014/main" id="{89A32D96-C26D-4421-85C6-CCC40D722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684734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73</xdr:row>
      <xdr:rowOff>0</xdr:rowOff>
    </xdr:from>
    <xdr:ext cx="927017" cy="0"/>
    <xdr:pic>
      <xdr:nvPicPr>
        <xdr:cNvPr id="431" name="Image 430">
          <a:extLst>
            <a:ext uri="{FF2B5EF4-FFF2-40B4-BE49-F238E27FC236}">
              <a16:creationId xmlns:a16="http://schemas.microsoft.com/office/drawing/2014/main" id="{0A3E263F-10BD-4D15-B552-9AB3BBFA1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684734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68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8254AB51-FC9F-4BEB-A8DD-E95C338D9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615678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72</xdr:row>
      <xdr:rowOff>976312</xdr:rowOff>
    </xdr:from>
    <xdr:ext cx="927017" cy="0"/>
    <xdr:pic>
      <xdr:nvPicPr>
        <xdr:cNvPr id="433" name="Image 432">
          <a:extLst>
            <a:ext uri="{FF2B5EF4-FFF2-40B4-BE49-F238E27FC236}">
              <a16:creationId xmlns:a16="http://schemas.microsoft.com/office/drawing/2014/main" id="{1603458B-12D7-493D-92C1-8ECFA2D73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1680718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72</xdr:row>
      <xdr:rowOff>404813</xdr:rowOff>
    </xdr:from>
    <xdr:ext cx="927017" cy="0"/>
    <xdr:pic>
      <xdr:nvPicPr>
        <xdr:cNvPr id="434" name="Image 433">
          <a:extLst>
            <a:ext uri="{FF2B5EF4-FFF2-40B4-BE49-F238E27FC236}">
              <a16:creationId xmlns:a16="http://schemas.microsoft.com/office/drawing/2014/main" id="{9EEF1DFE-2B56-4786-A910-641364B3F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16750030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73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513B81B5-E058-433E-8ECF-79A2857C6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684734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67</xdr:row>
      <xdr:rowOff>254000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00690E3C-8ADE-4CD6-AD23-A66A5723B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044386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73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5BF14DFA-BEB4-4DAF-ABB1-C14185F7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1684734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65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428F6B29-2EB0-4317-A280-C0593BE82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574244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70</xdr:row>
      <xdr:rowOff>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9E000004-193B-46FA-B9F7-6EA6276E3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643300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64</xdr:row>
      <xdr:rowOff>254000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C8B0F911-7F67-461B-B213-C502A1D97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563004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68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92918750-7B44-42A2-9F94-08430AC29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1567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9E48FA9B-85A4-4A50-AA22-5B1B47BA7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8473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67</xdr:row>
      <xdr:rowOff>254000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0E9ADE3C-DEF0-4D09-B241-7D506892E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60443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68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4590826E-14C9-4FAE-92B4-CDF2FBFF3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1567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445" name="Image 444">
          <a:extLst>
            <a:ext uri="{FF2B5EF4-FFF2-40B4-BE49-F238E27FC236}">
              <a16:creationId xmlns:a16="http://schemas.microsoft.com/office/drawing/2014/main" id="{62A60BC5-4C68-4511-8913-1EA8F157B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8473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67</xdr:row>
      <xdr:rowOff>254000</xdr:rowOff>
    </xdr:from>
    <xdr:ext cx="921364" cy="0"/>
    <xdr:pic>
      <xdr:nvPicPr>
        <xdr:cNvPr id="446" name="Image 445">
          <a:extLst>
            <a:ext uri="{FF2B5EF4-FFF2-40B4-BE49-F238E27FC236}">
              <a16:creationId xmlns:a16="http://schemas.microsoft.com/office/drawing/2014/main" id="{B9D42652-08BB-46D0-A1EB-FA72A2E33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60443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68</xdr:row>
      <xdr:rowOff>0</xdr:rowOff>
    </xdr:from>
    <xdr:ext cx="921364" cy="0"/>
    <xdr:pic>
      <xdr:nvPicPr>
        <xdr:cNvPr id="447" name="Image 446">
          <a:extLst>
            <a:ext uri="{FF2B5EF4-FFF2-40B4-BE49-F238E27FC236}">
              <a16:creationId xmlns:a16="http://schemas.microsoft.com/office/drawing/2014/main" id="{DBD535BA-905B-4A2A-AD69-693EB2321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1567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448" name="Image 447">
          <a:extLst>
            <a:ext uri="{FF2B5EF4-FFF2-40B4-BE49-F238E27FC236}">
              <a16:creationId xmlns:a16="http://schemas.microsoft.com/office/drawing/2014/main" id="{E0F95229-44F2-43BC-942C-AED635935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8473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67</xdr:row>
      <xdr:rowOff>254000</xdr:rowOff>
    </xdr:from>
    <xdr:ext cx="921364" cy="0"/>
    <xdr:pic>
      <xdr:nvPicPr>
        <xdr:cNvPr id="449" name="Image 448">
          <a:extLst>
            <a:ext uri="{FF2B5EF4-FFF2-40B4-BE49-F238E27FC236}">
              <a16:creationId xmlns:a16="http://schemas.microsoft.com/office/drawing/2014/main" id="{47BF0055-7889-4749-ACFF-F6CE2B8FC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604438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68</xdr:row>
      <xdr:rowOff>0</xdr:rowOff>
    </xdr:from>
    <xdr:ext cx="921364" cy="0"/>
    <xdr:pic>
      <xdr:nvPicPr>
        <xdr:cNvPr id="450" name="Image 449">
          <a:extLst>
            <a:ext uri="{FF2B5EF4-FFF2-40B4-BE49-F238E27FC236}">
              <a16:creationId xmlns:a16="http://schemas.microsoft.com/office/drawing/2014/main" id="{B6FED215-94A5-4C4F-A84B-4CFC8C22AA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615678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73</xdr:row>
      <xdr:rowOff>0</xdr:rowOff>
    </xdr:from>
    <xdr:ext cx="921364" cy="0"/>
    <xdr:pic>
      <xdr:nvPicPr>
        <xdr:cNvPr id="451" name="Image 450">
          <a:extLst>
            <a:ext uri="{FF2B5EF4-FFF2-40B4-BE49-F238E27FC236}">
              <a16:creationId xmlns:a16="http://schemas.microsoft.com/office/drawing/2014/main" id="{76E04A05-EDA7-4B1E-8B88-E885F7A72B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684734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67</xdr:row>
      <xdr:rowOff>254000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DD6B5BEB-C292-47B6-9A0B-0A456B8E58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0443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68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A92E2AD8-185E-4162-B4A8-379A0A7BE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1567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C13D51C4-4FF4-4EB6-9B23-921591131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8473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67</xdr:row>
      <xdr:rowOff>254000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CD68AAC7-5487-4D40-8012-F7566C226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60443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68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FBDA06C2-80CD-415E-801A-C00A9339BD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1567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73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C2F50D3D-9FEF-4EC7-9CB8-E057C48E3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68473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67</xdr:row>
      <xdr:rowOff>254000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53D0E9EE-587F-4EBA-9B71-A59EA099E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604438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31</xdr:row>
      <xdr:rowOff>0</xdr:rowOff>
    </xdr:from>
    <xdr:ext cx="927017" cy="0"/>
    <xdr:pic>
      <xdr:nvPicPr>
        <xdr:cNvPr id="459" name="Image 458">
          <a:extLst>
            <a:ext uri="{FF2B5EF4-FFF2-40B4-BE49-F238E27FC236}">
              <a16:creationId xmlns:a16="http://schemas.microsoft.com/office/drawing/2014/main" id="{A4C86CC8-82D3-4735-88AC-01E9BD5E5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109662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31</xdr:row>
      <xdr:rowOff>0</xdr:rowOff>
    </xdr:from>
    <xdr:ext cx="927017" cy="0"/>
    <xdr:pic>
      <xdr:nvPicPr>
        <xdr:cNvPr id="460" name="Image 459">
          <a:extLst>
            <a:ext uri="{FF2B5EF4-FFF2-40B4-BE49-F238E27FC236}">
              <a16:creationId xmlns:a16="http://schemas.microsoft.com/office/drawing/2014/main" id="{9D8E1C17-C1C3-42D0-890A-BBD1479BF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109662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31</xdr:row>
      <xdr:rowOff>0</xdr:rowOff>
    </xdr:from>
    <xdr:ext cx="927017" cy="0"/>
    <xdr:pic>
      <xdr:nvPicPr>
        <xdr:cNvPr id="461" name="Image 460">
          <a:extLst>
            <a:ext uri="{FF2B5EF4-FFF2-40B4-BE49-F238E27FC236}">
              <a16:creationId xmlns:a16="http://schemas.microsoft.com/office/drawing/2014/main" id="{1C168979-8735-4925-A2D7-2B374BA90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668875" y="1109662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BB78FC1D-575B-4189-A95D-2E265A9BF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40606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30</xdr:row>
      <xdr:rowOff>976312</xdr:rowOff>
    </xdr:from>
    <xdr:ext cx="927017" cy="0"/>
    <xdr:pic>
      <xdr:nvPicPr>
        <xdr:cNvPr id="463" name="Image 462">
          <a:extLst>
            <a:ext uri="{FF2B5EF4-FFF2-40B4-BE49-F238E27FC236}">
              <a16:creationId xmlns:a16="http://schemas.microsoft.com/office/drawing/2014/main" id="{DA59646E-E783-494F-9EBA-88B5FB7B4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189575" y="11056461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30</xdr:row>
      <xdr:rowOff>404813</xdr:rowOff>
    </xdr:from>
    <xdr:ext cx="927017" cy="0"/>
    <xdr:pic>
      <xdr:nvPicPr>
        <xdr:cNvPr id="464" name="Image 463">
          <a:extLst>
            <a:ext uri="{FF2B5EF4-FFF2-40B4-BE49-F238E27FC236}">
              <a16:creationId xmlns:a16="http://schemas.microsoft.com/office/drawing/2014/main" id="{D336AA4F-4F7E-4A02-9329-1682EF7A5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475325" y="10999311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EFCE98E0-1575-42AA-83FE-D25E7296B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10966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25</xdr:row>
      <xdr:rowOff>254000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C8D43AD9-D17B-400D-88A7-A164A8EEC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29366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06B43F26-5776-4D9D-8F95-8D1F802E6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810250" y="1109662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23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BD44F8F3-82F3-4E72-9FA4-1E726DF34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999172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28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E7F5B32F-27E7-4359-B986-AB6CEE31E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106822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22</xdr:row>
      <xdr:rowOff>254000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524192F3-6203-40EB-ACB9-CFF970851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955125" y="9879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91BB8743-7ACC-40DB-880C-5F9C945BB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04060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A879871B-25A2-4D9B-B960-5D2DEDC2B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10966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A8915315-40A3-417B-80CE-A0D8825C8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02936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A5130944-6D6B-45D8-AD44-FB483E7BD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04060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475" name="Image 474">
          <a:extLst>
            <a:ext uri="{FF2B5EF4-FFF2-40B4-BE49-F238E27FC236}">
              <a16:creationId xmlns:a16="http://schemas.microsoft.com/office/drawing/2014/main" id="{A397CD72-8E76-4E27-96F0-AE48F5917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10966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476" name="Image 475">
          <a:extLst>
            <a:ext uri="{FF2B5EF4-FFF2-40B4-BE49-F238E27FC236}">
              <a16:creationId xmlns:a16="http://schemas.microsoft.com/office/drawing/2014/main" id="{88A440D0-F3DB-4D68-B114-C2244B787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02936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477" name="Image 476">
          <a:extLst>
            <a:ext uri="{FF2B5EF4-FFF2-40B4-BE49-F238E27FC236}">
              <a16:creationId xmlns:a16="http://schemas.microsoft.com/office/drawing/2014/main" id="{DACF4BC1-E1D1-4A75-9C33-41C5F17CF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04060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478" name="Image 477">
          <a:extLst>
            <a:ext uri="{FF2B5EF4-FFF2-40B4-BE49-F238E27FC236}">
              <a16:creationId xmlns:a16="http://schemas.microsoft.com/office/drawing/2014/main" id="{B7287A57-3C85-49F6-8BC6-4E05E3C79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10966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479" name="Image 478">
          <a:extLst>
            <a:ext uri="{FF2B5EF4-FFF2-40B4-BE49-F238E27FC236}">
              <a16:creationId xmlns:a16="http://schemas.microsoft.com/office/drawing/2014/main" id="{F5A77FCE-6E63-4EB7-A119-90037B448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02936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</xdr:row>
      <xdr:rowOff>0</xdr:rowOff>
    </xdr:from>
    <xdr:ext cx="921364" cy="0"/>
    <xdr:pic>
      <xdr:nvPicPr>
        <xdr:cNvPr id="480" name="Image 479">
          <a:extLst>
            <a:ext uri="{FF2B5EF4-FFF2-40B4-BE49-F238E27FC236}">
              <a16:creationId xmlns:a16="http://schemas.microsoft.com/office/drawing/2014/main" id="{71698E39-D521-4917-B3AC-F29EF1335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4060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921364" cy="0"/>
    <xdr:pic>
      <xdr:nvPicPr>
        <xdr:cNvPr id="481" name="Image 480">
          <a:extLst>
            <a:ext uri="{FF2B5EF4-FFF2-40B4-BE49-F238E27FC236}">
              <a16:creationId xmlns:a16="http://schemas.microsoft.com/office/drawing/2014/main" id="{FB08E54F-3AB1-45FD-97F9-83EB0585D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10966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25</xdr:row>
      <xdr:rowOff>254000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6591024D-98C6-4C1D-B65E-EAB4C012A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2936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AD20AC34-F4A9-49A6-BD74-10453414C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04060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B22DA97B-5D54-470A-B94E-1AFA81072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10966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EEB591AF-BA28-4744-A53C-B4392774D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02936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D9B2072F-1F99-46F2-A95D-9F9E03F27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04060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7492E7B3-BC10-41C4-9DF5-BEC9CDA7F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286125" y="110966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ABE6D287-8B2B-4A4B-8CD7-5B5FF59B9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07958" y="102936675"/>
          <a:ext cx="921364" cy="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35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2CBB0352-E4F7-4CA2-A593-EF45DB592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39A23C88-A914-41AF-B016-B31518C38B7C}"/>
            </a:ext>
            <a:ext uri="{147F2762-F138-4A5C-976F-8EAC2B608ADB}">
              <a16:predDERef xmlns:a16="http://schemas.microsoft.com/office/drawing/2014/main" pred="{2CBB0352-E4F7-4CA2-A593-EF45DB592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8811AD0B-A158-47CD-B26E-2893774F923B}"/>
            </a:ext>
            <a:ext uri="{147F2762-F138-4A5C-976F-8EAC2B608ADB}">
              <a16:predDERef xmlns:a16="http://schemas.microsoft.com/office/drawing/2014/main" pred="{39A23C88-A914-41AF-B016-B31518C38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7FE546FD-2BF2-496F-AB9A-B712E4AD070B}"/>
            </a:ext>
            <a:ext uri="{147F2762-F138-4A5C-976F-8EAC2B608ADB}">
              <a16:predDERef xmlns:a16="http://schemas.microsoft.com/office/drawing/2014/main" pred="{8811AD0B-A158-47CD-B26E-2893774F92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FE98EDB5-ACC5-465D-B29E-17AC6EBE7E46}"/>
            </a:ext>
            <a:ext uri="{147F2762-F138-4A5C-976F-8EAC2B608ADB}">
              <a16:predDERef xmlns:a16="http://schemas.microsoft.com/office/drawing/2014/main" pred="{7FE546FD-2BF2-496F-AB9A-B712E4AD0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7CE3DE53-8F60-43EF-B7C7-149871D17DAD}"/>
            </a:ext>
            <a:ext uri="{147F2762-F138-4A5C-976F-8EAC2B608ADB}">
              <a16:predDERef xmlns:a16="http://schemas.microsoft.com/office/drawing/2014/main" pred="{FE98EDB5-ACC5-465D-B29E-17AC6EBE7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081D3B19-C9FC-4405-9155-CF723C1489DA}"/>
            </a:ext>
            <a:ext uri="{147F2762-F138-4A5C-976F-8EAC2B608ADB}">
              <a16:predDERef xmlns:a16="http://schemas.microsoft.com/office/drawing/2014/main" pred="{7CE3DE53-8F60-43EF-B7C7-149871D17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A3729B2E-DAC4-432F-B89F-136E5A7528A0}"/>
            </a:ext>
            <a:ext uri="{147F2762-F138-4A5C-976F-8EAC2B608ADB}">
              <a16:predDERef xmlns:a16="http://schemas.microsoft.com/office/drawing/2014/main" pred="{081D3B19-C9FC-4405-9155-CF723C148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9771EC6D-EB8E-4BA2-AAD4-2E006D1A9D15}"/>
            </a:ext>
            <a:ext uri="{147F2762-F138-4A5C-976F-8EAC2B608ADB}">
              <a16:predDERef xmlns:a16="http://schemas.microsoft.com/office/drawing/2014/main" pred="{A3729B2E-DAC4-432F-B89F-136E5A752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9001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67042A61-42CB-4A26-80D9-4FE963263132}"/>
            </a:ext>
            <a:ext uri="{147F2762-F138-4A5C-976F-8EAC2B608ADB}">
              <a16:predDERef xmlns:a16="http://schemas.microsoft.com/office/drawing/2014/main" pred="{9771EC6D-EB8E-4BA2-AAD4-2E006D1A9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A9A9F8AD-C374-4801-A505-5CA31A2290CA}"/>
            </a:ext>
            <a:ext uri="{147F2762-F138-4A5C-976F-8EAC2B608ADB}">
              <a16:predDERef xmlns:a16="http://schemas.microsoft.com/office/drawing/2014/main" pred="{67042A61-42CB-4A26-80D9-4FE963263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A886A2FB-593E-474B-97F7-2B6FB9E05578}"/>
            </a:ext>
            <a:ext uri="{147F2762-F138-4A5C-976F-8EAC2B608ADB}">
              <a16:predDERef xmlns:a16="http://schemas.microsoft.com/office/drawing/2014/main" pred="{A9A9F8AD-C374-4801-A505-5CA31A229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961072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67B99566-1B57-47A8-AE6C-0A9916AA9E35}"/>
            </a:ext>
            <a:ext uri="{147F2762-F138-4A5C-976F-8EAC2B608ADB}">
              <a16:predDERef xmlns:a16="http://schemas.microsoft.com/office/drawing/2014/main" pred="{A886A2FB-593E-474B-97F7-2B6FB9E05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5C6C10D6-4DDE-4C5C-AA1F-6AFC919EDFFF}"/>
            </a:ext>
            <a:ext uri="{147F2762-F138-4A5C-976F-8EAC2B608ADB}">
              <a16:predDERef xmlns:a16="http://schemas.microsoft.com/office/drawing/2014/main" pred="{67B99566-1B57-47A8-AE6C-0A9916AA9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D8D3ED70-1658-4239-832C-14493487A55E}"/>
            </a:ext>
            <a:ext uri="{147F2762-F138-4A5C-976F-8EAC2B608ADB}">
              <a16:predDERef xmlns:a16="http://schemas.microsoft.com/office/drawing/2014/main" pred="{5C6C10D6-4DDE-4C5C-AA1F-6AFC919ED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2EEACC36-2A51-4107-8FD1-698DDF61AE47}"/>
            </a:ext>
            <a:ext uri="{147F2762-F138-4A5C-976F-8EAC2B608ADB}">
              <a16:predDERef xmlns:a16="http://schemas.microsoft.com/office/drawing/2014/main" pred="{D8D3ED70-1658-4239-832C-14493487A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FFF3673B-9AB0-4C81-ABDA-AC9A68982E58}"/>
            </a:ext>
            <a:ext uri="{147F2762-F138-4A5C-976F-8EAC2B608ADB}">
              <a16:predDERef xmlns:a16="http://schemas.microsoft.com/office/drawing/2014/main" pred="{2EEACC36-2A51-4107-8FD1-698DDF61A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02466006-7C8A-4A8D-8060-7A5541E9AB2B}"/>
            </a:ext>
            <a:ext uri="{147F2762-F138-4A5C-976F-8EAC2B608ADB}">
              <a16:predDERef xmlns:a16="http://schemas.microsoft.com/office/drawing/2014/main" pred="{FFF3673B-9AB0-4C81-ABDA-AC9A68982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984934C3-2A8C-493C-BB71-17FE0BD9B372}"/>
            </a:ext>
            <a:ext uri="{147F2762-F138-4A5C-976F-8EAC2B608ADB}">
              <a16:predDERef xmlns:a16="http://schemas.microsoft.com/office/drawing/2014/main" pred="{02466006-7C8A-4A8D-8060-7A5541E9A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75B80982-7DEA-4F51-9EBA-D806E9678257}"/>
            </a:ext>
            <a:ext uri="{147F2762-F138-4A5C-976F-8EAC2B608ADB}">
              <a16:predDERef xmlns:a16="http://schemas.microsoft.com/office/drawing/2014/main" pred="{984934C3-2A8C-493C-BB71-17FE0BD9B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793E516E-1953-4752-9B30-824772F4E484}"/>
            </a:ext>
            <a:ext uri="{147F2762-F138-4A5C-976F-8EAC2B608ADB}">
              <a16:predDERef xmlns:a16="http://schemas.microsoft.com/office/drawing/2014/main" pred="{75B80982-7DEA-4F51-9EBA-D806E9678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562BF035-2B10-4E57-B67D-10C0082BBB51}"/>
            </a:ext>
            <a:ext uri="{147F2762-F138-4A5C-976F-8EAC2B608ADB}">
              <a16:predDERef xmlns:a16="http://schemas.microsoft.com/office/drawing/2014/main" pred="{793E516E-1953-4752-9B30-824772F4E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B085F03C-DC9E-4F2E-8BC5-6CA611DC9A35}"/>
            </a:ext>
            <a:ext uri="{147F2762-F138-4A5C-976F-8EAC2B608ADB}">
              <a16:predDERef xmlns:a16="http://schemas.microsoft.com/office/drawing/2014/main" pred="{562BF035-2B10-4E57-B67D-10C0082BB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C18C79F2-6AD8-4F31-9923-4A1B1FE676EF}"/>
            </a:ext>
            <a:ext uri="{147F2762-F138-4A5C-976F-8EAC2B608ADB}">
              <a16:predDERef xmlns:a16="http://schemas.microsoft.com/office/drawing/2014/main" pred="{B085F03C-DC9E-4F2E-8BC5-6CA611DC9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71954EF7-13DC-4C06-8B83-A820EA4C7958}"/>
            </a:ext>
            <a:ext uri="{147F2762-F138-4A5C-976F-8EAC2B608ADB}">
              <a16:predDERef xmlns:a16="http://schemas.microsoft.com/office/drawing/2014/main" pred="{C18C79F2-6AD8-4F31-9923-4A1B1FE67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FEE7ED0C-6227-4770-9EC1-67909DC1AA6B}"/>
            </a:ext>
            <a:ext uri="{147F2762-F138-4A5C-976F-8EAC2B608ADB}">
              <a16:predDERef xmlns:a16="http://schemas.microsoft.com/office/drawing/2014/main" pred="{71954EF7-13DC-4C06-8B83-A820EA4C7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59B1DBEA-72E2-43E4-9A11-229E5725B582}"/>
            </a:ext>
            <a:ext uri="{147F2762-F138-4A5C-976F-8EAC2B608ADB}">
              <a16:predDERef xmlns:a16="http://schemas.microsoft.com/office/drawing/2014/main" pred="{FEE7ED0C-6227-4770-9EC1-67909DC1A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5EC6C0D7-BDBF-42F9-AFD5-1DD0D1BF0868}"/>
            </a:ext>
            <a:ext uri="{147F2762-F138-4A5C-976F-8EAC2B608ADB}">
              <a16:predDERef xmlns:a16="http://schemas.microsoft.com/office/drawing/2014/main" pred="{59B1DBEA-72E2-43E4-9A11-229E5725B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661C89CA-7E46-4E37-84A9-1DBE7B124CA8}"/>
            </a:ext>
            <a:ext uri="{147F2762-F138-4A5C-976F-8EAC2B608ADB}">
              <a16:predDERef xmlns:a16="http://schemas.microsoft.com/office/drawing/2014/main" pred="{5EC6C0D7-BDBF-42F9-AFD5-1DD0D1BF0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F66E868A-8A2F-46E1-89E2-F13D2CDBCF91}"/>
            </a:ext>
            <a:ext uri="{147F2762-F138-4A5C-976F-8EAC2B608ADB}">
              <a16:predDERef xmlns:a16="http://schemas.microsoft.com/office/drawing/2014/main" pred="{661C89CA-7E46-4E37-84A9-1DBE7B124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C892AB86-2BDE-4E0E-8655-906F8E8AF8C9}"/>
            </a:ext>
            <a:ext uri="{147F2762-F138-4A5C-976F-8EAC2B608ADB}">
              <a16:predDERef xmlns:a16="http://schemas.microsoft.com/office/drawing/2014/main" pred="{F66E868A-8A2F-46E1-89E2-F13D2CDBC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2C94F248-C549-4376-BB3A-FD7090CB7E95}"/>
            </a:ext>
            <a:ext uri="{147F2762-F138-4A5C-976F-8EAC2B608ADB}">
              <a16:predDERef xmlns:a16="http://schemas.microsoft.com/office/drawing/2014/main" pred="{C892AB86-2BDE-4E0E-8655-906F8E8AF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CB0D62FA-8BB7-4294-80A5-BCC708C50F97}"/>
            </a:ext>
            <a:ext uri="{147F2762-F138-4A5C-976F-8EAC2B608ADB}">
              <a16:predDERef xmlns:a16="http://schemas.microsoft.com/office/drawing/2014/main" pred="{2C94F248-C549-4376-BB3A-FD7090CB7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62E103C2-9D0F-4C57-B97F-B2C5BFF88C1F}"/>
            </a:ext>
            <a:ext uri="{147F2762-F138-4A5C-976F-8EAC2B608ADB}">
              <a16:predDERef xmlns:a16="http://schemas.microsoft.com/office/drawing/2014/main" pred="{CB0D62FA-8BB7-4294-80A5-BCC708C50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FB44F878-C960-40D0-A316-61792F2D06BC}"/>
            </a:ext>
            <a:ext uri="{147F2762-F138-4A5C-976F-8EAC2B608ADB}">
              <a16:predDERef xmlns:a16="http://schemas.microsoft.com/office/drawing/2014/main" pred="{62E103C2-9D0F-4C57-B97F-B2C5BFF88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DF421B01-A748-4741-9FBF-CAD291A4266C}"/>
            </a:ext>
            <a:ext uri="{147F2762-F138-4A5C-976F-8EAC2B608ADB}">
              <a16:predDERef xmlns:a16="http://schemas.microsoft.com/office/drawing/2014/main" pred="{FB44F878-C960-40D0-A316-61792F2D0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34E9F1D8-91FE-47B9-9115-76F4243B83A5}"/>
            </a:ext>
            <a:ext uri="{147F2762-F138-4A5C-976F-8EAC2B608ADB}">
              <a16:predDERef xmlns:a16="http://schemas.microsoft.com/office/drawing/2014/main" pred="{DF421B01-A748-4741-9FBF-CAD291A42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D9958F5A-31E7-4909-B076-1D8CDC8E7526}"/>
            </a:ext>
            <a:ext uri="{147F2762-F138-4A5C-976F-8EAC2B608ADB}">
              <a16:predDERef xmlns:a16="http://schemas.microsoft.com/office/drawing/2014/main" pred="{34E9F1D8-91FE-47B9-9115-76F4243B8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845177C6-CDEF-4DCE-8928-98B0762B443C}"/>
            </a:ext>
            <a:ext uri="{147F2762-F138-4A5C-976F-8EAC2B608ADB}">
              <a16:predDERef xmlns:a16="http://schemas.microsoft.com/office/drawing/2014/main" pred="{D9958F5A-31E7-4909-B076-1D8CDC8E7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C13A8CC6-81FF-4794-9FF4-35864CAD4463}"/>
            </a:ext>
            <a:ext uri="{147F2762-F138-4A5C-976F-8EAC2B608ADB}">
              <a16:predDERef xmlns:a16="http://schemas.microsoft.com/office/drawing/2014/main" pred="{845177C6-CDEF-4DCE-8928-98B0762B4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B0C3B1DE-0CE1-453D-9E69-CBD7EF9E0537}"/>
            </a:ext>
            <a:ext uri="{147F2762-F138-4A5C-976F-8EAC2B608ADB}">
              <a16:predDERef xmlns:a16="http://schemas.microsoft.com/office/drawing/2014/main" pred="{C13A8CC6-81FF-4794-9FF4-35864CAD4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0CD72CA7-DAB0-41B6-B5A3-C768FE304879}"/>
            </a:ext>
            <a:ext uri="{147F2762-F138-4A5C-976F-8EAC2B608ADB}">
              <a16:predDERef xmlns:a16="http://schemas.microsoft.com/office/drawing/2014/main" pred="{B0C3B1DE-0CE1-453D-9E69-CBD7EF9E0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1BED8E99-896F-4972-B71A-3AB19E1FD1B3}"/>
            </a:ext>
            <a:ext uri="{147F2762-F138-4A5C-976F-8EAC2B608ADB}">
              <a16:predDERef xmlns:a16="http://schemas.microsoft.com/office/drawing/2014/main" pred="{0CD72CA7-DAB0-41B6-B5A3-C768FE304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021A7464-141B-4E88-B89B-F195995D953F}"/>
            </a:ext>
            <a:ext uri="{147F2762-F138-4A5C-976F-8EAC2B608ADB}">
              <a16:predDERef xmlns:a16="http://schemas.microsoft.com/office/drawing/2014/main" pred="{1BED8E99-896F-4972-B71A-3AB19E1FD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71A8E87A-55E5-4862-9ADC-13FB4C3F6741}"/>
            </a:ext>
            <a:ext uri="{147F2762-F138-4A5C-976F-8EAC2B608ADB}">
              <a16:predDERef xmlns:a16="http://schemas.microsoft.com/office/drawing/2014/main" pred="{021A7464-141B-4E88-B89B-F195995D95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43EA6A7B-0B26-4C3E-8278-00E8350B401D}"/>
            </a:ext>
            <a:ext uri="{147F2762-F138-4A5C-976F-8EAC2B608ADB}">
              <a16:predDERef xmlns:a16="http://schemas.microsoft.com/office/drawing/2014/main" pred="{71A8E87A-55E5-4862-9ADC-13FB4C3F6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137EDB97-F6E8-4C22-A950-1F0E983C6AB0}"/>
            </a:ext>
            <a:ext uri="{147F2762-F138-4A5C-976F-8EAC2B608ADB}">
              <a16:predDERef xmlns:a16="http://schemas.microsoft.com/office/drawing/2014/main" pred="{43EA6A7B-0B26-4C3E-8278-00E8350B4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9CA22110-2A80-4463-90F0-4A55A9FBF635}"/>
            </a:ext>
            <a:ext uri="{147F2762-F138-4A5C-976F-8EAC2B608ADB}">
              <a16:predDERef xmlns:a16="http://schemas.microsoft.com/office/drawing/2014/main" pred="{137EDB97-F6E8-4C22-A950-1F0E983C6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D4183772-9183-4A35-9018-7A370D953827}"/>
            </a:ext>
            <a:ext uri="{147F2762-F138-4A5C-976F-8EAC2B608ADB}">
              <a16:predDERef xmlns:a16="http://schemas.microsoft.com/office/drawing/2014/main" pred="{9CA22110-2A80-4463-90F0-4A55A9FBF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B458BB63-E540-4847-94F7-3BF07D3B4492}"/>
            </a:ext>
            <a:ext uri="{147F2762-F138-4A5C-976F-8EAC2B608ADB}">
              <a16:predDERef xmlns:a16="http://schemas.microsoft.com/office/drawing/2014/main" pred="{D4183772-9183-4A35-9018-7A370D953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95CE6990-EB89-43B9-8A93-6B46E4F83682}"/>
            </a:ext>
            <a:ext uri="{147F2762-F138-4A5C-976F-8EAC2B608ADB}">
              <a16:predDERef xmlns:a16="http://schemas.microsoft.com/office/drawing/2014/main" pred="{B458BB63-E540-4847-94F7-3BF07D3B4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DFACFE93-3D22-451F-A1E1-ABCE334E1779}"/>
            </a:ext>
            <a:ext uri="{147F2762-F138-4A5C-976F-8EAC2B608ADB}">
              <a16:predDERef xmlns:a16="http://schemas.microsoft.com/office/drawing/2014/main" pred="{95CE6990-EB89-43B9-8A93-6B46E4F83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87B38691-2C36-46E9-AAE9-8309C65294C3}"/>
            </a:ext>
            <a:ext uri="{147F2762-F138-4A5C-976F-8EAC2B608ADB}">
              <a16:predDERef xmlns:a16="http://schemas.microsoft.com/office/drawing/2014/main" pred="{DFACFE93-3D22-451F-A1E1-ABCE334E1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C2E1B9BB-BBEF-404B-BE24-EEF3D12C9527}"/>
            </a:ext>
            <a:ext uri="{147F2762-F138-4A5C-976F-8EAC2B608ADB}">
              <a16:predDERef xmlns:a16="http://schemas.microsoft.com/office/drawing/2014/main" pred="{87B38691-2C36-46E9-AAE9-8309C6529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5B2172C2-9617-4B5B-944D-D4178033EBE5}"/>
            </a:ext>
            <a:ext uri="{147F2762-F138-4A5C-976F-8EAC2B608ADB}">
              <a16:predDERef xmlns:a16="http://schemas.microsoft.com/office/drawing/2014/main" pred="{C2E1B9BB-BBEF-404B-BE24-EEF3D12C9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02975141-ECC9-4A84-BCA1-9A1DE5D1B0AF}"/>
            </a:ext>
            <a:ext uri="{147F2762-F138-4A5C-976F-8EAC2B608ADB}">
              <a16:predDERef xmlns:a16="http://schemas.microsoft.com/office/drawing/2014/main" pred="{5B2172C2-9617-4B5B-944D-D4178033E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19E662B7-07BA-4E43-B35A-D3CEE6999C2E}"/>
            </a:ext>
            <a:ext uri="{147F2762-F138-4A5C-976F-8EAC2B608ADB}">
              <a16:predDERef xmlns:a16="http://schemas.microsoft.com/office/drawing/2014/main" pred="{02975141-ECC9-4A84-BCA1-9A1DE5D1B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3C42F05B-5EAF-4545-A0C7-0AAE190F2E1F}"/>
            </a:ext>
            <a:ext uri="{147F2762-F138-4A5C-976F-8EAC2B608ADB}">
              <a16:predDERef xmlns:a16="http://schemas.microsoft.com/office/drawing/2014/main" pred="{19E662B7-07BA-4E43-B35A-D3CEE6999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407BC8E9-F770-4F2D-B4A8-976111092374}"/>
            </a:ext>
            <a:ext uri="{147F2762-F138-4A5C-976F-8EAC2B608ADB}">
              <a16:predDERef xmlns:a16="http://schemas.microsoft.com/office/drawing/2014/main" pred="{3C42F05B-5EAF-4545-A0C7-0AAE190F2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BD616162-E650-4655-9805-DD3D434D25E1}"/>
            </a:ext>
            <a:ext uri="{147F2762-F138-4A5C-976F-8EAC2B608ADB}">
              <a16:predDERef xmlns:a16="http://schemas.microsoft.com/office/drawing/2014/main" pred="{407BC8E9-F770-4F2D-B4A8-976111092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A63569C0-0ABF-4529-8E63-8BDE443FDF18}"/>
            </a:ext>
            <a:ext uri="{147F2762-F138-4A5C-976F-8EAC2B608ADB}">
              <a16:predDERef xmlns:a16="http://schemas.microsoft.com/office/drawing/2014/main" pred="{BD616162-E650-4655-9805-DD3D434D2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258A088C-9016-433B-8D36-C91E3F0776E9}"/>
            </a:ext>
            <a:ext uri="{147F2762-F138-4A5C-976F-8EAC2B608ADB}">
              <a16:predDERef xmlns:a16="http://schemas.microsoft.com/office/drawing/2014/main" pred="{A63569C0-0ABF-4529-8E63-8BDE443F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4658B087-4FB9-49D8-A8AC-D7293D21E9F5}"/>
            </a:ext>
            <a:ext uri="{147F2762-F138-4A5C-976F-8EAC2B608ADB}">
              <a16:predDERef xmlns:a16="http://schemas.microsoft.com/office/drawing/2014/main" pred="{258A088C-9016-433B-8D36-C91E3F077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88294E05-8429-41EE-A33E-AC8C5A019FAA}"/>
            </a:ext>
            <a:ext uri="{147F2762-F138-4A5C-976F-8EAC2B608ADB}">
              <a16:predDERef xmlns:a16="http://schemas.microsoft.com/office/drawing/2014/main" pred="{4658B087-4FB9-49D8-A8AC-D7293D21E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9072F73C-EE3C-4763-862C-0AD1AD9DAA54}"/>
            </a:ext>
            <a:ext uri="{147F2762-F138-4A5C-976F-8EAC2B608ADB}">
              <a16:predDERef xmlns:a16="http://schemas.microsoft.com/office/drawing/2014/main" pred="{88294E05-8429-41EE-A33E-AC8C5A019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4579A922-9D1F-4DC5-BFEC-CBFE07D2A028}"/>
            </a:ext>
            <a:ext uri="{147F2762-F138-4A5C-976F-8EAC2B608ADB}">
              <a16:predDERef xmlns:a16="http://schemas.microsoft.com/office/drawing/2014/main" pred="{9072F73C-EE3C-4763-862C-0AD1AD9DA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E1059C1E-D973-411B-9895-2242A210BA53}"/>
            </a:ext>
            <a:ext uri="{147F2762-F138-4A5C-976F-8EAC2B608ADB}">
              <a16:predDERef xmlns:a16="http://schemas.microsoft.com/office/drawing/2014/main" pred="{4579A922-9D1F-4DC5-BFEC-CBFE07D2A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375EAD6D-4DB6-4C5B-8834-8C5B42D5B0BA}"/>
            </a:ext>
            <a:ext uri="{147F2762-F138-4A5C-976F-8EAC2B608ADB}">
              <a16:predDERef xmlns:a16="http://schemas.microsoft.com/office/drawing/2014/main" pred="{E1059C1E-D973-411B-9895-2242A210B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5984492B-EF91-4990-AD33-E4E707223C6F}"/>
            </a:ext>
            <a:ext uri="{147F2762-F138-4A5C-976F-8EAC2B608ADB}">
              <a16:predDERef xmlns:a16="http://schemas.microsoft.com/office/drawing/2014/main" pred="{375EAD6D-4DB6-4C5B-8834-8C5B42D5B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D791713D-04DB-44C8-8AFA-72C9873DF9E5}"/>
            </a:ext>
            <a:ext uri="{147F2762-F138-4A5C-976F-8EAC2B608ADB}">
              <a16:predDERef xmlns:a16="http://schemas.microsoft.com/office/drawing/2014/main" pred="{5984492B-EF91-4990-AD33-E4E707223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04FB737B-AF32-4FB0-AE83-7042802494FA}"/>
            </a:ext>
            <a:ext uri="{147F2762-F138-4A5C-976F-8EAC2B608ADB}">
              <a16:predDERef xmlns:a16="http://schemas.microsoft.com/office/drawing/2014/main" pred="{D791713D-04DB-44C8-8AFA-72C9873DF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0A51F4F3-95F7-47CB-8A57-4F086CE2AB32}"/>
            </a:ext>
            <a:ext uri="{147F2762-F138-4A5C-976F-8EAC2B608ADB}">
              <a16:predDERef xmlns:a16="http://schemas.microsoft.com/office/drawing/2014/main" pred="{04FB737B-AF32-4FB0-AE83-704280249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F2E08573-C1BC-49C9-90E1-4D2F904F2398}"/>
            </a:ext>
            <a:ext uri="{147F2762-F138-4A5C-976F-8EAC2B608ADB}">
              <a16:predDERef xmlns:a16="http://schemas.microsoft.com/office/drawing/2014/main" pred="{0A51F4F3-95F7-47CB-8A57-4F086CE2A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7F92FA41-9D2F-4A4B-8BDB-105E093653A8}"/>
            </a:ext>
            <a:ext uri="{147F2762-F138-4A5C-976F-8EAC2B608ADB}">
              <a16:predDERef xmlns:a16="http://schemas.microsoft.com/office/drawing/2014/main" pred="{F2E08573-C1BC-49C9-90E1-4D2F904F2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7C14650E-317D-4077-BD66-F8C16EA43F75}"/>
            </a:ext>
            <a:ext uri="{147F2762-F138-4A5C-976F-8EAC2B608ADB}">
              <a16:predDERef xmlns:a16="http://schemas.microsoft.com/office/drawing/2014/main" pred="{7F92FA41-9D2F-4A4B-8BDB-105E09365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84234310-4E6E-4F80-A553-511716CB5102}"/>
            </a:ext>
            <a:ext uri="{147F2762-F138-4A5C-976F-8EAC2B608ADB}">
              <a16:predDERef xmlns:a16="http://schemas.microsoft.com/office/drawing/2014/main" pred="{7C14650E-317D-4077-BD66-F8C16EA43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5F27FA46-695D-4B97-919E-25D0D8F13CA4}"/>
            </a:ext>
            <a:ext uri="{147F2762-F138-4A5C-976F-8EAC2B608ADB}">
              <a16:predDERef xmlns:a16="http://schemas.microsoft.com/office/drawing/2014/main" pred="{84234310-4E6E-4F80-A553-511716CB5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1362DBA5-02A0-4EAE-A564-664F114E2AA5}"/>
            </a:ext>
            <a:ext uri="{147F2762-F138-4A5C-976F-8EAC2B608ADB}">
              <a16:predDERef xmlns:a16="http://schemas.microsoft.com/office/drawing/2014/main" pred="{5F27FA46-695D-4B97-919E-25D0D8F13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3CF799A2-59BA-4317-88C8-6310886D5E04}"/>
            </a:ext>
            <a:ext uri="{147F2762-F138-4A5C-976F-8EAC2B608ADB}">
              <a16:predDERef xmlns:a16="http://schemas.microsoft.com/office/drawing/2014/main" pred="{1362DBA5-02A0-4EAE-A564-664F114E2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6BF8B928-6B60-4B87-9E0E-F391BDE22246}"/>
            </a:ext>
            <a:ext uri="{147F2762-F138-4A5C-976F-8EAC2B608ADB}">
              <a16:predDERef xmlns:a16="http://schemas.microsoft.com/office/drawing/2014/main" pred="{3CF799A2-59BA-4317-88C8-6310886D5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78460482-4283-4718-AC33-050F6E6B1642}"/>
            </a:ext>
            <a:ext uri="{147F2762-F138-4A5C-976F-8EAC2B608ADB}">
              <a16:predDERef xmlns:a16="http://schemas.microsoft.com/office/drawing/2014/main" pred="{6BF8B928-6B60-4B87-9E0E-F391BDE22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8B63D80D-A17D-4D8B-B588-6182CA0B72AA}"/>
            </a:ext>
            <a:ext uri="{147F2762-F138-4A5C-976F-8EAC2B608ADB}">
              <a16:predDERef xmlns:a16="http://schemas.microsoft.com/office/drawing/2014/main" pred="{78460482-4283-4718-AC33-050F6E6B1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4C7370B3-1B30-4094-B728-47BCFB026DE2}"/>
            </a:ext>
            <a:ext uri="{147F2762-F138-4A5C-976F-8EAC2B608ADB}">
              <a16:predDERef xmlns:a16="http://schemas.microsoft.com/office/drawing/2014/main" pred="{8B63D80D-A17D-4D8B-B588-6182CA0B7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48338BB2-14A2-49AC-B6DC-13B9A965E23C}"/>
            </a:ext>
            <a:ext uri="{147F2762-F138-4A5C-976F-8EAC2B608ADB}">
              <a16:predDERef xmlns:a16="http://schemas.microsoft.com/office/drawing/2014/main" pred="{4C7370B3-1B30-4094-B728-47BCFB026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A2D52313-8E75-4B15-A6EE-FEBDB7081813}"/>
            </a:ext>
            <a:ext uri="{147F2762-F138-4A5C-976F-8EAC2B608ADB}">
              <a16:predDERef xmlns:a16="http://schemas.microsoft.com/office/drawing/2014/main" pred="{48338BB2-14A2-49AC-B6DC-13B9A965E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BE7CB18B-D5BA-4AED-B0A7-98A9046D9E9D}"/>
            </a:ext>
            <a:ext uri="{147F2762-F138-4A5C-976F-8EAC2B608ADB}">
              <a16:predDERef xmlns:a16="http://schemas.microsoft.com/office/drawing/2014/main" pred="{A2D52313-8E75-4B15-A6EE-FEBDB7081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58907876-1B71-45E2-880E-B83D61108CBA}"/>
            </a:ext>
            <a:ext uri="{147F2762-F138-4A5C-976F-8EAC2B608ADB}">
              <a16:predDERef xmlns:a16="http://schemas.microsoft.com/office/drawing/2014/main" pred="{BE7CB18B-D5BA-4AED-B0A7-98A9046D9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36AE798B-5F2F-4BC7-AF86-163107C34331}"/>
            </a:ext>
            <a:ext uri="{147F2762-F138-4A5C-976F-8EAC2B608ADB}">
              <a16:predDERef xmlns:a16="http://schemas.microsoft.com/office/drawing/2014/main" pred="{58907876-1B71-45E2-880E-B83D61108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98271119-71CF-4150-BF84-3352F0B47E03}"/>
            </a:ext>
            <a:ext uri="{147F2762-F138-4A5C-976F-8EAC2B608ADB}">
              <a16:predDERef xmlns:a16="http://schemas.microsoft.com/office/drawing/2014/main" pred="{36AE798B-5F2F-4BC7-AF86-163107C34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B1B618C1-0D14-4761-B4D8-500AB42FF505}"/>
            </a:ext>
            <a:ext uri="{147F2762-F138-4A5C-976F-8EAC2B608ADB}">
              <a16:predDERef xmlns:a16="http://schemas.microsoft.com/office/drawing/2014/main" pred="{98271119-71CF-4150-BF84-3352F0B47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797D8F27-7B25-4352-B1C1-CE00550AB30D}"/>
            </a:ext>
            <a:ext uri="{147F2762-F138-4A5C-976F-8EAC2B608ADB}">
              <a16:predDERef xmlns:a16="http://schemas.microsoft.com/office/drawing/2014/main" pred="{B1B618C1-0D14-4761-B4D8-500AB42FF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88385EA6-6BC5-4486-BACF-E6741AB6390E}"/>
            </a:ext>
            <a:ext uri="{147F2762-F138-4A5C-976F-8EAC2B608ADB}">
              <a16:predDERef xmlns:a16="http://schemas.microsoft.com/office/drawing/2014/main" pred="{797D8F27-7B25-4352-B1C1-CE00550AB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7E6BA8F1-9F26-47E2-AC66-6A22A8C29476}"/>
            </a:ext>
            <a:ext uri="{147F2762-F138-4A5C-976F-8EAC2B608ADB}">
              <a16:predDERef xmlns:a16="http://schemas.microsoft.com/office/drawing/2014/main" pred="{88385EA6-6BC5-4486-BACF-E6741AB6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BD575ABF-F32B-4E4D-A94F-A29846E30FB0}"/>
            </a:ext>
            <a:ext uri="{147F2762-F138-4A5C-976F-8EAC2B608ADB}">
              <a16:predDERef xmlns:a16="http://schemas.microsoft.com/office/drawing/2014/main" pred="{7E6BA8F1-9F26-47E2-AC66-6A22A8C294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21C9A78A-3C04-4D84-9369-F0521275B577}"/>
            </a:ext>
            <a:ext uri="{147F2762-F138-4A5C-976F-8EAC2B608ADB}">
              <a16:predDERef xmlns:a16="http://schemas.microsoft.com/office/drawing/2014/main" pred="{BD575ABF-F32B-4E4D-A94F-A29846E30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F872457B-2020-4BAC-9FE4-31566242E180}"/>
            </a:ext>
            <a:ext uri="{147F2762-F138-4A5C-976F-8EAC2B608ADB}">
              <a16:predDERef xmlns:a16="http://schemas.microsoft.com/office/drawing/2014/main" pred="{21C9A78A-3C04-4D84-9369-F0521275B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32E5342C-5463-4EC6-9C9A-C933AE73CCA5}"/>
            </a:ext>
            <a:ext uri="{147F2762-F138-4A5C-976F-8EAC2B608ADB}">
              <a16:predDERef xmlns:a16="http://schemas.microsoft.com/office/drawing/2014/main" pred="{F872457B-2020-4BAC-9FE4-31566242E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CD250687-751F-4616-AA67-8AE97812E4F1}"/>
            </a:ext>
            <a:ext uri="{147F2762-F138-4A5C-976F-8EAC2B608ADB}">
              <a16:predDERef xmlns:a16="http://schemas.microsoft.com/office/drawing/2014/main" pred="{32E5342C-5463-4EC6-9C9A-C933AE73C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E73E5FB7-9B04-4DDE-85D9-FB886A3F8656}"/>
            </a:ext>
            <a:ext uri="{147F2762-F138-4A5C-976F-8EAC2B608ADB}">
              <a16:predDERef xmlns:a16="http://schemas.microsoft.com/office/drawing/2014/main" pred="{CD250687-751F-4616-AA67-8AE97812E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34D75C55-AA7C-4465-8475-7D7CA84B4E3C}"/>
            </a:ext>
            <a:ext uri="{147F2762-F138-4A5C-976F-8EAC2B608ADB}">
              <a16:predDERef xmlns:a16="http://schemas.microsoft.com/office/drawing/2014/main" pred="{E73E5FB7-9B04-4DDE-85D9-FB886A3F8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A202AF03-606B-427D-9FD8-C8D48535E327}"/>
            </a:ext>
            <a:ext uri="{147F2762-F138-4A5C-976F-8EAC2B608ADB}">
              <a16:predDERef xmlns:a16="http://schemas.microsoft.com/office/drawing/2014/main" pred="{34D75C55-AA7C-4465-8475-7D7CA84B4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32F93120-0446-4084-9C08-E93592FBDADA}"/>
            </a:ext>
            <a:ext uri="{147F2762-F138-4A5C-976F-8EAC2B608ADB}">
              <a16:predDERef xmlns:a16="http://schemas.microsoft.com/office/drawing/2014/main" pred="{A202AF03-606B-427D-9FD8-C8D48535E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70861F81-F91B-46FF-BAB8-B07F426B55BE}"/>
            </a:ext>
            <a:ext uri="{147F2762-F138-4A5C-976F-8EAC2B608ADB}">
              <a16:predDERef xmlns:a16="http://schemas.microsoft.com/office/drawing/2014/main" pred="{32F93120-0446-4084-9C08-E93592FBD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AF5532AB-B6AC-4A43-8C89-F2A273433CAC}"/>
            </a:ext>
            <a:ext uri="{147F2762-F138-4A5C-976F-8EAC2B608ADB}">
              <a16:predDERef xmlns:a16="http://schemas.microsoft.com/office/drawing/2014/main" pred="{70861F81-F91B-46FF-BAB8-B07F426B5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06BC7007-B3D5-452A-B875-70B23A95B98A}"/>
            </a:ext>
            <a:ext uri="{147F2762-F138-4A5C-976F-8EAC2B608ADB}">
              <a16:predDERef xmlns:a16="http://schemas.microsoft.com/office/drawing/2014/main" pred="{AF5532AB-B6AC-4A43-8C89-F2A273433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95A01409-EDF5-42E5-A2B3-4E55A7CA078D}"/>
            </a:ext>
            <a:ext uri="{147F2762-F138-4A5C-976F-8EAC2B608ADB}">
              <a16:predDERef xmlns:a16="http://schemas.microsoft.com/office/drawing/2014/main" pred="{06BC7007-B3D5-452A-B875-70B23A95B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8D73E738-BB97-4A16-919E-AFCAD7EB9887}"/>
            </a:ext>
            <a:ext uri="{147F2762-F138-4A5C-976F-8EAC2B608ADB}">
              <a16:predDERef xmlns:a16="http://schemas.microsoft.com/office/drawing/2014/main" pred="{95A01409-EDF5-42E5-A2B3-4E55A7CA0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B009DDCF-A66F-4B73-9975-297A30DDD32D}"/>
            </a:ext>
            <a:ext uri="{147F2762-F138-4A5C-976F-8EAC2B608ADB}">
              <a16:predDERef xmlns:a16="http://schemas.microsoft.com/office/drawing/2014/main" pred="{8D73E738-BB97-4A16-919E-AFCAD7EB9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E61A8D18-31F7-4A6B-AC2D-4BCF74D83A76}"/>
            </a:ext>
            <a:ext uri="{147F2762-F138-4A5C-976F-8EAC2B608ADB}">
              <a16:predDERef xmlns:a16="http://schemas.microsoft.com/office/drawing/2014/main" pred="{B009DDCF-A66F-4B73-9975-297A30DDD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BB0C10EC-17FD-4FCC-89E7-4A202B214DEA}"/>
            </a:ext>
            <a:ext uri="{147F2762-F138-4A5C-976F-8EAC2B608ADB}">
              <a16:predDERef xmlns:a16="http://schemas.microsoft.com/office/drawing/2014/main" pred="{E61A8D18-31F7-4A6B-AC2D-4BCF74D83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CF639F44-0231-42FE-BB53-D444D488A491}"/>
            </a:ext>
            <a:ext uri="{147F2762-F138-4A5C-976F-8EAC2B608ADB}">
              <a16:predDERef xmlns:a16="http://schemas.microsoft.com/office/drawing/2014/main" pred="{BB0C10EC-17FD-4FCC-89E7-4A202B214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24457FB7-97A0-4677-B2CA-1226E0685BF4}"/>
            </a:ext>
            <a:ext uri="{147F2762-F138-4A5C-976F-8EAC2B608ADB}">
              <a16:predDERef xmlns:a16="http://schemas.microsoft.com/office/drawing/2014/main" pred="{CF639F44-0231-42FE-BB53-D444D488A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0E76586C-3284-47A1-BA0A-B497CC823B6B}"/>
            </a:ext>
            <a:ext uri="{147F2762-F138-4A5C-976F-8EAC2B608ADB}">
              <a16:predDERef xmlns:a16="http://schemas.microsoft.com/office/drawing/2014/main" pred="{24457FB7-97A0-4677-B2CA-1226E0685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1BE861DF-5451-4411-BF78-1D0C921FBC39}"/>
            </a:ext>
            <a:ext uri="{147F2762-F138-4A5C-976F-8EAC2B608ADB}">
              <a16:predDERef xmlns:a16="http://schemas.microsoft.com/office/drawing/2014/main" pred="{0E76586C-3284-47A1-BA0A-B497CC82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C41C4691-1B2C-43B0-8F8B-9BA71EA43F2A}"/>
            </a:ext>
            <a:ext uri="{147F2762-F138-4A5C-976F-8EAC2B608ADB}">
              <a16:predDERef xmlns:a16="http://schemas.microsoft.com/office/drawing/2014/main" pred="{1BE861DF-5451-4411-BF78-1D0C921FB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E12CD0A2-58A1-4034-9528-63AE2DF5AE69}"/>
            </a:ext>
            <a:ext uri="{147F2762-F138-4A5C-976F-8EAC2B608ADB}">
              <a16:predDERef xmlns:a16="http://schemas.microsoft.com/office/drawing/2014/main" pred="{C41C4691-1B2C-43B0-8F8B-9BA71EA43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6B98A88B-01D7-4727-A19E-CDA41BB18730}"/>
            </a:ext>
            <a:ext uri="{147F2762-F138-4A5C-976F-8EAC2B608ADB}">
              <a16:predDERef xmlns:a16="http://schemas.microsoft.com/office/drawing/2014/main" pred="{E12CD0A2-58A1-4034-9528-63AE2DF5A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B7B8741E-C6B8-4FBA-BC98-AAA4031D7299}"/>
            </a:ext>
            <a:ext uri="{147F2762-F138-4A5C-976F-8EAC2B608ADB}">
              <a16:predDERef xmlns:a16="http://schemas.microsoft.com/office/drawing/2014/main" pred="{6B98A88B-01D7-4727-A19E-CDA41BB18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9A4BAC40-2364-403B-8395-82261FCA513A}"/>
            </a:ext>
            <a:ext uri="{147F2762-F138-4A5C-976F-8EAC2B608ADB}">
              <a16:predDERef xmlns:a16="http://schemas.microsoft.com/office/drawing/2014/main" pred="{B7B8741E-C6B8-4FBA-BC98-AAA4031D7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5F7D8404-1B4B-41C7-ACC4-02B1AF344D2B}"/>
            </a:ext>
            <a:ext uri="{147F2762-F138-4A5C-976F-8EAC2B608ADB}">
              <a16:predDERef xmlns:a16="http://schemas.microsoft.com/office/drawing/2014/main" pred="{9A4BAC40-2364-403B-8395-82261FCA5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88936920-E08E-4FAA-AA8B-A8AB6FC7E569}"/>
            </a:ext>
            <a:ext uri="{147F2762-F138-4A5C-976F-8EAC2B608ADB}">
              <a16:predDERef xmlns:a16="http://schemas.microsoft.com/office/drawing/2014/main" pred="{5F7D8404-1B4B-41C7-ACC4-02B1AF344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7B0CFF55-64EE-489C-AA2D-593102D25C9E}"/>
            </a:ext>
            <a:ext uri="{147F2762-F138-4A5C-976F-8EAC2B608ADB}">
              <a16:predDERef xmlns:a16="http://schemas.microsoft.com/office/drawing/2014/main" pred="{88936920-E08E-4FAA-AA8B-A8AB6FC7E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0B2CE2D0-5913-41C1-883D-495BB41A6579}"/>
            </a:ext>
            <a:ext uri="{147F2762-F138-4A5C-976F-8EAC2B608ADB}">
              <a16:predDERef xmlns:a16="http://schemas.microsoft.com/office/drawing/2014/main" pred="{7B0CFF55-64EE-489C-AA2D-593102D25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621C2640-7A66-40F6-81F9-7CDABA7AFB6C}"/>
            </a:ext>
            <a:ext uri="{147F2762-F138-4A5C-976F-8EAC2B608ADB}">
              <a16:predDERef xmlns:a16="http://schemas.microsoft.com/office/drawing/2014/main" pred="{0B2CE2D0-5913-41C1-883D-495BB41A6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7D24AEB4-6780-4105-9558-4F8022522407}"/>
            </a:ext>
            <a:ext uri="{147F2762-F138-4A5C-976F-8EAC2B608ADB}">
              <a16:predDERef xmlns:a16="http://schemas.microsoft.com/office/drawing/2014/main" pred="{621C2640-7A66-40F6-81F9-7CDABA7AF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22B4C9D9-64BF-4D04-A78E-532A5F9F3439}"/>
            </a:ext>
            <a:ext uri="{147F2762-F138-4A5C-976F-8EAC2B608ADB}">
              <a16:predDERef xmlns:a16="http://schemas.microsoft.com/office/drawing/2014/main" pred="{7D24AEB4-6780-4105-9558-4F8022522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D8115367-2261-4963-8B1F-356991BFE750}"/>
            </a:ext>
            <a:ext uri="{147F2762-F138-4A5C-976F-8EAC2B608ADB}">
              <a16:predDERef xmlns:a16="http://schemas.microsoft.com/office/drawing/2014/main" pred="{22B4C9D9-64BF-4D04-A78E-532A5F9F3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7C97653E-5577-4300-8E03-127F1ABC17AD}"/>
            </a:ext>
            <a:ext uri="{147F2762-F138-4A5C-976F-8EAC2B608ADB}">
              <a16:predDERef xmlns:a16="http://schemas.microsoft.com/office/drawing/2014/main" pred="{D8115367-2261-4963-8B1F-356991BFE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6F8720A2-F1B1-4315-BD55-2FC0E6E97B65}"/>
            </a:ext>
            <a:ext uri="{147F2762-F138-4A5C-976F-8EAC2B608ADB}">
              <a16:predDERef xmlns:a16="http://schemas.microsoft.com/office/drawing/2014/main" pred="{7C97653E-5577-4300-8E03-127F1ABC1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94FD1D14-9D46-4592-BD27-E492D7E8984C}"/>
            </a:ext>
            <a:ext uri="{147F2762-F138-4A5C-976F-8EAC2B608ADB}">
              <a16:predDERef xmlns:a16="http://schemas.microsoft.com/office/drawing/2014/main" pred="{6F8720A2-F1B1-4315-BD55-2FC0E6E97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6A245F56-2339-47D7-BCD8-15AF5440390E}"/>
            </a:ext>
            <a:ext uri="{147F2762-F138-4A5C-976F-8EAC2B608ADB}">
              <a16:predDERef xmlns:a16="http://schemas.microsoft.com/office/drawing/2014/main" pred="{94FD1D14-9D46-4592-BD27-E492D7E89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21945409-0A87-4C0D-AD5F-9D0B98F5D9A7}"/>
            </a:ext>
            <a:ext uri="{147F2762-F138-4A5C-976F-8EAC2B608ADB}">
              <a16:predDERef xmlns:a16="http://schemas.microsoft.com/office/drawing/2014/main" pred="{6A245F56-2339-47D7-BCD8-15AF5440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A6FFDF0C-8B58-4ECE-A46C-C569BE2F40DC}"/>
            </a:ext>
            <a:ext uri="{147F2762-F138-4A5C-976F-8EAC2B608ADB}">
              <a16:predDERef xmlns:a16="http://schemas.microsoft.com/office/drawing/2014/main" pred="{21945409-0A87-4C0D-AD5F-9D0B98F5D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661B116D-6483-497B-9B8C-E532AC3AB9D5}"/>
            </a:ext>
            <a:ext uri="{147F2762-F138-4A5C-976F-8EAC2B608ADB}">
              <a16:predDERef xmlns:a16="http://schemas.microsoft.com/office/drawing/2014/main" pred="{A6FFDF0C-8B58-4ECE-A46C-C569BE2F4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124D89A6-5D96-4135-B70F-E478EC75FAD6}"/>
            </a:ext>
            <a:ext uri="{147F2762-F138-4A5C-976F-8EAC2B608ADB}">
              <a16:predDERef xmlns:a16="http://schemas.microsoft.com/office/drawing/2014/main" pred="{661B116D-6483-497B-9B8C-E532AC3AB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8052270E-0C39-454F-BE6C-24C064B1CC04}"/>
            </a:ext>
            <a:ext uri="{147F2762-F138-4A5C-976F-8EAC2B608ADB}">
              <a16:predDERef xmlns:a16="http://schemas.microsoft.com/office/drawing/2014/main" pred="{124D89A6-5D96-4135-B70F-E478EC75F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B37CD16D-213F-4B5F-99FB-66DCF99333F5}"/>
            </a:ext>
            <a:ext uri="{147F2762-F138-4A5C-976F-8EAC2B608ADB}">
              <a16:predDERef xmlns:a16="http://schemas.microsoft.com/office/drawing/2014/main" pred="{8052270E-0C39-454F-BE6C-24C064B1CC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7E5362B6-B795-4517-BE10-EC40FEAE8706}"/>
            </a:ext>
            <a:ext uri="{147F2762-F138-4A5C-976F-8EAC2B608ADB}">
              <a16:predDERef xmlns:a16="http://schemas.microsoft.com/office/drawing/2014/main" pred="{B37CD16D-213F-4B5F-99FB-66DCF9933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68E74139-C68A-4C9F-A172-73B5D001D1DD}"/>
            </a:ext>
            <a:ext uri="{147F2762-F138-4A5C-976F-8EAC2B608ADB}">
              <a16:predDERef xmlns:a16="http://schemas.microsoft.com/office/drawing/2014/main" pred="{7E5362B6-B795-4517-BE10-EC40FEAE8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9D442C7E-17D7-4A4A-8C74-468037640662}"/>
            </a:ext>
            <a:ext uri="{147F2762-F138-4A5C-976F-8EAC2B608ADB}">
              <a16:predDERef xmlns:a16="http://schemas.microsoft.com/office/drawing/2014/main" pred="{68E74139-C68A-4C9F-A172-73B5D001D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2FC581FA-6F5A-4E29-9478-C1BD485EC344}"/>
            </a:ext>
            <a:ext uri="{147F2762-F138-4A5C-976F-8EAC2B608ADB}">
              <a16:predDERef xmlns:a16="http://schemas.microsoft.com/office/drawing/2014/main" pred="{9D442C7E-17D7-4A4A-8C74-468037640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845578C2-35EE-4190-9AA5-F46A3C594D97}"/>
            </a:ext>
            <a:ext uri="{147F2762-F138-4A5C-976F-8EAC2B608ADB}">
              <a16:predDERef xmlns:a16="http://schemas.microsoft.com/office/drawing/2014/main" pred="{2FC581FA-6F5A-4E29-9478-C1BD485EC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4C70ED1C-24EA-4266-9854-87F94A66D42B}"/>
            </a:ext>
            <a:ext uri="{147F2762-F138-4A5C-976F-8EAC2B608ADB}">
              <a16:predDERef xmlns:a16="http://schemas.microsoft.com/office/drawing/2014/main" pred="{845578C2-35EE-4190-9AA5-F46A3C594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2F7AE7FF-2BFC-42F1-A81A-B359623B20FC}"/>
            </a:ext>
            <a:ext uri="{147F2762-F138-4A5C-976F-8EAC2B608ADB}">
              <a16:predDERef xmlns:a16="http://schemas.microsoft.com/office/drawing/2014/main" pred="{4C70ED1C-24EA-4266-9854-87F94A66D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5F5A83DC-D64D-4CE4-8488-DBD1D86FE0FF}"/>
            </a:ext>
            <a:ext uri="{147F2762-F138-4A5C-976F-8EAC2B608ADB}">
              <a16:predDERef xmlns:a16="http://schemas.microsoft.com/office/drawing/2014/main" pred="{2F7AE7FF-2BFC-42F1-A81A-B359623B2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7196DBFE-6E0F-45D5-A199-A7A98ACB161A}"/>
            </a:ext>
            <a:ext uri="{147F2762-F138-4A5C-976F-8EAC2B608ADB}">
              <a16:predDERef xmlns:a16="http://schemas.microsoft.com/office/drawing/2014/main" pred="{5F5A83DC-D64D-4CE4-8488-DBD1D86FE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243939B4-934E-4DEB-BC47-8A9F5458295D}"/>
            </a:ext>
            <a:ext uri="{147F2762-F138-4A5C-976F-8EAC2B608ADB}">
              <a16:predDERef xmlns:a16="http://schemas.microsoft.com/office/drawing/2014/main" pred="{7196DBFE-6E0F-45D5-A199-A7A98ACB1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5AE7FAF6-0D18-4E4A-99A0-C8F807C63F36}"/>
            </a:ext>
            <a:ext uri="{147F2762-F138-4A5C-976F-8EAC2B608ADB}">
              <a16:predDERef xmlns:a16="http://schemas.microsoft.com/office/drawing/2014/main" pred="{243939B4-934E-4DEB-BC47-8A9F54582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C9DB214B-4F68-44F3-84AF-445D08E2EE1E}"/>
            </a:ext>
            <a:ext uri="{147F2762-F138-4A5C-976F-8EAC2B608ADB}">
              <a16:predDERef xmlns:a16="http://schemas.microsoft.com/office/drawing/2014/main" pred="{5AE7FAF6-0D18-4E4A-99A0-C8F807C63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9CC721A3-AB2F-4E45-B16C-1208815E2D08}"/>
            </a:ext>
            <a:ext uri="{147F2762-F138-4A5C-976F-8EAC2B608ADB}">
              <a16:predDERef xmlns:a16="http://schemas.microsoft.com/office/drawing/2014/main" pred="{C9DB214B-4F68-44F3-84AF-445D08E2E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F513082E-0CF5-4DA1-92A2-0D95B6542C03}"/>
            </a:ext>
            <a:ext uri="{147F2762-F138-4A5C-976F-8EAC2B608ADB}">
              <a16:predDERef xmlns:a16="http://schemas.microsoft.com/office/drawing/2014/main" pred="{9CC721A3-AB2F-4E45-B16C-1208815E2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FA4F6B0D-B8E0-4EB4-9D25-84A084533E71}"/>
            </a:ext>
            <a:ext uri="{147F2762-F138-4A5C-976F-8EAC2B608ADB}">
              <a16:predDERef xmlns:a16="http://schemas.microsoft.com/office/drawing/2014/main" pred="{F513082E-0CF5-4DA1-92A2-0D95B6542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BF0FA514-E76D-4BCA-BF84-C5FEF7109A6D}"/>
            </a:ext>
            <a:ext uri="{147F2762-F138-4A5C-976F-8EAC2B608ADB}">
              <a16:predDERef xmlns:a16="http://schemas.microsoft.com/office/drawing/2014/main" pred="{FA4F6B0D-B8E0-4EB4-9D25-84A084533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6DB4C230-B938-4691-AB2E-6FD3EC07C025}"/>
            </a:ext>
            <a:ext uri="{147F2762-F138-4A5C-976F-8EAC2B608ADB}">
              <a16:predDERef xmlns:a16="http://schemas.microsoft.com/office/drawing/2014/main" pred="{BF0FA514-E76D-4BCA-BF84-C5FEF7109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1A006A9B-4F39-4144-BEFF-31C8677333C4}"/>
            </a:ext>
            <a:ext uri="{147F2762-F138-4A5C-976F-8EAC2B608ADB}">
              <a16:predDERef xmlns:a16="http://schemas.microsoft.com/office/drawing/2014/main" pred="{6DB4C230-B938-4691-AB2E-6FD3EC07C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6436BBA3-59C0-4873-B359-821FD6574631}"/>
            </a:ext>
            <a:ext uri="{147F2762-F138-4A5C-976F-8EAC2B608ADB}">
              <a16:predDERef xmlns:a16="http://schemas.microsoft.com/office/drawing/2014/main" pred="{1A006A9B-4F39-4144-BEFF-31C867733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EE4FC48E-0C33-43DE-8F0C-A72C12DE24EE}"/>
            </a:ext>
            <a:ext uri="{147F2762-F138-4A5C-976F-8EAC2B608ADB}">
              <a16:predDERef xmlns:a16="http://schemas.microsoft.com/office/drawing/2014/main" pred="{6436BBA3-59C0-4873-B359-821FD6574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E8FA6E91-120F-45D2-B214-2AE08F8671E5}"/>
            </a:ext>
            <a:ext uri="{147F2762-F138-4A5C-976F-8EAC2B608ADB}">
              <a16:predDERef xmlns:a16="http://schemas.microsoft.com/office/drawing/2014/main" pred="{EE4FC48E-0C33-43DE-8F0C-A72C12DE2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62C1295F-6F38-4C27-B875-C6DEB16FD956}"/>
            </a:ext>
            <a:ext uri="{147F2762-F138-4A5C-976F-8EAC2B608ADB}">
              <a16:predDERef xmlns:a16="http://schemas.microsoft.com/office/drawing/2014/main" pred="{E8FA6E91-120F-45D2-B214-2AE08F8671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1B192D14-F786-4500-BA64-21A9CD782978}"/>
            </a:ext>
            <a:ext uri="{147F2762-F138-4A5C-976F-8EAC2B608ADB}">
              <a16:predDERef xmlns:a16="http://schemas.microsoft.com/office/drawing/2014/main" pred="{62C1295F-6F38-4C27-B875-C6DEB16FD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D4356632-BCE3-4493-8D22-FF7CE3991346}"/>
            </a:ext>
            <a:ext uri="{147F2762-F138-4A5C-976F-8EAC2B608ADB}">
              <a16:predDERef xmlns:a16="http://schemas.microsoft.com/office/drawing/2014/main" pred="{1B192D14-F786-4500-BA64-21A9CD782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2F560FF8-5885-4B16-9F8C-0DABAB95DB77}"/>
            </a:ext>
            <a:ext uri="{147F2762-F138-4A5C-976F-8EAC2B608ADB}">
              <a16:predDERef xmlns:a16="http://schemas.microsoft.com/office/drawing/2014/main" pred="{D4356632-BCE3-4493-8D22-FF7CE3991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AE97C0F4-5CC8-460E-B4C3-056EBC901D01}"/>
            </a:ext>
            <a:ext uri="{147F2762-F138-4A5C-976F-8EAC2B608ADB}">
              <a16:predDERef xmlns:a16="http://schemas.microsoft.com/office/drawing/2014/main" pred="{2F560FF8-5885-4B16-9F8C-0DABAB95D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B69EEFB9-5A74-4A62-943D-349F9217CE7E}"/>
            </a:ext>
            <a:ext uri="{147F2762-F138-4A5C-976F-8EAC2B608ADB}">
              <a16:predDERef xmlns:a16="http://schemas.microsoft.com/office/drawing/2014/main" pred="{AE97C0F4-5CC8-460E-B4C3-056EBC901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9DB8093E-5481-4326-AFAC-ECA7DF7C27CE}"/>
            </a:ext>
            <a:ext uri="{147F2762-F138-4A5C-976F-8EAC2B608ADB}">
              <a16:predDERef xmlns:a16="http://schemas.microsoft.com/office/drawing/2014/main" pred="{B69EEFB9-5A74-4A62-943D-349F9217C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0665B778-02C4-41D0-9706-424F87BEA0F1}"/>
            </a:ext>
            <a:ext uri="{147F2762-F138-4A5C-976F-8EAC2B608ADB}">
              <a16:predDERef xmlns:a16="http://schemas.microsoft.com/office/drawing/2014/main" pred="{9DB8093E-5481-4326-AFAC-ECA7DF7C2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6CDE92F6-7754-469B-BCA8-8BEE517B632C}"/>
            </a:ext>
            <a:ext uri="{147F2762-F138-4A5C-976F-8EAC2B608ADB}">
              <a16:predDERef xmlns:a16="http://schemas.microsoft.com/office/drawing/2014/main" pred="{0665B778-02C4-41D0-9706-424F87BEA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EF526950-62A6-426B-B6EF-92C2BAAB1142}"/>
            </a:ext>
            <a:ext uri="{147F2762-F138-4A5C-976F-8EAC2B608ADB}">
              <a16:predDERef xmlns:a16="http://schemas.microsoft.com/office/drawing/2014/main" pred="{6CDE92F6-7754-469B-BCA8-8BEE517B6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DC4D4F57-6A61-421C-A964-438A9666AFF2}"/>
            </a:ext>
            <a:ext uri="{147F2762-F138-4A5C-976F-8EAC2B608ADB}">
              <a16:predDERef xmlns:a16="http://schemas.microsoft.com/office/drawing/2014/main" pred="{EF526950-62A6-426B-B6EF-92C2BAAB1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ED279E72-EB05-4DF3-95DA-0851078FCBCB}"/>
            </a:ext>
            <a:ext uri="{147F2762-F138-4A5C-976F-8EAC2B608ADB}">
              <a16:predDERef xmlns:a16="http://schemas.microsoft.com/office/drawing/2014/main" pred="{DC4D4F57-6A61-421C-A964-438A9666A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9550A5E2-E295-4B4E-817C-C5B3DA832730}"/>
            </a:ext>
            <a:ext uri="{147F2762-F138-4A5C-976F-8EAC2B608ADB}">
              <a16:predDERef xmlns:a16="http://schemas.microsoft.com/office/drawing/2014/main" pred="{ED279E72-EB05-4DF3-95DA-0851078FC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BC379BF1-307C-42F1-BD30-8877289CB5E3}"/>
            </a:ext>
            <a:ext uri="{147F2762-F138-4A5C-976F-8EAC2B608ADB}">
              <a16:predDERef xmlns:a16="http://schemas.microsoft.com/office/drawing/2014/main" pred="{9550A5E2-E295-4B4E-817C-C5B3DA832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5B1D860E-C3CC-4A91-84C9-53B1F463F0B2}"/>
            </a:ext>
            <a:ext uri="{147F2762-F138-4A5C-976F-8EAC2B608ADB}">
              <a16:predDERef xmlns:a16="http://schemas.microsoft.com/office/drawing/2014/main" pred="{BC379BF1-307C-42F1-BD30-8877289CB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1A9BC237-7597-4C76-951A-10A6253DE731}"/>
            </a:ext>
            <a:ext uri="{147F2762-F138-4A5C-976F-8EAC2B608ADB}">
              <a16:predDERef xmlns:a16="http://schemas.microsoft.com/office/drawing/2014/main" pred="{5B1D860E-C3CC-4A91-84C9-53B1F463F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A0B21C64-BAA8-40AD-A75F-BC9E90C13A66}"/>
            </a:ext>
            <a:ext uri="{147F2762-F138-4A5C-976F-8EAC2B608ADB}">
              <a16:predDERef xmlns:a16="http://schemas.microsoft.com/office/drawing/2014/main" pred="{1A9BC237-7597-4C76-951A-10A6253DE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E3A3E8F6-6252-4F48-B046-DD91732FA75B}"/>
            </a:ext>
            <a:ext uri="{147F2762-F138-4A5C-976F-8EAC2B608ADB}">
              <a16:predDERef xmlns:a16="http://schemas.microsoft.com/office/drawing/2014/main" pred="{A0B21C64-BAA8-40AD-A75F-BC9E90C13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D18BC0BF-B248-4DFE-9C91-F6BFB4E543D6}"/>
            </a:ext>
            <a:ext uri="{147F2762-F138-4A5C-976F-8EAC2B608ADB}">
              <a16:predDERef xmlns:a16="http://schemas.microsoft.com/office/drawing/2014/main" pred="{E3A3E8F6-6252-4F48-B046-DD91732FA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9FDECA9F-845D-43FA-85E7-FB76E66FB302}"/>
            </a:ext>
            <a:ext uri="{147F2762-F138-4A5C-976F-8EAC2B608ADB}">
              <a16:predDERef xmlns:a16="http://schemas.microsoft.com/office/drawing/2014/main" pred="{D18BC0BF-B248-4DFE-9C91-F6BFB4E54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377290D4-16EE-4597-8C16-4DC91D8BC754}"/>
            </a:ext>
            <a:ext uri="{147F2762-F138-4A5C-976F-8EAC2B608ADB}">
              <a16:predDERef xmlns:a16="http://schemas.microsoft.com/office/drawing/2014/main" pred="{9FDECA9F-845D-43FA-85E7-FB76E66FB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4873DD5D-E50E-4258-9513-032D9041BD32}"/>
            </a:ext>
            <a:ext uri="{147F2762-F138-4A5C-976F-8EAC2B608ADB}">
              <a16:predDERef xmlns:a16="http://schemas.microsoft.com/office/drawing/2014/main" pred="{377290D4-16EE-4597-8C16-4DC91D8BC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6E289503-D1BF-4A15-B04F-89D75705BBF4}"/>
            </a:ext>
            <a:ext uri="{147F2762-F138-4A5C-976F-8EAC2B608ADB}">
              <a16:predDERef xmlns:a16="http://schemas.microsoft.com/office/drawing/2014/main" pred="{4873DD5D-E50E-4258-9513-032D9041B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6965EF74-E785-49C9-9BA3-65CC8931355F}"/>
            </a:ext>
            <a:ext uri="{147F2762-F138-4A5C-976F-8EAC2B608ADB}">
              <a16:predDERef xmlns:a16="http://schemas.microsoft.com/office/drawing/2014/main" pred="{6E289503-D1BF-4A15-B04F-89D75705B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5395FEB0-4E6C-4A60-8776-39EE8976B499}"/>
            </a:ext>
            <a:ext uri="{147F2762-F138-4A5C-976F-8EAC2B608ADB}">
              <a16:predDERef xmlns:a16="http://schemas.microsoft.com/office/drawing/2014/main" pred="{6965EF74-E785-49C9-9BA3-65CC89313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2AE253EE-F13E-4A4F-8678-99315A964875}"/>
            </a:ext>
            <a:ext uri="{147F2762-F138-4A5C-976F-8EAC2B608ADB}">
              <a16:predDERef xmlns:a16="http://schemas.microsoft.com/office/drawing/2014/main" pred="{5395FEB0-4E6C-4A60-8776-39EE8976B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F2588572-7D4E-4779-BA2C-68530249CF82}"/>
            </a:ext>
            <a:ext uri="{147F2762-F138-4A5C-976F-8EAC2B608ADB}">
              <a16:predDERef xmlns:a16="http://schemas.microsoft.com/office/drawing/2014/main" pred="{2AE253EE-F13E-4A4F-8678-99315A964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136CE3D1-537C-4891-BD84-2A27EAE25E08}"/>
            </a:ext>
            <a:ext uri="{147F2762-F138-4A5C-976F-8EAC2B608ADB}">
              <a16:predDERef xmlns:a16="http://schemas.microsoft.com/office/drawing/2014/main" pred="{F2588572-7D4E-4779-BA2C-68530249C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843FD709-B394-4B7F-84E7-A99B2CF837D2}"/>
            </a:ext>
            <a:ext uri="{147F2762-F138-4A5C-976F-8EAC2B608ADB}">
              <a16:predDERef xmlns:a16="http://schemas.microsoft.com/office/drawing/2014/main" pred="{136CE3D1-537C-4891-BD84-2A27EAE25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8722885F-7E55-4951-86AD-B308D0065582}"/>
            </a:ext>
            <a:ext uri="{147F2762-F138-4A5C-976F-8EAC2B608ADB}">
              <a16:predDERef xmlns:a16="http://schemas.microsoft.com/office/drawing/2014/main" pred="{843FD709-B394-4B7F-84E7-A99B2CF83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64CF3751-306F-4607-BADA-5EAFB86AA23E}"/>
            </a:ext>
            <a:ext uri="{147F2762-F138-4A5C-976F-8EAC2B608ADB}">
              <a16:predDERef xmlns:a16="http://schemas.microsoft.com/office/drawing/2014/main" pred="{8722885F-7E55-4951-86AD-B308D0065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AD868FA5-FC07-4846-B87C-C0220EAE663B}"/>
            </a:ext>
            <a:ext uri="{147F2762-F138-4A5C-976F-8EAC2B608ADB}">
              <a16:predDERef xmlns:a16="http://schemas.microsoft.com/office/drawing/2014/main" pred="{64CF3751-306F-4607-BADA-5EAFB86AA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2DA3BE3E-9BD5-4714-8356-809E4A0269AA}"/>
            </a:ext>
            <a:ext uri="{147F2762-F138-4A5C-976F-8EAC2B608ADB}">
              <a16:predDERef xmlns:a16="http://schemas.microsoft.com/office/drawing/2014/main" pred="{AD868FA5-FC07-4846-B87C-C0220EAE6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D36D74AC-C6D1-4C6B-BDA5-9F30B491DE7E}"/>
            </a:ext>
            <a:ext uri="{147F2762-F138-4A5C-976F-8EAC2B608ADB}">
              <a16:predDERef xmlns:a16="http://schemas.microsoft.com/office/drawing/2014/main" pred="{2DA3BE3E-9BD5-4714-8356-809E4A026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9FB97C7D-F88A-417E-9472-925090C67A5B}"/>
            </a:ext>
            <a:ext uri="{147F2762-F138-4A5C-976F-8EAC2B608ADB}">
              <a16:predDERef xmlns:a16="http://schemas.microsoft.com/office/drawing/2014/main" pred="{D36D74AC-C6D1-4C6B-BDA5-9F30B491D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BC3A6A76-2913-42E2-9178-27E473E0C1B6}"/>
            </a:ext>
            <a:ext uri="{147F2762-F138-4A5C-976F-8EAC2B608ADB}">
              <a16:predDERef xmlns:a16="http://schemas.microsoft.com/office/drawing/2014/main" pred="{9FB97C7D-F88A-417E-9472-925090C67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A20BF135-F49B-4C56-BC28-749432E3621E}"/>
            </a:ext>
            <a:ext uri="{147F2762-F138-4A5C-976F-8EAC2B608ADB}">
              <a16:predDERef xmlns:a16="http://schemas.microsoft.com/office/drawing/2014/main" pred="{BC3A6A76-2913-42E2-9178-27E473E0C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8C2BFAEB-5163-4D62-87BA-3BA484479BC4}"/>
            </a:ext>
            <a:ext uri="{147F2762-F138-4A5C-976F-8EAC2B608ADB}">
              <a16:predDERef xmlns:a16="http://schemas.microsoft.com/office/drawing/2014/main" pred="{A20BF135-F49B-4C56-BC28-749432E36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D3C7B770-D486-42AC-8105-1810749197A0}"/>
            </a:ext>
            <a:ext uri="{147F2762-F138-4A5C-976F-8EAC2B608ADB}">
              <a16:predDERef xmlns:a16="http://schemas.microsoft.com/office/drawing/2014/main" pred="{8C2BFAEB-5163-4D62-87BA-3BA484479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163CDC0E-74B3-43CA-95F2-25411785D114}"/>
            </a:ext>
            <a:ext uri="{147F2762-F138-4A5C-976F-8EAC2B608ADB}">
              <a16:predDERef xmlns:a16="http://schemas.microsoft.com/office/drawing/2014/main" pred="{D3C7B770-D486-42AC-8105-181074919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9A88B8C7-0EC0-4EEC-A177-63A62524AAD3}"/>
            </a:ext>
            <a:ext uri="{147F2762-F138-4A5C-976F-8EAC2B608ADB}">
              <a16:predDERef xmlns:a16="http://schemas.microsoft.com/office/drawing/2014/main" pred="{163CDC0E-74B3-43CA-95F2-25411785D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2E1F6334-CCCD-4C6B-ADB1-CAB6C9D495EA}"/>
            </a:ext>
            <a:ext uri="{147F2762-F138-4A5C-976F-8EAC2B608ADB}">
              <a16:predDERef xmlns:a16="http://schemas.microsoft.com/office/drawing/2014/main" pred="{9A88B8C7-0EC0-4EEC-A177-63A62524A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36E6ABF2-9F0C-4C3E-9696-BD04BAF94FF0}"/>
            </a:ext>
            <a:ext uri="{147F2762-F138-4A5C-976F-8EAC2B608ADB}">
              <a16:predDERef xmlns:a16="http://schemas.microsoft.com/office/drawing/2014/main" pred="{2E1F6334-CCCD-4C6B-ADB1-CAB6C9D49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FFCD6E69-0960-4999-887F-1ECBC6F8521D}"/>
            </a:ext>
            <a:ext uri="{147F2762-F138-4A5C-976F-8EAC2B608ADB}">
              <a16:predDERef xmlns:a16="http://schemas.microsoft.com/office/drawing/2014/main" pred="{36E6ABF2-9F0C-4C3E-9696-BD04BAF94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20A44777-BFB5-4EB4-B257-AF3EE745C7A6}"/>
            </a:ext>
            <a:ext uri="{147F2762-F138-4A5C-976F-8EAC2B608ADB}">
              <a16:predDERef xmlns:a16="http://schemas.microsoft.com/office/drawing/2014/main" pred="{FFCD6E69-0960-4999-887F-1ECBC6F85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1134478A-5C03-46AF-A7E2-629B16F510B6}"/>
            </a:ext>
            <a:ext uri="{147F2762-F138-4A5C-976F-8EAC2B608ADB}">
              <a16:predDERef xmlns:a16="http://schemas.microsoft.com/office/drawing/2014/main" pred="{20A44777-BFB5-4EB4-B257-AF3EE745C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F010A92F-99EB-4646-A084-732EE020BB48}"/>
            </a:ext>
            <a:ext uri="{147F2762-F138-4A5C-976F-8EAC2B608ADB}">
              <a16:predDERef xmlns:a16="http://schemas.microsoft.com/office/drawing/2014/main" pred="{1134478A-5C03-46AF-A7E2-629B16F51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5F3D0668-E1D1-4823-9AC1-AC766777D8DC}"/>
            </a:ext>
            <a:ext uri="{147F2762-F138-4A5C-976F-8EAC2B608ADB}">
              <a16:predDERef xmlns:a16="http://schemas.microsoft.com/office/drawing/2014/main" pred="{F010A92F-99EB-4646-A084-732EE020B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E1FB8182-2F27-45C5-8C70-6A94E9685164}"/>
            </a:ext>
            <a:ext uri="{147F2762-F138-4A5C-976F-8EAC2B608ADB}">
              <a16:predDERef xmlns:a16="http://schemas.microsoft.com/office/drawing/2014/main" pred="{5F3D0668-E1D1-4823-9AC1-AC766777D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D901D7BF-E381-4294-9B1D-B0EF375B9C0A}"/>
            </a:ext>
            <a:ext uri="{147F2762-F138-4A5C-976F-8EAC2B608ADB}">
              <a16:predDERef xmlns:a16="http://schemas.microsoft.com/office/drawing/2014/main" pred="{E1FB8182-2F27-45C5-8C70-6A94E9685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79743885-A843-4A8F-BF3F-91B15818D793}"/>
            </a:ext>
            <a:ext uri="{147F2762-F138-4A5C-976F-8EAC2B608ADB}">
              <a16:predDERef xmlns:a16="http://schemas.microsoft.com/office/drawing/2014/main" pred="{D901D7BF-E381-4294-9B1D-B0EF375B9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0DD99868-B16A-474F-B217-A65E2E4C7C73}"/>
            </a:ext>
            <a:ext uri="{147F2762-F138-4A5C-976F-8EAC2B608ADB}">
              <a16:predDERef xmlns:a16="http://schemas.microsoft.com/office/drawing/2014/main" pred="{79743885-A843-4A8F-BF3F-91B15818D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92047A67-FB1D-4FAB-8A89-85FC302C475D}"/>
            </a:ext>
            <a:ext uri="{147F2762-F138-4A5C-976F-8EAC2B608ADB}">
              <a16:predDERef xmlns:a16="http://schemas.microsoft.com/office/drawing/2014/main" pred="{0DD99868-B16A-474F-B217-A65E2E4C7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08C505AF-1D41-4835-8F7D-DCB90FDE9B37}"/>
            </a:ext>
            <a:ext uri="{147F2762-F138-4A5C-976F-8EAC2B608ADB}">
              <a16:predDERef xmlns:a16="http://schemas.microsoft.com/office/drawing/2014/main" pred="{92047A67-FB1D-4FAB-8A89-85FC302C4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7114BAFC-81FA-4A70-8992-4CDD590BC8BC}"/>
            </a:ext>
            <a:ext uri="{147F2762-F138-4A5C-976F-8EAC2B608ADB}">
              <a16:predDERef xmlns:a16="http://schemas.microsoft.com/office/drawing/2014/main" pred="{08C505AF-1D41-4835-8F7D-DCB90FDE9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AF26501C-F4FC-44DE-8A8D-86DEDC359F6E}"/>
            </a:ext>
            <a:ext uri="{147F2762-F138-4A5C-976F-8EAC2B608ADB}">
              <a16:predDERef xmlns:a16="http://schemas.microsoft.com/office/drawing/2014/main" pred="{7114BAFC-81FA-4A70-8992-4CDD590BC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84F3A4D9-B91A-4727-B89A-719651F21678}"/>
            </a:ext>
            <a:ext uri="{147F2762-F138-4A5C-976F-8EAC2B608ADB}">
              <a16:predDERef xmlns:a16="http://schemas.microsoft.com/office/drawing/2014/main" pred="{AF26501C-F4FC-44DE-8A8D-86DEDC359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7514D943-B573-4055-9DCC-9F228C6518F1}"/>
            </a:ext>
            <a:ext uri="{147F2762-F138-4A5C-976F-8EAC2B608ADB}">
              <a16:predDERef xmlns:a16="http://schemas.microsoft.com/office/drawing/2014/main" pred="{84F3A4D9-B91A-4727-B89A-719651F21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854A36DD-B46F-43D5-970F-B3BE36230BD2}"/>
            </a:ext>
            <a:ext uri="{147F2762-F138-4A5C-976F-8EAC2B608ADB}">
              <a16:predDERef xmlns:a16="http://schemas.microsoft.com/office/drawing/2014/main" pred="{7514D943-B573-4055-9DCC-9F228C651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0CBE521C-89F0-450A-88D7-1A0101E4C042}"/>
            </a:ext>
            <a:ext uri="{147F2762-F138-4A5C-976F-8EAC2B608ADB}">
              <a16:predDERef xmlns:a16="http://schemas.microsoft.com/office/drawing/2014/main" pred="{854A36DD-B46F-43D5-970F-B3BE36230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B3CB65AB-1B02-42DC-B4DF-4D460076513B}"/>
            </a:ext>
            <a:ext uri="{147F2762-F138-4A5C-976F-8EAC2B608ADB}">
              <a16:predDERef xmlns:a16="http://schemas.microsoft.com/office/drawing/2014/main" pred="{0CBE521C-89F0-450A-88D7-1A0101E4C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31B759E8-DB90-457F-80E4-7BFC2DF9C0AE}"/>
            </a:ext>
            <a:ext uri="{147F2762-F138-4A5C-976F-8EAC2B608ADB}">
              <a16:predDERef xmlns:a16="http://schemas.microsoft.com/office/drawing/2014/main" pred="{B3CB65AB-1B02-42DC-B4DF-4D46007651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0D2B7961-CBFC-4554-A5AA-D4650FC3364C}"/>
            </a:ext>
            <a:ext uri="{147F2762-F138-4A5C-976F-8EAC2B608ADB}">
              <a16:predDERef xmlns:a16="http://schemas.microsoft.com/office/drawing/2014/main" pred="{31B759E8-DB90-457F-80E4-7BFC2DF9C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FBEB1167-6CA2-465B-87FD-CDF6FDA83A29}"/>
            </a:ext>
            <a:ext uri="{147F2762-F138-4A5C-976F-8EAC2B608ADB}">
              <a16:predDERef xmlns:a16="http://schemas.microsoft.com/office/drawing/2014/main" pred="{0D2B7961-CBFC-4554-A5AA-D4650FC33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FD0B7837-E9C2-46C9-BAEB-4862755DF77B}"/>
            </a:ext>
            <a:ext uri="{147F2762-F138-4A5C-976F-8EAC2B608ADB}">
              <a16:predDERef xmlns:a16="http://schemas.microsoft.com/office/drawing/2014/main" pred="{FBEB1167-6CA2-465B-87FD-CDF6FDA83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5A6B19D6-8005-40DD-9D65-0FD695C07F68}"/>
            </a:ext>
            <a:ext uri="{147F2762-F138-4A5C-976F-8EAC2B608ADB}">
              <a16:predDERef xmlns:a16="http://schemas.microsoft.com/office/drawing/2014/main" pred="{FD0B7837-E9C2-46C9-BAEB-4862755DF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593BB6E0-47A4-432F-917D-F37E54690EA9}"/>
            </a:ext>
            <a:ext uri="{147F2762-F138-4A5C-976F-8EAC2B608ADB}">
              <a16:predDERef xmlns:a16="http://schemas.microsoft.com/office/drawing/2014/main" pred="{5A6B19D6-8005-40DD-9D65-0FD695C07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4C94DB1C-14E0-43CF-9675-42FC50E88827}"/>
            </a:ext>
            <a:ext uri="{147F2762-F138-4A5C-976F-8EAC2B608ADB}">
              <a16:predDERef xmlns:a16="http://schemas.microsoft.com/office/drawing/2014/main" pred="{593BB6E0-47A4-432F-917D-F37E54690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BEA048CD-956F-421D-9A96-071392F5A4BC}"/>
            </a:ext>
            <a:ext uri="{147F2762-F138-4A5C-976F-8EAC2B608ADB}">
              <a16:predDERef xmlns:a16="http://schemas.microsoft.com/office/drawing/2014/main" pred="{4C94DB1C-14E0-43CF-9675-42FC50E88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7DBD7463-2AF3-4562-B2F9-44023A238988}"/>
            </a:ext>
            <a:ext uri="{147F2762-F138-4A5C-976F-8EAC2B608ADB}">
              <a16:predDERef xmlns:a16="http://schemas.microsoft.com/office/drawing/2014/main" pred="{BEA048CD-956F-421D-9A96-071392F5A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3D600D89-8D79-497C-89AC-B943EEEC7BA1}"/>
            </a:ext>
            <a:ext uri="{147F2762-F138-4A5C-976F-8EAC2B608ADB}">
              <a16:predDERef xmlns:a16="http://schemas.microsoft.com/office/drawing/2014/main" pred="{7DBD7463-2AF3-4562-B2F9-44023A238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95EB90F5-A69A-4D82-8C38-4E833829D124}"/>
            </a:ext>
            <a:ext uri="{147F2762-F138-4A5C-976F-8EAC2B608ADB}">
              <a16:predDERef xmlns:a16="http://schemas.microsoft.com/office/drawing/2014/main" pred="{3D600D89-8D79-497C-89AC-B943EEEC7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12D63C58-0C36-4B07-86C3-0FC89161EAFF}"/>
            </a:ext>
            <a:ext uri="{147F2762-F138-4A5C-976F-8EAC2B608ADB}">
              <a16:predDERef xmlns:a16="http://schemas.microsoft.com/office/drawing/2014/main" pred="{95EB90F5-A69A-4D82-8C38-4E833829D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66512389-501E-400A-A1F0-A2A90853492D}"/>
            </a:ext>
            <a:ext uri="{147F2762-F138-4A5C-976F-8EAC2B608ADB}">
              <a16:predDERef xmlns:a16="http://schemas.microsoft.com/office/drawing/2014/main" pred="{12D63C58-0C36-4B07-86C3-0FC89161E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4E970432-06E8-4C5A-9E32-685EBBF15CA7}"/>
            </a:ext>
            <a:ext uri="{147F2762-F138-4A5C-976F-8EAC2B608ADB}">
              <a16:predDERef xmlns:a16="http://schemas.microsoft.com/office/drawing/2014/main" pred="{66512389-501E-400A-A1F0-A2A908534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BCCF6C6A-5D91-4E94-AB21-33609F7B72C5}"/>
            </a:ext>
            <a:ext uri="{147F2762-F138-4A5C-976F-8EAC2B608ADB}">
              <a16:predDERef xmlns:a16="http://schemas.microsoft.com/office/drawing/2014/main" pred="{4E970432-06E8-4C5A-9E32-685EBBF15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CEEB1A6A-7709-4C34-AAD5-529D37D9DAD2}"/>
            </a:ext>
            <a:ext uri="{147F2762-F138-4A5C-976F-8EAC2B608ADB}">
              <a16:predDERef xmlns:a16="http://schemas.microsoft.com/office/drawing/2014/main" pred="{BCCF6C6A-5D91-4E94-AB21-33609F7B7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0BB8B888-E807-48B5-A043-9015F4B81A2D}"/>
            </a:ext>
            <a:ext uri="{147F2762-F138-4A5C-976F-8EAC2B608ADB}">
              <a16:predDERef xmlns:a16="http://schemas.microsoft.com/office/drawing/2014/main" pred="{CEEB1A6A-7709-4C34-AAD5-529D37D9D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D96613D9-9C34-4B9F-B8FC-D5AE704F305D}"/>
            </a:ext>
            <a:ext uri="{147F2762-F138-4A5C-976F-8EAC2B608ADB}">
              <a16:predDERef xmlns:a16="http://schemas.microsoft.com/office/drawing/2014/main" pred="{0BB8B888-E807-48B5-A043-9015F4B81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AC8408C4-DC19-4ADA-9488-119AFFC9F4E5}"/>
            </a:ext>
            <a:ext uri="{147F2762-F138-4A5C-976F-8EAC2B608ADB}">
              <a16:predDERef xmlns:a16="http://schemas.microsoft.com/office/drawing/2014/main" pred="{D96613D9-9C34-4B9F-B8FC-D5AE704F3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18A47A1F-F7E3-4646-9F30-266DBE0828DF}"/>
            </a:ext>
            <a:ext uri="{147F2762-F138-4A5C-976F-8EAC2B608ADB}">
              <a16:predDERef xmlns:a16="http://schemas.microsoft.com/office/drawing/2014/main" pred="{AC8408C4-DC19-4ADA-9488-119AFFC9F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05E08508-017D-4523-8616-8610DF32538F}"/>
            </a:ext>
            <a:ext uri="{147F2762-F138-4A5C-976F-8EAC2B608ADB}">
              <a16:predDERef xmlns:a16="http://schemas.microsoft.com/office/drawing/2014/main" pred="{18A47A1F-F7E3-4646-9F30-266DBE082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CE0BF7A7-4799-4336-9A85-53514420B715}"/>
            </a:ext>
            <a:ext uri="{147F2762-F138-4A5C-976F-8EAC2B608ADB}">
              <a16:predDERef xmlns:a16="http://schemas.microsoft.com/office/drawing/2014/main" pred="{05E08508-017D-4523-8616-8610DF325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BD6E8887-E4D9-4C23-9B18-D34D30BFCA74}"/>
            </a:ext>
            <a:ext uri="{147F2762-F138-4A5C-976F-8EAC2B608ADB}">
              <a16:predDERef xmlns:a16="http://schemas.microsoft.com/office/drawing/2014/main" pred="{CE0BF7A7-4799-4336-9A85-53514420B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F7EA2F6C-1CC4-4E2B-9381-2B341AC2BAB1}"/>
            </a:ext>
            <a:ext uri="{147F2762-F138-4A5C-976F-8EAC2B608ADB}">
              <a16:predDERef xmlns:a16="http://schemas.microsoft.com/office/drawing/2014/main" pred="{BD6E8887-E4D9-4C23-9B18-D34D30BFC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70704269-7BB5-418B-87CC-A909BA4DBDE5}"/>
            </a:ext>
            <a:ext uri="{147F2762-F138-4A5C-976F-8EAC2B608ADB}">
              <a16:predDERef xmlns:a16="http://schemas.microsoft.com/office/drawing/2014/main" pred="{F7EA2F6C-1CC4-4E2B-9381-2B341AC2B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246F6A29-C8B7-41E7-BA1B-CC961F855C50}"/>
            </a:ext>
            <a:ext uri="{147F2762-F138-4A5C-976F-8EAC2B608ADB}">
              <a16:predDERef xmlns:a16="http://schemas.microsoft.com/office/drawing/2014/main" pred="{70704269-7BB5-418B-87CC-A909BA4DB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0B127D06-81D2-4D84-BE11-AD2C56E88A59}"/>
            </a:ext>
            <a:ext uri="{147F2762-F138-4A5C-976F-8EAC2B608ADB}">
              <a16:predDERef xmlns:a16="http://schemas.microsoft.com/office/drawing/2014/main" pred="{246F6A29-C8B7-41E7-BA1B-CC961F855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60DC4CE2-692B-4C4B-8247-8E80C30809F9}"/>
            </a:ext>
            <a:ext uri="{147F2762-F138-4A5C-976F-8EAC2B608ADB}">
              <a16:predDERef xmlns:a16="http://schemas.microsoft.com/office/drawing/2014/main" pred="{0B127D06-81D2-4D84-BE11-AD2C56E88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ABCE4FC1-2085-46CB-96E0-FF7CB7D7F4D7}"/>
            </a:ext>
            <a:ext uri="{147F2762-F138-4A5C-976F-8EAC2B608ADB}">
              <a16:predDERef xmlns:a16="http://schemas.microsoft.com/office/drawing/2014/main" pred="{60DC4CE2-692B-4C4B-8247-8E80C30809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B0BB1391-DA03-4BC6-B884-8A2D43C1C532}"/>
            </a:ext>
            <a:ext uri="{147F2762-F138-4A5C-976F-8EAC2B608ADB}">
              <a16:predDERef xmlns:a16="http://schemas.microsoft.com/office/drawing/2014/main" pred="{ABCE4FC1-2085-46CB-96E0-FF7CB7D7F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1EA85FBC-206D-45F8-93AC-21BA244F718A}"/>
            </a:ext>
            <a:ext uri="{147F2762-F138-4A5C-976F-8EAC2B608ADB}">
              <a16:predDERef xmlns:a16="http://schemas.microsoft.com/office/drawing/2014/main" pred="{B0BB1391-DA03-4BC6-B884-8A2D43C1C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30000294-97F4-4CFF-AF54-6DAA2C28D192}"/>
            </a:ext>
            <a:ext uri="{147F2762-F138-4A5C-976F-8EAC2B608ADB}">
              <a16:predDERef xmlns:a16="http://schemas.microsoft.com/office/drawing/2014/main" pred="{1EA85FBC-206D-45F8-93AC-21BA244F7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C4C6B18F-66B6-426C-88BD-EF8785F1A03B}"/>
            </a:ext>
            <a:ext uri="{147F2762-F138-4A5C-976F-8EAC2B608ADB}">
              <a16:predDERef xmlns:a16="http://schemas.microsoft.com/office/drawing/2014/main" pred="{30000294-97F4-4CFF-AF54-6DAA2C28D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66A8CC40-9EF0-442D-8D3A-9CDAF7193949}"/>
            </a:ext>
            <a:ext uri="{147F2762-F138-4A5C-976F-8EAC2B608ADB}">
              <a16:predDERef xmlns:a16="http://schemas.microsoft.com/office/drawing/2014/main" pred="{C4C6B18F-66B6-426C-88BD-EF8785F1A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D92606FB-082A-4218-91AB-7BEBA0806662}"/>
            </a:ext>
            <a:ext uri="{147F2762-F138-4A5C-976F-8EAC2B608ADB}">
              <a16:predDERef xmlns:a16="http://schemas.microsoft.com/office/drawing/2014/main" pred="{66A8CC40-9EF0-442D-8D3A-9CDAF7193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9703DF3F-7825-4DF9-A1B0-AC8D7989AB41}"/>
            </a:ext>
            <a:ext uri="{147F2762-F138-4A5C-976F-8EAC2B608ADB}">
              <a16:predDERef xmlns:a16="http://schemas.microsoft.com/office/drawing/2014/main" pred="{D92606FB-082A-4218-91AB-7BEBA0806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9142FF98-78DF-4078-A5EF-77D19A8FCDA0}"/>
            </a:ext>
            <a:ext uri="{147F2762-F138-4A5C-976F-8EAC2B608ADB}">
              <a16:predDERef xmlns:a16="http://schemas.microsoft.com/office/drawing/2014/main" pred="{9703DF3F-7825-4DF9-A1B0-AC8D7989A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F3AEACCB-8DF0-4B02-95C2-8D422C6E99C2}"/>
            </a:ext>
            <a:ext uri="{147F2762-F138-4A5C-976F-8EAC2B608ADB}">
              <a16:predDERef xmlns:a16="http://schemas.microsoft.com/office/drawing/2014/main" pred="{9142FF98-78DF-4078-A5EF-77D19A8FC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67076F4F-1077-4F1F-987F-8BBEDB04D86D}"/>
            </a:ext>
            <a:ext uri="{147F2762-F138-4A5C-976F-8EAC2B608ADB}">
              <a16:predDERef xmlns:a16="http://schemas.microsoft.com/office/drawing/2014/main" pred="{F3AEACCB-8DF0-4B02-95C2-8D422C6E9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75B04CBB-C519-4B8E-8C91-1193993A1CFB}"/>
            </a:ext>
            <a:ext uri="{147F2762-F138-4A5C-976F-8EAC2B608ADB}">
              <a16:predDERef xmlns:a16="http://schemas.microsoft.com/office/drawing/2014/main" pred="{67076F4F-1077-4F1F-987F-8BBEDB04D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3221C15B-0CD4-4BA8-B627-5533303F3CE4}"/>
            </a:ext>
            <a:ext uri="{147F2762-F138-4A5C-976F-8EAC2B608ADB}">
              <a16:predDERef xmlns:a16="http://schemas.microsoft.com/office/drawing/2014/main" pred="{75B04CBB-C519-4B8E-8C91-1193993A1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E73066FF-CD31-4806-ABDD-57CF81B85730}"/>
            </a:ext>
            <a:ext uri="{147F2762-F138-4A5C-976F-8EAC2B608ADB}">
              <a16:predDERef xmlns:a16="http://schemas.microsoft.com/office/drawing/2014/main" pred="{3221C15B-0CD4-4BA8-B627-5533303F3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BBFF394D-0F9A-45EF-986C-21CEF5CE71EC}"/>
            </a:ext>
            <a:ext uri="{147F2762-F138-4A5C-976F-8EAC2B608ADB}">
              <a16:predDERef xmlns:a16="http://schemas.microsoft.com/office/drawing/2014/main" pred="{E73066FF-CD31-4806-ABDD-57CF81B85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25AA8465-45E6-4277-A561-6BE1B8F8ED96}"/>
            </a:ext>
            <a:ext uri="{147F2762-F138-4A5C-976F-8EAC2B608ADB}">
              <a16:predDERef xmlns:a16="http://schemas.microsoft.com/office/drawing/2014/main" pred="{BBFF394D-0F9A-45EF-986C-21CEF5CE7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D29F077B-81BA-470D-B6B5-C0763194C7AF}"/>
            </a:ext>
            <a:ext uri="{147F2762-F138-4A5C-976F-8EAC2B608ADB}">
              <a16:predDERef xmlns:a16="http://schemas.microsoft.com/office/drawing/2014/main" pred="{25AA8465-45E6-4277-A561-6BE1B8F8E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50F4F4CB-5719-4D47-98A9-6299B3956150}"/>
            </a:ext>
            <a:ext uri="{147F2762-F138-4A5C-976F-8EAC2B608ADB}">
              <a16:predDERef xmlns:a16="http://schemas.microsoft.com/office/drawing/2014/main" pred="{D29F077B-81BA-470D-B6B5-C0763194C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65D0DC9C-B710-4538-B75C-1EFF885089A9}"/>
            </a:ext>
            <a:ext uri="{147F2762-F138-4A5C-976F-8EAC2B608ADB}">
              <a16:predDERef xmlns:a16="http://schemas.microsoft.com/office/drawing/2014/main" pred="{50F4F4CB-5719-4D47-98A9-6299B3956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1B6BD1C0-943E-4545-B7D8-02C7A138EBC0}"/>
            </a:ext>
            <a:ext uri="{147F2762-F138-4A5C-976F-8EAC2B608ADB}">
              <a16:predDERef xmlns:a16="http://schemas.microsoft.com/office/drawing/2014/main" pred="{65D0DC9C-B710-4538-B75C-1EFF88508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966A32B1-72D0-4DE2-B591-23964FFF645F}"/>
            </a:ext>
            <a:ext uri="{147F2762-F138-4A5C-976F-8EAC2B608ADB}">
              <a16:predDERef xmlns:a16="http://schemas.microsoft.com/office/drawing/2014/main" pred="{1B6BD1C0-943E-4545-B7D8-02C7A138E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89015E91-E525-4C3F-98EB-D6E8751B6D39}"/>
            </a:ext>
            <a:ext uri="{147F2762-F138-4A5C-976F-8EAC2B608ADB}">
              <a16:predDERef xmlns:a16="http://schemas.microsoft.com/office/drawing/2014/main" pred="{966A32B1-72D0-4DE2-B591-23964FFF6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D6B5722C-9425-4EE7-B94B-6000FD507E9C}"/>
            </a:ext>
            <a:ext uri="{147F2762-F138-4A5C-976F-8EAC2B608ADB}">
              <a16:predDERef xmlns:a16="http://schemas.microsoft.com/office/drawing/2014/main" pred="{89015E91-E525-4C3F-98EB-D6E8751B6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E8E33936-C13C-4561-9291-2FD718B76D2C}"/>
            </a:ext>
            <a:ext uri="{147F2762-F138-4A5C-976F-8EAC2B608ADB}">
              <a16:predDERef xmlns:a16="http://schemas.microsoft.com/office/drawing/2014/main" pred="{D6B5722C-9425-4EE7-B94B-6000FD507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DCB0CC9F-7DB8-4296-89C7-CAFA8D02A20A}"/>
            </a:ext>
            <a:ext uri="{147F2762-F138-4A5C-976F-8EAC2B608ADB}">
              <a16:predDERef xmlns:a16="http://schemas.microsoft.com/office/drawing/2014/main" pred="{E8E33936-C13C-4561-9291-2FD718B76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F04DD748-8F5A-49A3-A76F-2C6F920EFFD9}"/>
            </a:ext>
            <a:ext uri="{147F2762-F138-4A5C-976F-8EAC2B608ADB}">
              <a16:predDERef xmlns:a16="http://schemas.microsoft.com/office/drawing/2014/main" pred="{DCB0CC9F-7DB8-4296-89C7-CAFA8D02A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8484F2FF-E15C-4477-BBEA-1FBD2627A500}"/>
            </a:ext>
            <a:ext uri="{147F2762-F138-4A5C-976F-8EAC2B608ADB}">
              <a16:predDERef xmlns:a16="http://schemas.microsoft.com/office/drawing/2014/main" pred="{F04DD748-8F5A-49A3-A76F-2C6F920EF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6A3E7BDC-68B1-4CE8-9738-09EB7F9D8E4A}"/>
            </a:ext>
            <a:ext uri="{147F2762-F138-4A5C-976F-8EAC2B608ADB}">
              <a16:predDERef xmlns:a16="http://schemas.microsoft.com/office/drawing/2014/main" pred="{8484F2FF-E15C-4477-BBEA-1FBD2627A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042D30B1-5B26-44BA-AEA9-97C850FB6A9D}"/>
            </a:ext>
            <a:ext uri="{147F2762-F138-4A5C-976F-8EAC2B608ADB}">
              <a16:predDERef xmlns:a16="http://schemas.microsoft.com/office/drawing/2014/main" pred="{6A3E7BDC-68B1-4CE8-9738-09EB7F9D8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A623A03E-0BD5-4C7C-9B5D-9DF6AF8791A3}"/>
            </a:ext>
            <a:ext uri="{147F2762-F138-4A5C-976F-8EAC2B608ADB}">
              <a16:predDERef xmlns:a16="http://schemas.microsoft.com/office/drawing/2014/main" pred="{042D30B1-5B26-44BA-AEA9-97C850FB6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55B5CD70-D34C-4DB0-BE8E-C15666D6819C}"/>
            </a:ext>
            <a:ext uri="{147F2762-F138-4A5C-976F-8EAC2B608ADB}">
              <a16:predDERef xmlns:a16="http://schemas.microsoft.com/office/drawing/2014/main" pred="{A623A03E-0BD5-4C7C-9B5D-9DF6AF879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EF8D9C4F-DE2F-4F8E-8E5F-303913012749}"/>
            </a:ext>
            <a:ext uri="{147F2762-F138-4A5C-976F-8EAC2B608ADB}">
              <a16:predDERef xmlns:a16="http://schemas.microsoft.com/office/drawing/2014/main" pred="{55B5CD70-D34C-4DB0-BE8E-C15666D68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E5E185AC-2FAB-42BB-9F1B-3DBA2C8C59B1}"/>
            </a:ext>
            <a:ext uri="{147F2762-F138-4A5C-976F-8EAC2B608ADB}">
              <a16:predDERef xmlns:a16="http://schemas.microsoft.com/office/drawing/2014/main" pred="{EF8D9C4F-DE2F-4F8E-8E5F-303913012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1C3E9166-B965-4EA2-A462-64E29AB61621}"/>
            </a:ext>
            <a:ext uri="{147F2762-F138-4A5C-976F-8EAC2B608ADB}">
              <a16:predDERef xmlns:a16="http://schemas.microsoft.com/office/drawing/2014/main" pred="{E5E185AC-2FAB-42BB-9F1B-3DBA2C8C5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DB3292FF-425D-4126-991B-49BCB6E92099}"/>
            </a:ext>
            <a:ext uri="{147F2762-F138-4A5C-976F-8EAC2B608ADB}">
              <a16:predDERef xmlns:a16="http://schemas.microsoft.com/office/drawing/2014/main" pred="{1C3E9166-B965-4EA2-A462-64E29AB61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E90D747F-A7E5-4F63-AB43-63E51F36C32E}"/>
            </a:ext>
            <a:ext uri="{147F2762-F138-4A5C-976F-8EAC2B608ADB}">
              <a16:predDERef xmlns:a16="http://schemas.microsoft.com/office/drawing/2014/main" pred="{DB3292FF-425D-4126-991B-49BCB6E92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FAB89D39-AB8B-40D1-8F04-7F7AFADA2D85}"/>
            </a:ext>
            <a:ext uri="{147F2762-F138-4A5C-976F-8EAC2B608ADB}">
              <a16:predDERef xmlns:a16="http://schemas.microsoft.com/office/drawing/2014/main" pred="{E90D747F-A7E5-4F63-AB43-63E51F36C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02184866-8C47-41F8-9833-E230BBAB947B}"/>
            </a:ext>
            <a:ext uri="{147F2762-F138-4A5C-976F-8EAC2B608ADB}">
              <a16:predDERef xmlns:a16="http://schemas.microsoft.com/office/drawing/2014/main" pred="{FAB89D39-AB8B-40D1-8F04-7F7AFADA2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48673D8F-DACC-475B-9E03-F4876D339558}"/>
            </a:ext>
            <a:ext uri="{147F2762-F138-4A5C-976F-8EAC2B608ADB}">
              <a16:predDERef xmlns:a16="http://schemas.microsoft.com/office/drawing/2014/main" pred="{02184866-8C47-41F8-9833-E230BBAB9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0CD9A09B-D4E4-403F-84A3-C2D2F534EEE5}"/>
            </a:ext>
            <a:ext uri="{147F2762-F138-4A5C-976F-8EAC2B608ADB}">
              <a16:predDERef xmlns:a16="http://schemas.microsoft.com/office/drawing/2014/main" pred="{48673D8F-DACC-475B-9E03-F4876D339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1C3FA617-5456-4922-9505-B7CD97388DAD}"/>
            </a:ext>
            <a:ext uri="{147F2762-F138-4A5C-976F-8EAC2B608ADB}">
              <a16:predDERef xmlns:a16="http://schemas.microsoft.com/office/drawing/2014/main" pred="{0CD9A09B-D4E4-403F-84A3-C2D2F534E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0B52329A-30CB-476E-8D4C-5E212B1E443C}"/>
            </a:ext>
            <a:ext uri="{147F2762-F138-4A5C-976F-8EAC2B608ADB}">
              <a16:predDERef xmlns:a16="http://schemas.microsoft.com/office/drawing/2014/main" pred="{1C3FA617-5456-4922-9505-B7CD97388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9F1FDE5E-B725-46A4-B7F4-7C50B651B15E}"/>
            </a:ext>
            <a:ext uri="{147F2762-F138-4A5C-976F-8EAC2B608ADB}">
              <a16:predDERef xmlns:a16="http://schemas.microsoft.com/office/drawing/2014/main" pred="{0B52329A-30CB-476E-8D4C-5E212B1E4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A7AA5C7C-4F58-44D5-8BE1-56A0E19B726E}"/>
            </a:ext>
            <a:ext uri="{147F2762-F138-4A5C-976F-8EAC2B608ADB}">
              <a16:predDERef xmlns:a16="http://schemas.microsoft.com/office/drawing/2014/main" pred="{9F1FDE5E-B725-46A4-B7F4-7C50B651B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6085D40B-7DD0-4CF0-93C0-F455E7920526}"/>
            </a:ext>
            <a:ext uri="{147F2762-F138-4A5C-976F-8EAC2B608ADB}">
              <a16:predDERef xmlns:a16="http://schemas.microsoft.com/office/drawing/2014/main" pred="{A7AA5C7C-4F58-44D5-8BE1-56A0E19B7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5FE56235-80A8-4F37-854E-3AC4EE4FD0D4}"/>
            </a:ext>
            <a:ext uri="{147F2762-F138-4A5C-976F-8EAC2B608ADB}">
              <a16:predDERef xmlns:a16="http://schemas.microsoft.com/office/drawing/2014/main" pred="{6085D40B-7DD0-4CF0-93C0-F455E7920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C03E1DCD-A794-432F-88BF-050993C3AB84}"/>
            </a:ext>
            <a:ext uri="{147F2762-F138-4A5C-976F-8EAC2B608ADB}">
              <a16:predDERef xmlns:a16="http://schemas.microsoft.com/office/drawing/2014/main" pred="{5FE56235-80A8-4F37-854E-3AC4EE4FD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74128286-F1DF-466D-87EA-7569545BF703}"/>
            </a:ext>
            <a:ext uri="{147F2762-F138-4A5C-976F-8EAC2B608ADB}">
              <a16:predDERef xmlns:a16="http://schemas.microsoft.com/office/drawing/2014/main" pred="{C03E1DCD-A794-432F-88BF-050993C3A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AE088635-A017-4D76-BB50-2DD37A85E25F}"/>
            </a:ext>
            <a:ext uri="{147F2762-F138-4A5C-976F-8EAC2B608ADB}">
              <a16:predDERef xmlns:a16="http://schemas.microsoft.com/office/drawing/2014/main" pred="{74128286-F1DF-466D-87EA-7569545BF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E0BA6D2E-4BEE-4587-AB0E-DB328ED59679}"/>
            </a:ext>
            <a:ext uri="{147F2762-F138-4A5C-976F-8EAC2B608ADB}">
              <a16:predDERef xmlns:a16="http://schemas.microsoft.com/office/drawing/2014/main" pred="{AE088635-A017-4D76-BB50-2DD37A85E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AB9DD395-BFC3-49D0-9E41-1D9CCDEF535F}"/>
            </a:ext>
            <a:ext uri="{147F2762-F138-4A5C-976F-8EAC2B608ADB}">
              <a16:predDERef xmlns:a16="http://schemas.microsoft.com/office/drawing/2014/main" pred="{E0BA6D2E-4BEE-4587-AB0E-DB328ED59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C1AD26DB-B61F-48A0-843D-851D7B2F1829}"/>
            </a:ext>
            <a:ext uri="{147F2762-F138-4A5C-976F-8EAC2B608ADB}">
              <a16:predDERef xmlns:a16="http://schemas.microsoft.com/office/drawing/2014/main" pred="{AB9DD395-BFC3-49D0-9E41-1D9CCDEF5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228C85EC-6B7D-4109-8243-495BC030D31B}"/>
            </a:ext>
            <a:ext uri="{147F2762-F138-4A5C-976F-8EAC2B608ADB}">
              <a16:predDERef xmlns:a16="http://schemas.microsoft.com/office/drawing/2014/main" pred="{C1AD26DB-B61F-48A0-843D-851D7B2F1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7D3D8611-9E1F-427E-8FF1-DD4F089A35C8}"/>
            </a:ext>
            <a:ext uri="{147F2762-F138-4A5C-976F-8EAC2B608ADB}">
              <a16:predDERef xmlns:a16="http://schemas.microsoft.com/office/drawing/2014/main" pred="{228C85EC-6B7D-4109-8243-495BC030D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404CA2F2-DB1A-442D-BDD2-3685CA300D26}"/>
            </a:ext>
            <a:ext uri="{147F2762-F138-4A5C-976F-8EAC2B608ADB}">
              <a16:predDERef xmlns:a16="http://schemas.microsoft.com/office/drawing/2014/main" pred="{7D3D8611-9E1F-427E-8FF1-DD4F089A3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F1A87594-C4EF-45F1-8E44-9C475B8BFF64}"/>
            </a:ext>
            <a:ext uri="{147F2762-F138-4A5C-976F-8EAC2B608ADB}">
              <a16:predDERef xmlns:a16="http://schemas.microsoft.com/office/drawing/2014/main" pred="{404CA2F2-DB1A-442D-BDD2-3685CA300D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D9408CC6-1274-4EE1-A919-2C5AD9A7BC91}"/>
            </a:ext>
            <a:ext uri="{147F2762-F138-4A5C-976F-8EAC2B608ADB}">
              <a16:predDERef xmlns:a16="http://schemas.microsoft.com/office/drawing/2014/main" pred="{F1A87594-C4EF-45F1-8E44-9C475B8BF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50DB59DF-CC0E-40B7-943F-A089A0E31240}"/>
            </a:ext>
            <a:ext uri="{147F2762-F138-4A5C-976F-8EAC2B608ADB}">
              <a16:predDERef xmlns:a16="http://schemas.microsoft.com/office/drawing/2014/main" pred="{D9408CC6-1274-4EE1-A919-2C5AD9A7B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7F76068B-CBB2-425D-B718-8F5FF7D0DAA0}"/>
            </a:ext>
            <a:ext uri="{147F2762-F138-4A5C-976F-8EAC2B608ADB}">
              <a16:predDERef xmlns:a16="http://schemas.microsoft.com/office/drawing/2014/main" pred="{50DB59DF-CC0E-40B7-943F-A089A0E31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2A4B4DCA-9E00-49F4-ABF3-E5E820F97061}"/>
            </a:ext>
            <a:ext uri="{147F2762-F138-4A5C-976F-8EAC2B608ADB}">
              <a16:predDERef xmlns:a16="http://schemas.microsoft.com/office/drawing/2014/main" pred="{7F76068B-CBB2-425D-B718-8F5FF7D0D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1C1442AD-7B4B-40B8-A22D-83E060AB503D}"/>
            </a:ext>
            <a:ext uri="{147F2762-F138-4A5C-976F-8EAC2B608ADB}">
              <a16:predDERef xmlns:a16="http://schemas.microsoft.com/office/drawing/2014/main" pred="{2A4B4DCA-9E00-49F4-ABF3-E5E820F97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D843404F-C926-4962-BED2-B08AE142777E}"/>
            </a:ext>
            <a:ext uri="{147F2762-F138-4A5C-976F-8EAC2B608ADB}">
              <a16:predDERef xmlns:a16="http://schemas.microsoft.com/office/drawing/2014/main" pred="{1C1442AD-7B4B-40B8-A22D-83E060AB5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85BF1529-35DC-4B08-B804-E47254A5BE48}"/>
            </a:ext>
            <a:ext uri="{147F2762-F138-4A5C-976F-8EAC2B608ADB}">
              <a16:predDERef xmlns:a16="http://schemas.microsoft.com/office/drawing/2014/main" pred="{D843404F-C926-4962-BED2-B08AE1427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2BCE6F01-F56B-466B-A038-0FE578B6EF29}"/>
            </a:ext>
            <a:ext uri="{147F2762-F138-4A5C-976F-8EAC2B608ADB}">
              <a16:predDERef xmlns:a16="http://schemas.microsoft.com/office/drawing/2014/main" pred="{85BF1529-35DC-4B08-B804-E47254A5B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3237782B-B4EA-4A17-9AFF-5F4DCE919A8B}"/>
            </a:ext>
            <a:ext uri="{147F2762-F138-4A5C-976F-8EAC2B608ADB}">
              <a16:predDERef xmlns:a16="http://schemas.microsoft.com/office/drawing/2014/main" pred="{2BCE6F01-F56B-466B-A038-0FE578B6E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560B8768-95C7-481C-9614-F952A0F89829}"/>
            </a:ext>
            <a:ext uri="{147F2762-F138-4A5C-976F-8EAC2B608ADB}">
              <a16:predDERef xmlns:a16="http://schemas.microsoft.com/office/drawing/2014/main" pred="{3237782B-B4EA-4A17-9AFF-5F4DCE919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BC90EA4D-BE3E-47EB-A147-F1853AB97F54}"/>
            </a:ext>
            <a:ext uri="{147F2762-F138-4A5C-976F-8EAC2B608ADB}">
              <a16:predDERef xmlns:a16="http://schemas.microsoft.com/office/drawing/2014/main" pred="{560B8768-95C7-481C-9614-F952A0F89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1650B185-F377-4214-B6CE-039E27947E29}"/>
            </a:ext>
            <a:ext uri="{147F2762-F138-4A5C-976F-8EAC2B608ADB}">
              <a16:predDERef xmlns:a16="http://schemas.microsoft.com/office/drawing/2014/main" pred="{BC90EA4D-BE3E-47EB-A147-F1853AB97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AA3A8743-A5A4-4347-8D02-0A71297959AE}"/>
            </a:ext>
            <a:ext uri="{147F2762-F138-4A5C-976F-8EAC2B608ADB}">
              <a16:predDERef xmlns:a16="http://schemas.microsoft.com/office/drawing/2014/main" pred="{1650B185-F377-4214-B6CE-039E27947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4112BECC-A82C-4B12-90EB-54CC28D0531F}"/>
            </a:ext>
            <a:ext uri="{147F2762-F138-4A5C-976F-8EAC2B608ADB}">
              <a16:predDERef xmlns:a16="http://schemas.microsoft.com/office/drawing/2014/main" pred="{AA3A8743-A5A4-4347-8D02-0A7129795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267ADA64-A1BA-41CE-B170-CA66FDAA5308}"/>
            </a:ext>
            <a:ext uri="{147F2762-F138-4A5C-976F-8EAC2B608ADB}">
              <a16:predDERef xmlns:a16="http://schemas.microsoft.com/office/drawing/2014/main" pred="{4112BECC-A82C-4B12-90EB-54CC28D05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3CCA5B80-62D7-4B84-B2A4-7B59D0597039}"/>
            </a:ext>
            <a:ext uri="{147F2762-F138-4A5C-976F-8EAC2B608ADB}">
              <a16:predDERef xmlns:a16="http://schemas.microsoft.com/office/drawing/2014/main" pred="{267ADA64-A1BA-41CE-B170-CA66FDAA5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0C99BEF9-51F4-431A-BF57-3F8045DCEEDA}"/>
            </a:ext>
            <a:ext uri="{147F2762-F138-4A5C-976F-8EAC2B608ADB}">
              <a16:predDERef xmlns:a16="http://schemas.microsoft.com/office/drawing/2014/main" pred="{3CCA5B80-62D7-4B84-B2A4-7B59D0597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26580D01-8913-460C-B18D-A76986B95EE4}"/>
            </a:ext>
            <a:ext uri="{147F2762-F138-4A5C-976F-8EAC2B608ADB}">
              <a16:predDERef xmlns:a16="http://schemas.microsoft.com/office/drawing/2014/main" pred="{0C99BEF9-51F4-431A-BF57-3F8045DCE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88BE13A7-B1B2-4E2E-986A-791BFF50D545}"/>
            </a:ext>
            <a:ext uri="{147F2762-F138-4A5C-976F-8EAC2B608ADB}">
              <a16:predDERef xmlns:a16="http://schemas.microsoft.com/office/drawing/2014/main" pred="{26580D01-8913-460C-B18D-A76986B95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53D6CA3D-2409-4EB8-8E4B-C7A67FADFAEF}"/>
            </a:ext>
            <a:ext uri="{147F2762-F138-4A5C-976F-8EAC2B608ADB}">
              <a16:predDERef xmlns:a16="http://schemas.microsoft.com/office/drawing/2014/main" pred="{88BE13A7-B1B2-4E2E-986A-791BFF50D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E3C33CBD-7388-4B82-AF0E-BE63E8AF39C7}"/>
            </a:ext>
            <a:ext uri="{147F2762-F138-4A5C-976F-8EAC2B608ADB}">
              <a16:predDERef xmlns:a16="http://schemas.microsoft.com/office/drawing/2014/main" pred="{53D6CA3D-2409-4EB8-8E4B-C7A67FADF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1214E23F-CBD4-4E43-9EE0-AD72574DE67C}"/>
            </a:ext>
            <a:ext uri="{147F2762-F138-4A5C-976F-8EAC2B608ADB}">
              <a16:predDERef xmlns:a16="http://schemas.microsoft.com/office/drawing/2014/main" pred="{E3C33CBD-7388-4B82-AF0E-BE63E8AF3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EDBEB01B-67C7-4744-9513-BDC84F6E6BCF}"/>
            </a:ext>
            <a:ext uri="{147F2762-F138-4A5C-976F-8EAC2B608ADB}">
              <a16:predDERef xmlns:a16="http://schemas.microsoft.com/office/drawing/2014/main" pred="{1214E23F-CBD4-4E43-9EE0-AD72574DE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A442C893-48AB-4D21-9CF4-D9B1C25DED3B}"/>
            </a:ext>
            <a:ext uri="{147F2762-F138-4A5C-976F-8EAC2B608ADB}">
              <a16:predDERef xmlns:a16="http://schemas.microsoft.com/office/drawing/2014/main" pred="{EDBEB01B-67C7-4744-9513-BDC84F6E6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D6E0C24B-ED7D-4700-A8EF-F88199B085D1}"/>
            </a:ext>
            <a:ext uri="{147F2762-F138-4A5C-976F-8EAC2B608ADB}">
              <a16:predDERef xmlns:a16="http://schemas.microsoft.com/office/drawing/2014/main" pred="{A442C893-48AB-4D21-9CF4-D9B1C25DE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100F3B4C-A4B8-4DD6-B9E0-AF8FDE1E6108}"/>
            </a:ext>
            <a:ext uri="{147F2762-F138-4A5C-976F-8EAC2B608ADB}">
              <a16:predDERef xmlns:a16="http://schemas.microsoft.com/office/drawing/2014/main" pred="{D6E0C24B-ED7D-4700-A8EF-F88199B08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6920673D-3BF0-4388-B436-C9BF755BDF90}"/>
            </a:ext>
            <a:ext uri="{147F2762-F138-4A5C-976F-8EAC2B608ADB}">
              <a16:predDERef xmlns:a16="http://schemas.microsoft.com/office/drawing/2014/main" pred="{100F3B4C-A4B8-4DD6-B9E0-AF8FDE1E6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0BBBB928-CF51-4361-9C9C-005BB51A5465}"/>
            </a:ext>
            <a:ext uri="{147F2762-F138-4A5C-976F-8EAC2B608ADB}">
              <a16:predDERef xmlns:a16="http://schemas.microsoft.com/office/drawing/2014/main" pred="{6920673D-3BF0-4388-B436-C9BF755BD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ABD689D3-AD47-4467-A52A-DF7EEAEA3E7D}"/>
            </a:ext>
            <a:ext uri="{147F2762-F138-4A5C-976F-8EAC2B608ADB}">
              <a16:predDERef xmlns:a16="http://schemas.microsoft.com/office/drawing/2014/main" pred="{0BBBB928-CF51-4361-9C9C-005BB51A5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000A427B-B07F-4F18-8217-4CBF010CAADF}"/>
            </a:ext>
            <a:ext uri="{147F2762-F138-4A5C-976F-8EAC2B608ADB}">
              <a16:predDERef xmlns:a16="http://schemas.microsoft.com/office/drawing/2014/main" pred="{ABD689D3-AD47-4467-A52A-DF7EEAEA3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61A4A411-D4F5-4896-863B-FCD565B02984}"/>
            </a:ext>
            <a:ext uri="{147F2762-F138-4A5C-976F-8EAC2B608ADB}">
              <a16:predDERef xmlns:a16="http://schemas.microsoft.com/office/drawing/2014/main" pred="{000A427B-B07F-4F18-8217-4CBF010CA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B0A0C2DB-0107-45F3-99E5-A77B812567D9}"/>
            </a:ext>
            <a:ext uri="{147F2762-F138-4A5C-976F-8EAC2B608ADB}">
              <a16:predDERef xmlns:a16="http://schemas.microsoft.com/office/drawing/2014/main" pred="{61A4A411-D4F5-4896-863B-FCD565B02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DE6D2DFF-3E48-4334-A47E-882C13CF0038}"/>
            </a:ext>
            <a:ext uri="{147F2762-F138-4A5C-976F-8EAC2B608ADB}">
              <a16:predDERef xmlns:a16="http://schemas.microsoft.com/office/drawing/2014/main" pred="{B0A0C2DB-0107-45F3-99E5-A77B81256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211156D5-A966-4D6C-BFE2-DDB518A7456E}"/>
            </a:ext>
            <a:ext uri="{147F2762-F138-4A5C-976F-8EAC2B608ADB}">
              <a16:predDERef xmlns:a16="http://schemas.microsoft.com/office/drawing/2014/main" pred="{DE6D2DFF-3E48-4334-A47E-882C13CF0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4BFE13C6-E266-4826-9936-001A1100BCF9}"/>
            </a:ext>
            <a:ext uri="{147F2762-F138-4A5C-976F-8EAC2B608ADB}">
              <a16:predDERef xmlns:a16="http://schemas.microsoft.com/office/drawing/2014/main" pred="{211156D5-A966-4D6C-BFE2-DDB518A745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0C960656-B768-47C9-B674-39F866385353}"/>
            </a:ext>
            <a:ext uri="{147F2762-F138-4A5C-976F-8EAC2B608ADB}">
              <a16:predDERef xmlns:a16="http://schemas.microsoft.com/office/drawing/2014/main" pred="{4BFE13C6-E266-4826-9936-001A1100B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5C443457-A4A8-4B77-A2DD-36142C8DDFB4}"/>
            </a:ext>
            <a:ext uri="{147F2762-F138-4A5C-976F-8EAC2B608ADB}">
              <a16:predDERef xmlns:a16="http://schemas.microsoft.com/office/drawing/2014/main" pred="{0C960656-B768-47C9-B674-39F866385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092B3C97-C939-4A7D-8FC9-A25229C77EDF}"/>
            </a:ext>
            <a:ext uri="{147F2762-F138-4A5C-976F-8EAC2B608ADB}">
              <a16:predDERef xmlns:a16="http://schemas.microsoft.com/office/drawing/2014/main" pred="{5C443457-A4A8-4B77-A2DD-36142C8DD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923C6803-9A73-4C91-9E13-9E62E1E72DD7}"/>
            </a:ext>
            <a:ext uri="{147F2762-F138-4A5C-976F-8EAC2B608ADB}">
              <a16:predDERef xmlns:a16="http://schemas.microsoft.com/office/drawing/2014/main" pred="{092B3C97-C939-4A7D-8FC9-A25229C77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F957FF0E-9DD2-4F64-B9C4-94089F63488A}"/>
            </a:ext>
            <a:ext uri="{147F2762-F138-4A5C-976F-8EAC2B608ADB}">
              <a16:predDERef xmlns:a16="http://schemas.microsoft.com/office/drawing/2014/main" pred="{923C6803-9A73-4C91-9E13-9E62E1E72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414F4CEB-FABE-4F07-9E20-2CD9FF87E620}"/>
            </a:ext>
            <a:ext uri="{147F2762-F138-4A5C-976F-8EAC2B608ADB}">
              <a16:predDERef xmlns:a16="http://schemas.microsoft.com/office/drawing/2014/main" pred="{F957FF0E-9DD2-4F64-B9C4-94089F6348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5ECD1871-14A2-4EC1-9C11-F858A9C39DEA}"/>
            </a:ext>
            <a:ext uri="{147F2762-F138-4A5C-976F-8EAC2B608ADB}">
              <a16:predDERef xmlns:a16="http://schemas.microsoft.com/office/drawing/2014/main" pred="{414F4CEB-FABE-4F07-9E20-2CD9FF87E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957DBB3F-7880-4EA5-8707-E29FD69AF993}"/>
            </a:ext>
            <a:ext uri="{147F2762-F138-4A5C-976F-8EAC2B608ADB}">
              <a16:predDERef xmlns:a16="http://schemas.microsoft.com/office/drawing/2014/main" pred="{5ECD1871-14A2-4EC1-9C11-F858A9C39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297F3AAC-E8C3-4B98-8E44-CA5304C8EDDB}"/>
            </a:ext>
            <a:ext uri="{147F2762-F138-4A5C-976F-8EAC2B608ADB}">
              <a16:predDERef xmlns:a16="http://schemas.microsoft.com/office/drawing/2014/main" pred="{957DBB3F-7880-4EA5-8707-E29FD69AF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65A56477-5A7C-4AAA-B12D-746E6A13CBB1}"/>
            </a:ext>
            <a:ext uri="{147F2762-F138-4A5C-976F-8EAC2B608ADB}">
              <a16:predDERef xmlns:a16="http://schemas.microsoft.com/office/drawing/2014/main" pred="{297F3AAC-E8C3-4B98-8E44-CA5304C8E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BE49B914-3599-44B1-801B-D0D75E28D8C8}"/>
            </a:ext>
            <a:ext uri="{147F2762-F138-4A5C-976F-8EAC2B608ADB}">
              <a16:predDERef xmlns:a16="http://schemas.microsoft.com/office/drawing/2014/main" pred="{65A56477-5A7C-4AAA-B12D-746E6A13C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BC9E6543-C74F-4C2A-9102-52708E4BFE4C}"/>
            </a:ext>
            <a:ext uri="{147F2762-F138-4A5C-976F-8EAC2B608ADB}">
              <a16:predDERef xmlns:a16="http://schemas.microsoft.com/office/drawing/2014/main" pred="{BE49B914-3599-44B1-801B-D0D75E28D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2768CE4E-1D0C-48FC-96C7-B16864CCCFF3}"/>
            </a:ext>
            <a:ext uri="{147F2762-F138-4A5C-976F-8EAC2B608ADB}">
              <a16:predDERef xmlns:a16="http://schemas.microsoft.com/office/drawing/2014/main" pred="{BC9E6543-C74F-4C2A-9102-52708E4BF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B29925CD-4AB2-4943-AD8C-9003FFFFD10B}"/>
            </a:ext>
            <a:ext uri="{147F2762-F138-4A5C-976F-8EAC2B608ADB}">
              <a16:predDERef xmlns:a16="http://schemas.microsoft.com/office/drawing/2014/main" pred="{2768CE4E-1D0C-48FC-96C7-B16864CCC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35EB09C2-4241-4817-8BE2-E6136C2A6859}"/>
            </a:ext>
            <a:ext uri="{147F2762-F138-4A5C-976F-8EAC2B608ADB}">
              <a16:predDERef xmlns:a16="http://schemas.microsoft.com/office/drawing/2014/main" pred="{B29925CD-4AB2-4943-AD8C-9003FFFFD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005F2DF6-2402-4809-A173-289B50CC51D7}"/>
            </a:ext>
            <a:ext uri="{147F2762-F138-4A5C-976F-8EAC2B608ADB}">
              <a16:predDERef xmlns:a16="http://schemas.microsoft.com/office/drawing/2014/main" pred="{35EB09C2-4241-4817-8BE2-E6136C2A6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343171F8-D34C-44F8-978E-D6788DA91D3F}"/>
            </a:ext>
            <a:ext uri="{147F2762-F138-4A5C-976F-8EAC2B608ADB}">
              <a16:predDERef xmlns:a16="http://schemas.microsoft.com/office/drawing/2014/main" pred="{005F2DF6-2402-4809-A173-289B50CC5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DB6C1D6E-931E-49BC-A1BE-9EAADB59A5A7}"/>
            </a:ext>
            <a:ext uri="{147F2762-F138-4A5C-976F-8EAC2B608ADB}">
              <a16:predDERef xmlns:a16="http://schemas.microsoft.com/office/drawing/2014/main" pred="{343171F8-D34C-44F8-978E-D6788DA91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67974226-AFF6-4AA0-B630-AAA47E6C7092}"/>
            </a:ext>
            <a:ext uri="{147F2762-F138-4A5C-976F-8EAC2B608ADB}">
              <a16:predDERef xmlns:a16="http://schemas.microsoft.com/office/drawing/2014/main" pred="{DB6C1D6E-931E-49BC-A1BE-9EAADB59A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17D09636-14A5-4744-BA40-2FB75276C8B8}"/>
            </a:ext>
            <a:ext uri="{147F2762-F138-4A5C-976F-8EAC2B608ADB}">
              <a16:predDERef xmlns:a16="http://schemas.microsoft.com/office/drawing/2014/main" pred="{67974226-AFF6-4AA0-B630-AAA47E6C7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DC207AFA-CA06-4A49-ADA5-7E4DC57B2C50}"/>
            </a:ext>
            <a:ext uri="{147F2762-F138-4A5C-976F-8EAC2B608ADB}">
              <a16:predDERef xmlns:a16="http://schemas.microsoft.com/office/drawing/2014/main" pred="{17D09636-14A5-4744-BA40-2FB75276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45F64B8D-D976-4D17-AED2-664E6148845B}"/>
            </a:ext>
            <a:ext uri="{147F2762-F138-4A5C-976F-8EAC2B608ADB}">
              <a16:predDERef xmlns:a16="http://schemas.microsoft.com/office/drawing/2014/main" pred="{DC207AFA-CA06-4A49-ADA5-7E4DC57B2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F9C8BD5F-4643-4449-BE46-7948B27986B0}"/>
            </a:ext>
            <a:ext uri="{147F2762-F138-4A5C-976F-8EAC2B608ADB}">
              <a16:predDERef xmlns:a16="http://schemas.microsoft.com/office/drawing/2014/main" pred="{45F64B8D-D976-4D17-AED2-664E61488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30977734-A4A2-49A6-AD5F-9A8ADBB7825D}"/>
            </a:ext>
            <a:ext uri="{147F2762-F138-4A5C-976F-8EAC2B608ADB}">
              <a16:predDERef xmlns:a16="http://schemas.microsoft.com/office/drawing/2014/main" pred="{F9C8BD5F-4643-4449-BE46-7948B2798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2AE17CC8-119A-4572-9092-D954F842E5C6}"/>
            </a:ext>
            <a:ext uri="{147F2762-F138-4A5C-976F-8EAC2B608ADB}">
              <a16:predDERef xmlns:a16="http://schemas.microsoft.com/office/drawing/2014/main" pred="{30977734-A4A2-49A6-AD5F-9A8ADBB78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DB4233E8-0FF9-4C51-A67A-E8FB46AC1F12}"/>
            </a:ext>
            <a:ext uri="{147F2762-F138-4A5C-976F-8EAC2B608ADB}">
              <a16:predDERef xmlns:a16="http://schemas.microsoft.com/office/drawing/2014/main" pred="{2AE17CC8-119A-4572-9092-D954F842E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AF40348B-2E44-4AE1-B79B-4111EF96D27C}"/>
            </a:ext>
            <a:ext uri="{147F2762-F138-4A5C-976F-8EAC2B608ADB}">
              <a16:predDERef xmlns:a16="http://schemas.microsoft.com/office/drawing/2014/main" pred="{DB4233E8-0FF9-4C51-A67A-E8FB46AC1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0C0A9A61-937E-40C0-87D5-C99A1DE1A7D7}"/>
            </a:ext>
            <a:ext uri="{147F2762-F138-4A5C-976F-8EAC2B608ADB}">
              <a16:predDERef xmlns:a16="http://schemas.microsoft.com/office/drawing/2014/main" pred="{AF40348B-2E44-4AE1-B79B-4111EF96D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BE33A5B7-00B6-4FDB-9E93-BE4F15F77A7A}"/>
            </a:ext>
            <a:ext uri="{147F2762-F138-4A5C-976F-8EAC2B608ADB}">
              <a16:predDERef xmlns:a16="http://schemas.microsoft.com/office/drawing/2014/main" pred="{0C0A9A61-937E-40C0-87D5-C99A1DE1A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587586FC-E474-4ADA-9F69-FD2592A8F3F0}"/>
            </a:ext>
            <a:ext uri="{147F2762-F138-4A5C-976F-8EAC2B608ADB}">
              <a16:predDERef xmlns:a16="http://schemas.microsoft.com/office/drawing/2014/main" pred="{BE33A5B7-00B6-4FDB-9E93-BE4F15F77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1E1BA35E-4A66-4EAC-8CFA-B1A31D2926E2}"/>
            </a:ext>
            <a:ext uri="{147F2762-F138-4A5C-976F-8EAC2B608ADB}">
              <a16:predDERef xmlns:a16="http://schemas.microsoft.com/office/drawing/2014/main" pred="{587586FC-E474-4ADA-9F69-FD2592A8F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3B1A489C-0E94-462F-AFFF-2BEBB450D36B}"/>
            </a:ext>
            <a:ext uri="{147F2762-F138-4A5C-976F-8EAC2B608ADB}">
              <a16:predDERef xmlns:a16="http://schemas.microsoft.com/office/drawing/2014/main" pred="{1E1BA35E-4A66-4EAC-8CFA-B1A31D292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CC9489C2-78A3-4BBE-946B-C379AF3F2E00}"/>
            </a:ext>
            <a:ext uri="{147F2762-F138-4A5C-976F-8EAC2B608ADB}">
              <a16:predDERef xmlns:a16="http://schemas.microsoft.com/office/drawing/2014/main" pred="{3B1A489C-0E94-462F-AFFF-2BEBB450D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E9E45F72-9543-4CD5-BCDA-18D176438872}"/>
            </a:ext>
            <a:ext uri="{147F2762-F138-4A5C-976F-8EAC2B608ADB}">
              <a16:predDERef xmlns:a16="http://schemas.microsoft.com/office/drawing/2014/main" pred="{CC9489C2-78A3-4BBE-946B-C379AF3F2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E9D0538D-4B65-4BB0-A1D4-744D82543442}"/>
            </a:ext>
            <a:ext uri="{147F2762-F138-4A5C-976F-8EAC2B608ADB}">
              <a16:predDERef xmlns:a16="http://schemas.microsoft.com/office/drawing/2014/main" pred="{E9E45F72-9543-4CD5-BCDA-18D176438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C10448FE-CB15-4756-9CB2-0C1692FA3CAE}"/>
            </a:ext>
            <a:ext uri="{147F2762-F138-4A5C-976F-8EAC2B608ADB}">
              <a16:predDERef xmlns:a16="http://schemas.microsoft.com/office/drawing/2014/main" pred="{E9D0538D-4B65-4BB0-A1D4-744D82543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FFCDD8CE-F3CF-4EA6-B60B-A196096DC907}"/>
            </a:ext>
            <a:ext uri="{147F2762-F138-4A5C-976F-8EAC2B608ADB}">
              <a16:predDERef xmlns:a16="http://schemas.microsoft.com/office/drawing/2014/main" pred="{C10448FE-CB15-4756-9CB2-0C1692FA3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FED4112B-03A7-494B-B120-ADABB1775370}"/>
            </a:ext>
            <a:ext uri="{147F2762-F138-4A5C-976F-8EAC2B608ADB}">
              <a16:predDERef xmlns:a16="http://schemas.microsoft.com/office/drawing/2014/main" pred="{FFCDD8CE-F3CF-4EA6-B60B-A196096DC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C693E2B8-F233-43D0-A2FC-6A1F7A4E0F0C}"/>
            </a:ext>
            <a:ext uri="{147F2762-F138-4A5C-976F-8EAC2B608ADB}">
              <a16:predDERef xmlns:a16="http://schemas.microsoft.com/office/drawing/2014/main" pred="{FED4112B-03A7-494B-B120-ADABB1775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E0912E19-F170-46B4-9008-373E82A24BB1}"/>
            </a:ext>
            <a:ext uri="{147F2762-F138-4A5C-976F-8EAC2B608ADB}">
              <a16:predDERef xmlns:a16="http://schemas.microsoft.com/office/drawing/2014/main" pred="{C693E2B8-F233-43D0-A2FC-6A1F7A4E0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6C3E8A9A-B01B-46B5-BDA0-668085817365}"/>
            </a:ext>
            <a:ext uri="{147F2762-F138-4A5C-976F-8EAC2B608ADB}">
              <a16:predDERef xmlns:a16="http://schemas.microsoft.com/office/drawing/2014/main" pred="{E0912E19-F170-46B4-9008-373E82A24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B11E743C-F87D-4AFB-B0BE-4D4BC2FBD79C}"/>
            </a:ext>
            <a:ext uri="{147F2762-F138-4A5C-976F-8EAC2B608ADB}">
              <a16:predDERef xmlns:a16="http://schemas.microsoft.com/office/drawing/2014/main" pred="{6C3E8A9A-B01B-46B5-BDA0-668085817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FBF860A3-B8AD-4576-812C-866FD04271EE}"/>
            </a:ext>
            <a:ext uri="{147F2762-F138-4A5C-976F-8EAC2B608ADB}">
              <a16:predDERef xmlns:a16="http://schemas.microsoft.com/office/drawing/2014/main" pred="{B11E743C-F87D-4AFB-B0BE-4D4BC2FBD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06D61AD7-1078-47C1-935C-7CDFA44D0E0C}"/>
            </a:ext>
            <a:ext uri="{147F2762-F138-4A5C-976F-8EAC2B608ADB}">
              <a16:predDERef xmlns:a16="http://schemas.microsoft.com/office/drawing/2014/main" pred="{FBF860A3-B8AD-4576-812C-866FD0427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B26CDD51-1964-4876-B802-F2569628E5BE}"/>
            </a:ext>
            <a:ext uri="{147F2762-F138-4A5C-976F-8EAC2B608ADB}">
              <a16:predDERef xmlns:a16="http://schemas.microsoft.com/office/drawing/2014/main" pred="{06D61AD7-1078-47C1-935C-7CDFA44D0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50C19C05-132B-4875-B2AD-D7913F50916F}"/>
            </a:ext>
            <a:ext uri="{147F2762-F138-4A5C-976F-8EAC2B608ADB}">
              <a16:predDERef xmlns:a16="http://schemas.microsoft.com/office/drawing/2014/main" pred="{B26CDD51-1964-4876-B802-F2569628E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90D7F41D-F1D8-45CB-98E3-7AB1CE4CAFBC}"/>
            </a:ext>
            <a:ext uri="{147F2762-F138-4A5C-976F-8EAC2B608ADB}">
              <a16:predDERef xmlns:a16="http://schemas.microsoft.com/office/drawing/2014/main" pred="{50C19C05-132B-4875-B2AD-D7913F509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9A94C66C-CCC0-4EA5-A628-0727D1C70949}"/>
            </a:ext>
            <a:ext uri="{147F2762-F138-4A5C-976F-8EAC2B608ADB}">
              <a16:predDERef xmlns:a16="http://schemas.microsoft.com/office/drawing/2014/main" pred="{90D7F41D-F1D8-45CB-98E3-7AB1CE4CA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7D8B9AC3-97AB-44E4-A446-3EDE1981F54D}"/>
            </a:ext>
            <a:ext uri="{147F2762-F138-4A5C-976F-8EAC2B608ADB}">
              <a16:predDERef xmlns:a16="http://schemas.microsoft.com/office/drawing/2014/main" pred="{9A94C66C-CCC0-4EA5-A628-0727D1C70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5CE8BAE4-9113-49AB-AF3D-0D78B0D17596}"/>
            </a:ext>
            <a:ext uri="{147F2762-F138-4A5C-976F-8EAC2B608ADB}">
              <a16:predDERef xmlns:a16="http://schemas.microsoft.com/office/drawing/2014/main" pred="{7D8B9AC3-97AB-44E4-A446-3EDE1981F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4E0F55E2-0E70-4A7D-A7E9-5A088A457E45}"/>
            </a:ext>
            <a:ext uri="{147F2762-F138-4A5C-976F-8EAC2B608ADB}">
              <a16:predDERef xmlns:a16="http://schemas.microsoft.com/office/drawing/2014/main" pred="{5CE8BAE4-9113-49AB-AF3D-0D78B0D17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A722C860-026A-4451-8FA3-88948BF61F3E}"/>
            </a:ext>
            <a:ext uri="{147F2762-F138-4A5C-976F-8EAC2B608ADB}">
              <a16:predDERef xmlns:a16="http://schemas.microsoft.com/office/drawing/2014/main" pred="{4E0F55E2-0E70-4A7D-A7E9-5A088A457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51D791A2-248F-454B-8D08-4FB41D13C55F}"/>
            </a:ext>
            <a:ext uri="{147F2762-F138-4A5C-976F-8EAC2B608ADB}">
              <a16:predDERef xmlns:a16="http://schemas.microsoft.com/office/drawing/2014/main" pred="{A722C860-026A-4451-8FA3-88948BF61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96107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924035E7-8111-4C56-9645-78F4110B7BB0}"/>
            </a:ext>
            <a:ext uri="{147F2762-F138-4A5C-976F-8EAC2B608ADB}">
              <a16:predDERef xmlns:a16="http://schemas.microsoft.com/office/drawing/2014/main" pred="{51D791A2-248F-454B-8D08-4FB41D13C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96107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C3E14DA3-ED5B-47F3-A18C-EA5D3415F1F2}"/>
            </a:ext>
            <a:ext uri="{147F2762-F138-4A5C-976F-8EAC2B608ADB}">
              <a16:predDERef xmlns:a16="http://schemas.microsoft.com/office/drawing/2014/main" pred="{924035E7-8111-4C56-9645-78F4110B7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96107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0A6375C1-E894-487D-9112-6FC30CF43BF5}"/>
            </a:ext>
            <a:ext uri="{147F2762-F138-4A5C-976F-8EAC2B608ADB}">
              <a16:predDERef xmlns:a16="http://schemas.microsoft.com/office/drawing/2014/main" pred="{C3E14DA3-ED5B-47F3-A18C-EA5D3415F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18</xdr:row>
      <xdr:rowOff>0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60EB6FD4-EEC3-4987-8453-04E205479FAF}"/>
            </a:ext>
            <a:ext uri="{147F2762-F138-4A5C-976F-8EAC2B608ADB}">
              <a16:predDERef xmlns:a16="http://schemas.microsoft.com/office/drawing/2014/main" pred="{0A6375C1-E894-487D-9112-6FC30CF43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96107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397" name="Image 396">
          <a:extLst>
            <a:ext uri="{FF2B5EF4-FFF2-40B4-BE49-F238E27FC236}">
              <a16:creationId xmlns:a16="http://schemas.microsoft.com/office/drawing/2014/main" id="{846B240B-72B1-4217-9AC9-E7BD5A9A8F46}"/>
            </a:ext>
            <a:ext uri="{147F2762-F138-4A5C-976F-8EAC2B608ADB}">
              <a16:predDERef xmlns:a16="http://schemas.microsoft.com/office/drawing/2014/main" pred="{60EB6FD4-EEC3-4987-8453-04E205479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A3A71C21-2CF9-457E-9429-E8AEA1796C7B}"/>
            </a:ext>
            <a:ext uri="{147F2762-F138-4A5C-976F-8EAC2B608ADB}">
              <a16:predDERef xmlns:a16="http://schemas.microsoft.com/office/drawing/2014/main" pred="{846B240B-72B1-4217-9AC9-E7BD5A9A8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54A403CC-0E52-41D0-8A37-AFE4009A44A9}"/>
            </a:ext>
            <a:ext uri="{147F2762-F138-4A5C-976F-8EAC2B608ADB}">
              <a16:predDERef xmlns:a16="http://schemas.microsoft.com/office/drawing/2014/main" pred="{A3A71C21-2CF9-457E-9429-E8AEA1796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FE805121-7114-4495-804C-1DBA7D1819C7}"/>
            </a:ext>
            <a:ext uri="{147F2762-F138-4A5C-976F-8EAC2B608ADB}">
              <a16:predDERef xmlns:a16="http://schemas.microsoft.com/office/drawing/2014/main" pred="{54A403CC-0E52-41D0-8A37-AFE4009A4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96107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DA0D1A90-5A9F-41BB-A5D0-998DD6D248EE}"/>
            </a:ext>
            <a:ext uri="{147F2762-F138-4A5C-976F-8EAC2B608ADB}">
              <a16:predDERef xmlns:a16="http://schemas.microsoft.com/office/drawing/2014/main" pred="{FE805121-7114-4495-804C-1DBA7D181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96107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1E8971A4-C216-44E5-B4AE-AE3290BC1642}"/>
            </a:ext>
            <a:ext uri="{147F2762-F138-4A5C-976F-8EAC2B608ADB}">
              <a16:predDERef xmlns:a16="http://schemas.microsoft.com/office/drawing/2014/main" pred="{DA0D1A90-5A9F-41BB-A5D0-998DD6D24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C8D2796E-22C6-4B86-9FFF-228936F0F621}"/>
            </a:ext>
            <a:ext uri="{147F2762-F138-4A5C-976F-8EAC2B608ADB}">
              <a16:predDERef xmlns:a16="http://schemas.microsoft.com/office/drawing/2014/main" pred="{1E8971A4-C216-44E5-B4AE-AE3290BC1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0C4B34A0-FA48-4F18-AD40-23BADDCC96C3}"/>
            </a:ext>
            <a:ext uri="{147F2762-F138-4A5C-976F-8EAC2B608ADB}">
              <a16:predDERef xmlns:a16="http://schemas.microsoft.com/office/drawing/2014/main" pred="{C8D2796E-22C6-4B86-9FFF-228936F0F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F90B0A0F-D9E8-4CB9-81CC-A03592E9FDE2}"/>
            </a:ext>
            <a:ext uri="{147F2762-F138-4A5C-976F-8EAC2B608ADB}">
              <a16:predDERef xmlns:a16="http://schemas.microsoft.com/office/drawing/2014/main" pred="{0C4B34A0-FA48-4F18-AD40-23BADDCC9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E6F40B7D-5146-4C85-A456-7DF0E6C326DD}"/>
            </a:ext>
            <a:ext uri="{147F2762-F138-4A5C-976F-8EAC2B608ADB}">
              <a16:predDERef xmlns:a16="http://schemas.microsoft.com/office/drawing/2014/main" pred="{F90B0A0F-D9E8-4CB9-81CC-A03592E9F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B4485A46-BD4B-4E8A-975C-AC015203179A}"/>
            </a:ext>
            <a:ext uri="{147F2762-F138-4A5C-976F-8EAC2B608ADB}">
              <a16:predDERef xmlns:a16="http://schemas.microsoft.com/office/drawing/2014/main" pred="{E6F40B7D-5146-4C85-A456-7DF0E6C32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3F0A3E42-E5DD-4613-BC43-358DB2C4EEFA}"/>
            </a:ext>
            <a:ext uri="{147F2762-F138-4A5C-976F-8EAC2B608ADB}">
              <a16:predDERef xmlns:a16="http://schemas.microsoft.com/office/drawing/2014/main" pred="{B4485A46-BD4B-4E8A-975C-AC0152031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8DD8278D-4F80-40F2-A591-4AAB88C16201}"/>
            </a:ext>
            <a:ext uri="{147F2762-F138-4A5C-976F-8EAC2B608ADB}">
              <a16:predDERef xmlns:a16="http://schemas.microsoft.com/office/drawing/2014/main" pred="{3F0A3E42-E5DD-4613-BC43-358DB2C4E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09D6F8D4-3521-48B0-B50E-B3D60F17E42A}"/>
            </a:ext>
            <a:ext uri="{147F2762-F138-4A5C-976F-8EAC2B608ADB}">
              <a16:predDERef xmlns:a16="http://schemas.microsoft.com/office/drawing/2014/main" pred="{8DD8278D-4F80-40F2-A591-4AAB88C16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D3B599CA-6B4D-4EAB-8D6A-F0B18FA40506}"/>
            </a:ext>
            <a:ext uri="{147F2762-F138-4A5C-976F-8EAC2B608ADB}">
              <a16:predDERef xmlns:a16="http://schemas.microsoft.com/office/drawing/2014/main" pred="{09D6F8D4-3521-48B0-B50E-B3D60F17E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8878995B-EAC6-46DA-828A-26BE0BF6672C}"/>
            </a:ext>
            <a:ext uri="{147F2762-F138-4A5C-976F-8EAC2B608ADB}">
              <a16:predDERef xmlns:a16="http://schemas.microsoft.com/office/drawing/2014/main" pred="{D3B599CA-6B4D-4EAB-8D6A-F0B18FA40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67FA256B-AFE2-4791-B7A3-04D51854C741}"/>
            </a:ext>
            <a:ext uri="{147F2762-F138-4A5C-976F-8EAC2B608ADB}">
              <a16:predDERef xmlns:a16="http://schemas.microsoft.com/office/drawing/2014/main" pred="{8878995B-EAC6-46DA-828A-26BE0BF66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8C60A160-E3FE-4E6E-97F2-7A70D97C156E}"/>
            </a:ext>
            <a:ext uri="{147F2762-F138-4A5C-976F-8EAC2B608ADB}">
              <a16:predDERef xmlns:a16="http://schemas.microsoft.com/office/drawing/2014/main" pred="{67FA256B-AFE2-4791-B7A3-04D51854C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B3EBB2C1-F40E-4F08-801E-FD1E4BCF98D2}"/>
            </a:ext>
            <a:ext uri="{147F2762-F138-4A5C-976F-8EAC2B608ADB}">
              <a16:predDERef xmlns:a16="http://schemas.microsoft.com/office/drawing/2014/main" pred="{8C60A160-E3FE-4E6E-97F2-7A70D97C15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D52BBAF4-2AA3-464F-BB82-9C1773539B6E}"/>
            </a:ext>
            <a:ext uri="{147F2762-F138-4A5C-976F-8EAC2B608ADB}">
              <a16:predDERef xmlns:a16="http://schemas.microsoft.com/office/drawing/2014/main" pred="{B3EBB2C1-F40E-4F08-801E-FD1E4BCF9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B463B213-F207-4FE7-AF14-FA4198F452A0}"/>
            </a:ext>
            <a:ext uri="{147F2762-F138-4A5C-976F-8EAC2B608ADB}">
              <a16:predDERef xmlns:a16="http://schemas.microsoft.com/office/drawing/2014/main" pred="{D52BBAF4-2AA3-464F-BB82-9C1773539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A0C9F2EB-3D49-4887-8A97-261C995AFB2C}"/>
            </a:ext>
            <a:ext uri="{147F2762-F138-4A5C-976F-8EAC2B608ADB}">
              <a16:predDERef xmlns:a16="http://schemas.microsoft.com/office/drawing/2014/main" pred="{B463B213-F207-4FE7-AF14-FA4198F45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2F6156A6-2821-4769-BC9F-8B603BB24891}"/>
            </a:ext>
            <a:ext uri="{147F2762-F138-4A5C-976F-8EAC2B608ADB}">
              <a16:predDERef xmlns:a16="http://schemas.microsoft.com/office/drawing/2014/main" pred="{A0C9F2EB-3D49-4887-8A97-261C995AFB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48276179-AC03-4E79-8CDD-887EB0950952}"/>
            </a:ext>
            <a:ext uri="{147F2762-F138-4A5C-976F-8EAC2B608ADB}">
              <a16:predDERef xmlns:a16="http://schemas.microsoft.com/office/drawing/2014/main" pred="{2F6156A6-2821-4769-BC9F-8B603BB24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5B70BCFD-7B5D-4F55-B8B2-45C3D1120430}"/>
            </a:ext>
            <a:ext uri="{147F2762-F138-4A5C-976F-8EAC2B608ADB}">
              <a16:predDERef xmlns:a16="http://schemas.microsoft.com/office/drawing/2014/main" pred="{48276179-AC03-4E79-8CDD-887EB0950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70665DB4-CCA1-45FB-A8F5-0989F07F852B}"/>
            </a:ext>
            <a:ext uri="{147F2762-F138-4A5C-976F-8EAC2B608ADB}">
              <a16:predDERef xmlns:a16="http://schemas.microsoft.com/office/drawing/2014/main" pred="{5B70BCFD-7B5D-4F55-B8B2-45C3D1120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4BD1417B-0CA9-490E-8F4D-7D1402A0FF80}"/>
            </a:ext>
            <a:ext uri="{147F2762-F138-4A5C-976F-8EAC2B608ADB}">
              <a16:predDERef xmlns:a16="http://schemas.microsoft.com/office/drawing/2014/main" pred="{70665DB4-CCA1-45FB-A8F5-0989F07F8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7D537733-B4F3-406D-9BF5-9E08FF7399F9}"/>
            </a:ext>
            <a:ext uri="{147F2762-F138-4A5C-976F-8EAC2B608ADB}">
              <a16:predDERef xmlns:a16="http://schemas.microsoft.com/office/drawing/2014/main" pred="{4BD1417B-0CA9-490E-8F4D-7D1402A0FF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7FA2BE07-E759-413E-A19D-8FC83FB941C2}"/>
            </a:ext>
            <a:ext uri="{147F2762-F138-4A5C-976F-8EAC2B608ADB}">
              <a16:predDERef xmlns:a16="http://schemas.microsoft.com/office/drawing/2014/main" pred="{7D537733-B4F3-406D-9BF5-9E08FF7399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A7285951-0A8C-4368-A60D-1615AC17B2E4}"/>
            </a:ext>
            <a:ext uri="{147F2762-F138-4A5C-976F-8EAC2B608ADB}">
              <a16:predDERef xmlns:a16="http://schemas.microsoft.com/office/drawing/2014/main" pred="{7FA2BE07-E759-413E-A19D-8FC83FB94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6AA78E7A-D702-4A40-8B89-2BEAC330844F}"/>
            </a:ext>
            <a:ext uri="{147F2762-F138-4A5C-976F-8EAC2B608ADB}">
              <a16:predDERef xmlns:a16="http://schemas.microsoft.com/office/drawing/2014/main" pred="{A7285951-0A8C-4368-A60D-1615AC17B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C4DEA5A2-A84E-4BD9-9530-CEEDF52428E3}"/>
            </a:ext>
            <a:ext uri="{147F2762-F138-4A5C-976F-8EAC2B608ADB}">
              <a16:predDERef xmlns:a16="http://schemas.microsoft.com/office/drawing/2014/main" pred="{6AA78E7A-D702-4A40-8B89-2BEAC3308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73C31921-B9E9-42B7-808D-1E9E91F0FACB}"/>
            </a:ext>
            <a:ext uri="{147F2762-F138-4A5C-976F-8EAC2B608ADB}">
              <a16:predDERef xmlns:a16="http://schemas.microsoft.com/office/drawing/2014/main" pred="{C4DEA5A2-A84E-4BD9-9530-CEEDF5242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3923ED38-CBFE-4E88-B195-8DC935A20E51}"/>
            </a:ext>
            <a:ext uri="{147F2762-F138-4A5C-976F-8EAC2B608ADB}">
              <a16:predDERef xmlns:a16="http://schemas.microsoft.com/office/drawing/2014/main" pred="{73C31921-B9E9-42B7-808D-1E9E91F0F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4C620AAF-537C-48D8-B4F9-5A37C3A82060}"/>
            </a:ext>
            <a:ext uri="{147F2762-F138-4A5C-976F-8EAC2B608ADB}">
              <a16:predDERef xmlns:a16="http://schemas.microsoft.com/office/drawing/2014/main" pred="{3923ED38-CBFE-4E88-B195-8DC935A20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70ACFE16-66BF-46BD-91DF-B471DA1E9C75}"/>
            </a:ext>
            <a:ext uri="{147F2762-F138-4A5C-976F-8EAC2B608ADB}">
              <a16:predDERef xmlns:a16="http://schemas.microsoft.com/office/drawing/2014/main" pred="{4C620AAF-537C-48D8-B4F9-5A37C3A820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3F6EDD76-A4DE-4453-B57E-4CFC9DEEE9F6}"/>
            </a:ext>
            <a:ext uri="{147F2762-F138-4A5C-976F-8EAC2B608ADB}">
              <a16:predDERef xmlns:a16="http://schemas.microsoft.com/office/drawing/2014/main" pred="{70ACFE16-66BF-46BD-91DF-B471DA1E9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6EF85CE9-7A42-437D-965C-24F08A277F9E}"/>
            </a:ext>
            <a:ext uri="{147F2762-F138-4A5C-976F-8EAC2B608ADB}">
              <a16:predDERef xmlns:a16="http://schemas.microsoft.com/office/drawing/2014/main" pred="{3F6EDD76-A4DE-4453-B57E-4CFC9DEEE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94DF5B4E-C9D2-4EB3-8D2F-266E3B8200C0}"/>
            </a:ext>
            <a:ext uri="{147F2762-F138-4A5C-976F-8EAC2B608ADB}">
              <a16:predDERef xmlns:a16="http://schemas.microsoft.com/office/drawing/2014/main" pred="{6EF85CE9-7A42-437D-965C-24F08A277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4780547C-6C0E-406C-A108-02E1AC01290E}"/>
            </a:ext>
            <a:ext uri="{147F2762-F138-4A5C-976F-8EAC2B608ADB}">
              <a16:predDERef xmlns:a16="http://schemas.microsoft.com/office/drawing/2014/main" pred="{94DF5B4E-C9D2-4EB3-8D2F-266E3B820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F7BDA4A7-0B46-468B-B1AD-9FBDFD4F1061}"/>
            </a:ext>
            <a:ext uri="{147F2762-F138-4A5C-976F-8EAC2B608ADB}">
              <a16:predDERef xmlns:a16="http://schemas.microsoft.com/office/drawing/2014/main" pred="{4780547C-6C0E-406C-A108-02E1AC012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CFB76A80-EBD5-4533-A71D-A095D8619253}"/>
            </a:ext>
            <a:ext uri="{147F2762-F138-4A5C-976F-8EAC2B608ADB}">
              <a16:predDERef xmlns:a16="http://schemas.microsoft.com/office/drawing/2014/main" pred="{F7BDA4A7-0B46-468B-B1AD-9FBDFD4F1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E863131F-4569-4104-B847-B70C5E634BAA}"/>
            </a:ext>
            <a:ext uri="{147F2762-F138-4A5C-976F-8EAC2B608ADB}">
              <a16:predDERef xmlns:a16="http://schemas.microsoft.com/office/drawing/2014/main" pred="{CFB76A80-EBD5-4533-A71D-A095D8619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EE49C32E-8BCA-440A-AE97-7B1B881A563A}"/>
            </a:ext>
            <a:ext uri="{147F2762-F138-4A5C-976F-8EAC2B608ADB}">
              <a16:predDERef xmlns:a16="http://schemas.microsoft.com/office/drawing/2014/main" pred="{E863131F-4569-4104-B847-B70C5E634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18409868-F469-44F6-974D-8AAE8F870C76}"/>
            </a:ext>
            <a:ext uri="{147F2762-F138-4A5C-976F-8EAC2B608ADB}">
              <a16:predDERef xmlns:a16="http://schemas.microsoft.com/office/drawing/2014/main" pred="{EE49C32E-8BCA-440A-AE97-7B1B881A5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C4B10A4B-A6B3-4FBE-A881-5E2BF918BD83}"/>
            </a:ext>
            <a:ext uri="{147F2762-F138-4A5C-976F-8EAC2B608ADB}">
              <a16:predDERef xmlns:a16="http://schemas.microsoft.com/office/drawing/2014/main" pred="{18409868-F469-44F6-974D-8AAE8F870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8C5CCA33-F8A2-4585-A91D-872A4AAFF9B8}"/>
            </a:ext>
            <a:ext uri="{147F2762-F138-4A5C-976F-8EAC2B608ADB}">
              <a16:predDERef xmlns:a16="http://schemas.microsoft.com/office/drawing/2014/main" pred="{C4B10A4B-A6B3-4FBE-A881-5E2BF918B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58DB8FE4-87F7-49BD-913D-B39E5FD02B99}"/>
            </a:ext>
            <a:ext uri="{147F2762-F138-4A5C-976F-8EAC2B608ADB}">
              <a16:predDERef xmlns:a16="http://schemas.microsoft.com/office/drawing/2014/main" pred="{8C5CCA33-F8A2-4585-A91D-872A4AAFF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45" name="Image 444">
          <a:extLst>
            <a:ext uri="{FF2B5EF4-FFF2-40B4-BE49-F238E27FC236}">
              <a16:creationId xmlns:a16="http://schemas.microsoft.com/office/drawing/2014/main" id="{471723C2-F56B-4841-8368-31B9973F1919}"/>
            </a:ext>
            <a:ext uri="{147F2762-F138-4A5C-976F-8EAC2B608ADB}">
              <a16:predDERef xmlns:a16="http://schemas.microsoft.com/office/drawing/2014/main" pred="{58DB8FE4-87F7-49BD-913D-B39E5FD02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05D94027-5796-431F-B634-F10B0C19FF3F}"/>
            </a:ext>
            <a:ext uri="{147F2762-F138-4A5C-976F-8EAC2B608ADB}">
              <a16:predDERef xmlns:a16="http://schemas.microsoft.com/office/drawing/2014/main" pred="{471723C2-F56B-4841-8368-31B9973F1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C3B7E802-A9FB-4EC8-9088-4AD04687A9CB}"/>
            </a:ext>
            <a:ext uri="{147F2762-F138-4A5C-976F-8EAC2B608ADB}">
              <a16:predDERef xmlns:a16="http://schemas.microsoft.com/office/drawing/2014/main" pred="{05D94027-5796-431F-B634-F10B0C19F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48" name="Image 447">
          <a:extLst>
            <a:ext uri="{FF2B5EF4-FFF2-40B4-BE49-F238E27FC236}">
              <a16:creationId xmlns:a16="http://schemas.microsoft.com/office/drawing/2014/main" id="{E437EF4B-C348-4688-B9C1-4F1FC6DACD49}"/>
            </a:ext>
            <a:ext uri="{147F2762-F138-4A5C-976F-8EAC2B608ADB}">
              <a16:predDERef xmlns:a16="http://schemas.microsoft.com/office/drawing/2014/main" pred="{C3B7E802-A9FB-4EC8-9088-4AD04687A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449" name="Image 448">
          <a:extLst>
            <a:ext uri="{FF2B5EF4-FFF2-40B4-BE49-F238E27FC236}">
              <a16:creationId xmlns:a16="http://schemas.microsoft.com/office/drawing/2014/main" id="{8F712F9C-B260-4F47-A869-9E0363B892AF}"/>
            </a:ext>
            <a:ext uri="{147F2762-F138-4A5C-976F-8EAC2B608ADB}">
              <a16:predDERef xmlns:a16="http://schemas.microsoft.com/office/drawing/2014/main" pred="{E437EF4B-C348-4688-B9C1-4F1FC6DAC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C7B7B5E0-C687-4F60-A5BD-D1B6B7206D5D}"/>
            </a:ext>
            <a:ext uri="{147F2762-F138-4A5C-976F-8EAC2B608ADB}">
              <a16:predDERef xmlns:a16="http://schemas.microsoft.com/office/drawing/2014/main" pred="{8F712F9C-B260-4F47-A869-9E0363B89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51" name="Image 450">
          <a:extLst>
            <a:ext uri="{FF2B5EF4-FFF2-40B4-BE49-F238E27FC236}">
              <a16:creationId xmlns:a16="http://schemas.microsoft.com/office/drawing/2014/main" id="{C83C6CCC-F6C4-4657-A843-E8639C078DA1}"/>
            </a:ext>
            <a:ext uri="{147F2762-F138-4A5C-976F-8EAC2B608ADB}">
              <a16:predDERef xmlns:a16="http://schemas.microsoft.com/office/drawing/2014/main" pred="{C7B7B5E0-C687-4F60-A5BD-D1B6B7206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CE851BB6-E6F3-4021-84A1-86B8C05DE059}"/>
            </a:ext>
            <a:ext uri="{147F2762-F138-4A5C-976F-8EAC2B608ADB}">
              <a16:predDERef xmlns:a16="http://schemas.microsoft.com/office/drawing/2014/main" pred="{C83C6CCC-F6C4-4657-A843-E8639C078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71A8480D-3439-4D1F-B66C-CD9428E8F970}"/>
            </a:ext>
            <a:ext uri="{147F2762-F138-4A5C-976F-8EAC2B608ADB}">
              <a16:predDERef xmlns:a16="http://schemas.microsoft.com/office/drawing/2014/main" pred="{CE851BB6-E6F3-4021-84A1-86B8C05DE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5C796598-A4BD-4BA8-B1BD-B3CDB0982B9F}"/>
            </a:ext>
            <a:ext uri="{147F2762-F138-4A5C-976F-8EAC2B608ADB}">
              <a16:predDERef xmlns:a16="http://schemas.microsoft.com/office/drawing/2014/main" pred="{71A8480D-3439-4D1F-B66C-CD9428E8F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F568D7D2-B563-433C-A771-7DDB79CBC141}"/>
            </a:ext>
            <a:ext uri="{147F2762-F138-4A5C-976F-8EAC2B608ADB}">
              <a16:predDERef xmlns:a16="http://schemas.microsoft.com/office/drawing/2014/main" pred="{5C796598-A4BD-4BA8-B1BD-B3CDB0982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3D22025A-78EF-408D-A93B-21E0D451C7CC}"/>
            </a:ext>
            <a:ext uri="{147F2762-F138-4A5C-976F-8EAC2B608ADB}">
              <a16:predDERef xmlns:a16="http://schemas.microsoft.com/office/drawing/2014/main" pred="{F568D7D2-B563-433C-A771-7DDB79CBC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58262BA0-C231-4D5C-A9E3-9D81A7B16432}"/>
            </a:ext>
            <a:ext uri="{147F2762-F138-4A5C-976F-8EAC2B608ADB}">
              <a16:predDERef xmlns:a16="http://schemas.microsoft.com/office/drawing/2014/main" pred="{3D22025A-78EF-408D-A93B-21E0D451C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14D0F53A-3E21-486C-89FF-AE7915A6674E}"/>
            </a:ext>
            <a:ext uri="{147F2762-F138-4A5C-976F-8EAC2B608ADB}">
              <a16:predDERef xmlns:a16="http://schemas.microsoft.com/office/drawing/2014/main" pred="{58262BA0-C231-4D5C-A9E3-9D81A7B16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427D501D-F9CC-4AAF-881E-CE5F0BF7F2D0}"/>
            </a:ext>
            <a:ext uri="{147F2762-F138-4A5C-976F-8EAC2B608ADB}">
              <a16:predDERef xmlns:a16="http://schemas.microsoft.com/office/drawing/2014/main" pred="{14D0F53A-3E21-486C-89FF-AE7915A66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3017FCB8-AA15-43A5-BB47-0B2DBEC84462}"/>
            </a:ext>
            <a:ext uri="{147F2762-F138-4A5C-976F-8EAC2B608ADB}">
              <a16:predDERef xmlns:a16="http://schemas.microsoft.com/office/drawing/2014/main" pred="{427D501D-F9CC-4AAF-881E-CE5F0BF7F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44F3FD38-0ADA-48CB-A423-1DDED3A555C8}"/>
            </a:ext>
            <a:ext uri="{147F2762-F138-4A5C-976F-8EAC2B608ADB}">
              <a16:predDERef xmlns:a16="http://schemas.microsoft.com/office/drawing/2014/main" pred="{3017FCB8-AA15-43A5-BB47-0B2DBEC84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766760F8-8AB3-43F6-89DB-735F99783566}"/>
            </a:ext>
            <a:ext uri="{147F2762-F138-4A5C-976F-8EAC2B608ADB}">
              <a16:predDERef xmlns:a16="http://schemas.microsoft.com/office/drawing/2014/main" pred="{44F3FD38-0ADA-48CB-A423-1DDED3A55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B3C38D3C-E529-4FEC-8E9D-54CB44CB97B8}"/>
            </a:ext>
            <a:ext uri="{147F2762-F138-4A5C-976F-8EAC2B608ADB}">
              <a16:predDERef xmlns:a16="http://schemas.microsoft.com/office/drawing/2014/main" pred="{766760F8-8AB3-43F6-89DB-735F99783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9BE4AB94-05E1-438F-9F12-1273AB939C4A}"/>
            </a:ext>
            <a:ext uri="{147F2762-F138-4A5C-976F-8EAC2B608ADB}">
              <a16:predDERef xmlns:a16="http://schemas.microsoft.com/office/drawing/2014/main" pred="{B3C38D3C-E529-4FEC-8E9D-54CB44CB9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21A48A83-F3FC-4C88-AE00-AE929E970E33}"/>
            </a:ext>
            <a:ext uri="{147F2762-F138-4A5C-976F-8EAC2B608ADB}">
              <a16:predDERef xmlns:a16="http://schemas.microsoft.com/office/drawing/2014/main" pred="{9BE4AB94-05E1-438F-9F12-1273AB939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391FFE65-8B8D-457A-B438-95B1FFBC546E}"/>
            </a:ext>
            <a:ext uri="{147F2762-F138-4A5C-976F-8EAC2B608ADB}">
              <a16:predDERef xmlns:a16="http://schemas.microsoft.com/office/drawing/2014/main" pred="{21A48A83-F3FC-4C88-AE00-AE929E970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9144E3D7-C3AF-4BB1-AE0E-D4F52D849490}"/>
            </a:ext>
            <a:ext uri="{147F2762-F138-4A5C-976F-8EAC2B608ADB}">
              <a16:predDERef xmlns:a16="http://schemas.microsoft.com/office/drawing/2014/main" pred="{391FFE65-8B8D-457A-B438-95B1FFBC5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3A7CC89F-C892-472B-8A98-EE132627307C}"/>
            </a:ext>
            <a:ext uri="{147F2762-F138-4A5C-976F-8EAC2B608ADB}">
              <a16:predDERef xmlns:a16="http://schemas.microsoft.com/office/drawing/2014/main" pred="{9144E3D7-C3AF-4BB1-AE0E-D4F52D849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B4B42521-030F-494E-BE63-7B2A36E01B4D}"/>
            </a:ext>
            <a:ext uri="{147F2762-F138-4A5C-976F-8EAC2B608ADB}">
              <a16:predDERef xmlns:a16="http://schemas.microsoft.com/office/drawing/2014/main" pred="{3A7CC89F-C892-472B-8A98-EE1326273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E9167355-4672-4436-8318-6E9700759D76}"/>
            </a:ext>
            <a:ext uri="{147F2762-F138-4A5C-976F-8EAC2B608ADB}">
              <a16:predDERef xmlns:a16="http://schemas.microsoft.com/office/drawing/2014/main" pred="{B4B42521-030F-494E-BE63-7B2A36E01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06162E27-04A8-4F6A-A50C-CE5E4EB4EB17}"/>
            </a:ext>
            <a:ext uri="{147F2762-F138-4A5C-976F-8EAC2B608ADB}">
              <a16:predDERef xmlns:a16="http://schemas.microsoft.com/office/drawing/2014/main" pred="{E9167355-4672-4436-8318-6E9700759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68630EBB-C8A1-4B31-9C51-9719B18D7679}"/>
            </a:ext>
            <a:ext uri="{147F2762-F138-4A5C-976F-8EAC2B608ADB}">
              <a16:predDERef xmlns:a16="http://schemas.microsoft.com/office/drawing/2014/main" pred="{06162E27-04A8-4F6A-A50C-CE5E4EB4E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D596FFF0-553B-49A2-AA15-89C25DC3C71A}"/>
            </a:ext>
            <a:ext uri="{147F2762-F138-4A5C-976F-8EAC2B608ADB}">
              <a16:predDERef xmlns:a16="http://schemas.microsoft.com/office/drawing/2014/main" pred="{68630EBB-C8A1-4B31-9C51-9719B18D7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BBBD195B-A37C-4FB2-8514-F2DD9B752BDE}"/>
            </a:ext>
            <a:ext uri="{147F2762-F138-4A5C-976F-8EAC2B608ADB}">
              <a16:predDERef xmlns:a16="http://schemas.microsoft.com/office/drawing/2014/main" pred="{D596FFF0-553B-49A2-AA15-89C25DC3C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75" name="Image 474">
          <a:extLst>
            <a:ext uri="{FF2B5EF4-FFF2-40B4-BE49-F238E27FC236}">
              <a16:creationId xmlns:a16="http://schemas.microsoft.com/office/drawing/2014/main" id="{2AAEE68A-44DE-402A-8B34-EFA3CD3B1DE9}"/>
            </a:ext>
            <a:ext uri="{147F2762-F138-4A5C-976F-8EAC2B608ADB}">
              <a16:predDERef xmlns:a16="http://schemas.microsoft.com/office/drawing/2014/main" pred="{BBBD195B-A37C-4FB2-8514-F2DD9B752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A733DE9F-0772-4F5A-B296-84CD511F834C}"/>
            </a:ext>
            <a:ext uri="{147F2762-F138-4A5C-976F-8EAC2B608ADB}">
              <a16:predDERef xmlns:a16="http://schemas.microsoft.com/office/drawing/2014/main" pred="{2AAEE68A-44DE-402A-8B34-EFA3CD3B1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35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5F470B5E-E696-4A75-9C05-878A5BDD7A33}"/>
            </a:ext>
            <a:ext uri="{147F2762-F138-4A5C-976F-8EAC2B608ADB}">
              <a16:predDERef xmlns:a16="http://schemas.microsoft.com/office/drawing/2014/main" pred="{A733DE9F-0772-4F5A-B296-84CD511F8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4481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78" name="Image 477">
          <a:extLst>
            <a:ext uri="{FF2B5EF4-FFF2-40B4-BE49-F238E27FC236}">
              <a16:creationId xmlns:a16="http://schemas.microsoft.com/office/drawing/2014/main" id="{83B163E3-8D00-468B-9FC1-D60E193A8AC3}"/>
            </a:ext>
            <a:ext uri="{147F2762-F138-4A5C-976F-8EAC2B608ADB}">
              <a16:predDERef xmlns:a16="http://schemas.microsoft.com/office/drawing/2014/main" pred="{5F470B5E-E696-4A75-9C05-878A5BDD7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479" name="Image 478">
          <a:extLst>
            <a:ext uri="{FF2B5EF4-FFF2-40B4-BE49-F238E27FC236}">
              <a16:creationId xmlns:a16="http://schemas.microsoft.com/office/drawing/2014/main" id="{0810BEAF-5F1D-4FCE-8825-4CEC038C376F}"/>
            </a:ext>
            <a:ext uri="{147F2762-F138-4A5C-976F-8EAC2B608ADB}">
              <a16:predDERef xmlns:a16="http://schemas.microsoft.com/office/drawing/2014/main" pred="{83B163E3-8D00-468B-9FC1-D60E193A8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F250C0C0-9247-497B-8AE4-C01ACFF3A0EF}"/>
            </a:ext>
            <a:ext uri="{147F2762-F138-4A5C-976F-8EAC2B608ADB}">
              <a16:predDERef xmlns:a16="http://schemas.microsoft.com/office/drawing/2014/main" pred="{0810BEAF-5F1D-4FCE-8825-4CEC038C3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81" name="Image 480">
          <a:extLst>
            <a:ext uri="{FF2B5EF4-FFF2-40B4-BE49-F238E27FC236}">
              <a16:creationId xmlns:a16="http://schemas.microsoft.com/office/drawing/2014/main" id="{3FADC9A1-C276-4850-A559-E209CDCBC29F}"/>
            </a:ext>
            <a:ext uri="{147F2762-F138-4A5C-976F-8EAC2B608ADB}">
              <a16:predDERef xmlns:a16="http://schemas.microsoft.com/office/drawing/2014/main" pred="{F250C0C0-9247-497B-8AE4-C01ACFF3A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1A6D8DC5-11D3-4C4C-8369-BCDFF8EEFAFA}"/>
            </a:ext>
            <a:ext uri="{147F2762-F138-4A5C-976F-8EAC2B608ADB}">
              <a16:predDERef xmlns:a16="http://schemas.microsoft.com/office/drawing/2014/main" pred="{3FADC9A1-C276-4850-A559-E209CDCBC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6CFB2DFC-97C4-4334-9D38-78B18FDCCAE8}"/>
            </a:ext>
            <a:ext uri="{147F2762-F138-4A5C-976F-8EAC2B608ADB}">
              <a16:predDERef xmlns:a16="http://schemas.microsoft.com/office/drawing/2014/main" pred="{1A6D8DC5-11D3-4C4C-8369-BCDFF8EEF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C8F045B1-2BAD-44F0-A8C4-591BCC9A5A9C}"/>
            </a:ext>
            <a:ext uri="{147F2762-F138-4A5C-976F-8EAC2B608ADB}">
              <a16:predDERef xmlns:a16="http://schemas.microsoft.com/office/drawing/2014/main" pred="{6CFB2DFC-97C4-4334-9D38-78B18FDCC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E433B426-AA74-4FFC-B96F-0EEC7DACD625}"/>
            </a:ext>
            <a:ext uri="{147F2762-F138-4A5C-976F-8EAC2B608ADB}">
              <a16:predDERef xmlns:a16="http://schemas.microsoft.com/office/drawing/2014/main" pred="{C8F045B1-2BAD-44F0-A8C4-591BCC9A5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6DC89BC5-1438-4CBB-A888-6888DEC4CDAD}"/>
            </a:ext>
            <a:ext uri="{147F2762-F138-4A5C-976F-8EAC2B608ADB}">
              <a16:predDERef xmlns:a16="http://schemas.microsoft.com/office/drawing/2014/main" pred="{E433B426-AA74-4FFC-B96F-0EEC7DACD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F7F12D33-A2EB-4BA4-8D84-BCBC62E82C49}"/>
            </a:ext>
            <a:ext uri="{147F2762-F138-4A5C-976F-8EAC2B608ADB}">
              <a16:predDERef xmlns:a16="http://schemas.microsoft.com/office/drawing/2014/main" pred="{6DC89BC5-1438-4CBB-A888-6888DEC4C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B5D4FD1F-990B-4476-97E9-1CEF443C8815}"/>
            </a:ext>
            <a:ext uri="{147F2762-F138-4A5C-976F-8EAC2B608ADB}">
              <a16:predDERef xmlns:a16="http://schemas.microsoft.com/office/drawing/2014/main" pred="{F7F12D33-A2EB-4BA4-8D84-BCBC62E82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E6A5609B-8DE1-43B9-AD16-F8A37BC7010C}"/>
            </a:ext>
            <a:ext uri="{147F2762-F138-4A5C-976F-8EAC2B608ADB}">
              <a16:predDERef xmlns:a16="http://schemas.microsoft.com/office/drawing/2014/main" pred="{B5D4FD1F-990B-4476-97E9-1CEF443C8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85DA64AE-FF27-483A-891B-FF2FA4112162}"/>
            </a:ext>
            <a:ext uri="{147F2762-F138-4A5C-976F-8EAC2B608ADB}">
              <a16:predDERef xmlns:a16="http://schemas.microsoft.com/office/drawing/2014/main" pred="{E6A5609B-8DE1-43B9-AD16-F8A37BC70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B9A24859-C961-4F46-82CF-D27281B95DDA}"/>
            </a:ext>
            <a:ext uri="{147F2762-F138-4A5C-976F-8EAC2B608ADB}">
              <a16:predDERef xmlns:a16="http://schemas.microsoft.com/office/drawing/2014/main" pred="{85DA64AE-FF27-483A-891B-FF2FA4112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BE38C649-DBDC-4E9E-BB1B-FD850E7B27A7}"/>
            </a:ext>
            <a:ext uri="{147F2762-F138-4A5C-976F-8EAC2B608ADB}">
              <a16:predDERef xmlns:a16="http://schemas.microsoft.com/office/drawing/2014/main" pred="{B9A24859-C961-4F46-82CF-D27281B95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C7ADAE38-7293-4C5C-850A-314AEEE9A992}"/>
            </a:ext>
            <a:ext uri="{147F2762-F138-4A5C-976F-8EAC2B608ADB}">
              <a16:predDERef xmlns:a16="http://schemas.microsoft.com/office/drawing/2014/main" pred="{BE38C649-DBDC-4E9E-BB1B-FD850E7B2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FCE422A9-2DA3-40FB-9BDC-95725B403B29}"/>
            </a:ext>
            <a:ext uri="{147F2762-F138-4A5C-976F-8EAC2B608ADB}">
              <a16:predDERef xmlns:a16="http://schemas.microsoft.com/office/drawing/2014/main" pred="{C7ADAE38-7293-4C5C-850A-314AEEE9A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3D9C07E2-3AF4-4D22-B493-5B1D277B477F}"/>
            </a:ext>
            <a:ext uri="{147F2762-F138-4A5C-976F-8EAC2B608ADB}">
              <a16:predDERef xmlns:a16="http://schemas.microsoft.com/office/drawing/2014/main" pred="{FCE422A9-2DA3-40FB-9BDC-95725B403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96" name="Image 495">
          <a:extLst>
            <a:ext uri="{FF2B5EF4-FFF2-40B4-BE49-F238E27FC236}">
              <a16:creationId xmlns:a16="http://schemas.microsoft.com/office/drawing/2014/main" id="{2F7AEEDA-8226-4F3C-AA1B-9F380BC9CA7D}"/>
            </a:ext>
            <a:ext uri="{147F2762-F138-4A5C-976F-8EAC2B608ADB}">
              <a16:predDERef xmlns:a16="http://schemas.microsoft.com/office/drawing/2014/main" pred="{3D9C07E2-3AF4-4D22-B493-5B1D277B4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7E9C1728-04A0-43A8-B580-F4D21BB813C4}"/>
            </a:ext>
            <a:ext uri="{147F2762-F138-4A5C-976F-8EAC2B608ADB}">
              <a16:predDERef xmlns:a16="http://schemas.microsoft.com/office/drawing/2014/main" pred="{2F7AEEDA-8226-4F3C-AA1B-9F380BC9C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F5CB2EB6-C886-4647-9126-6D51CCDB52B2}"/>
            </a:ext>
            <a:ext uri="{147F2762-F138-4A5C-976F-8EAC2B608ADB}">
              <a16:predDERef xmlns:a16="http://schemas.microsoft.com/office/drawing/2014/main" pred="{7E9C1728-04A0-43A8-B580-F4D21BB81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99" name="Image 498">
          <a:extLst>
            <a:ext uri="{FF2B5EF4-FFF2-40B4-BE49-F238E27FC236}">
              <a16:creationId xmlns:a16="http://schemas.microsoft.com/office/drawing/2014/main" id="{628EA120-6857-442F-A173-4DF977BBA78B}"/>
            </a:ext>
            <a:ext uri="{147F2762-F138-4A5C-976F-8EAC2B608ADB}">
              <a16:predDERef xmlns:a16="http://schemas.microsoft.com/office/drawing/2014/main" pred="{F5CB2EB6-C886-4647-9126-6D51CCDB5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500" name="Image 499">
          <a:extLst>
            <a:ext uri="{FF2B5EF4-FFF2-40B4-BE49-F238E27FC236}">
              <a16:creationId xmlns:a16="http://schemas.microsoft.com/office/drawing/2014/main" id="{02CAFA02-5FA7-45BF-A893-2114DE8605C2}"/>
            </a:ext>
            <a:ext uri="{147F2762-F138-4A5C-976F-8EAC2B608ADB}">
              <a16:predDERef xmlns:a16="http://schemas.microsoft.com/office/drawing/2014/main" pred="{628EA120-6857-442F-A173-4DF977BBA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E8C40087-E38D-40E8-A67E-45F044C857DC}"/>
            </a:ext>
            <a:ext uri="{147F2762-F138-4A5C-976F-8EAC2B608ADB}">
              <a16:predDERef xmlns:a16="http://schemas.microsoft.com/office/drawing/2014/main" pred="{02CAFA02-5FA7-45BF-A893-2114DE860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02" name="Image 501">
          <a:extLst>
            <a:ext uri="{FF2B5EF4-FFF2-40B4-BE49-F238E27FC236}">
              <a16:creationId xmlns:a16="http://schemas.microsoft.com/office/drawing/2014/main" id="{693DE23A-F81A-41C9-9E5E-FB2FF197EA09}"/>
            </a:ext>
            <a:ext uri="{147F2762-F138-4A5C-976F-8EAC2B608ADB}">
              <a16:predDERef xmlns:a16="http://schemas.microsoft.com/office/drawing/2014/main" pred="{E8C40087-E38D-40E8-A67E-45F044C85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C5E46A78-7C9F-464F-A554-018703095238}"/>
            </a:ext>
            <a:ext uri="{147F2762-F138-4A5C-976F-8EAC2B608ADB}">
              <a16:predDERef xmlns:a16="http://schemas.microsoft.com/office/drawing/2014/main" pred="{693DE23A-F81A-41C9-9E5E-FB2FF197E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6770AD93-B846-4B0F-9F79-964AECB04A07}"/>
            </a:ext>
            <a:ext uri="{147F2762-F138-4A5C-976F-8EAC2B608ADB}">
              <a16:predDERef xmlns:a16="http://schemas.microsoft.com/office/drawing/2014/main" pred="{C5E46A78-7C9F-464F-A554-018703095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04E39C24-958B-4050-A8C5-E1C7F9CE3798}"/>
            </a:ext>
            <a:ext uri="{147F2762-F138-4A5C-976F-8EAC2B608ADB}">
              <a16:predDERef xmlns:a16="http://schemas.microsoft.com/office/drawing/2014/main" pred="{6770AD93-B846-4B0F-9F79-964AECB04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F264ACCB-2B4C-4309-8F2C-1EE5563832F0}"/>
            </a:ext>
            <a:ext uri="{147F2762-F138-4A5C-976F-8EAC2B608ADB}">
              <a16:predDERef xmlns:a16="http://schemas.microsoft.com/office/drawing/2014/main" pred="{04E39C24-958B-4050-A8C5-E1C7F9CE3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10</xdr:col>
      <xdr:colOff>1454728</xdr:colOff>
      <xdr:row>35</xdr:row>
      <xdr:rowOff>0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FC2E0309-5D37-4BA5-806D-461CB21A1049}"/>
            </a:ext>
            <a:ext uri="{147F2762-F138-4A5C-976F-8EAC2B608ADB}">
              <a16:predDERef xmlns:a16="http://schemas.microsoft.com/office/drawing/2014/main" pred="{F264ACCB-2B4C-4309-8F2C-1EE556383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085628" y="3354012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6560BAFB-7FD0-4053-9088-D0365676B4DD}"/>
            </a:ext>
            <a:ext uri="{147F2762-F138-4A5C-976F-8EAC2B608ADB}">
              <a16:predDERef xmlns:a16="http://schemas.microsoft.com/office/drawing/2014/main" pred="{FC2E0309-5D37-4BA5-806D-461CB21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AC3BB08F-2B45-40FB-A81A-E8F24481096C}"/>
            </a:ext>
            <a:ext uri="{147F2762-F138-4A5C-976F-8EAC2B608ADB}">
              <a16:predDERef xmlns:a16="http://schemas.microsoft.com/office/drawing/2014/main" pred="{6560BAFB-7FD0-4053-9088-D0365676B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057F3F12-42B3-4CF5-B1A9-1F81D6A2A4C1}"/>
            </a:ext>
            <a:ext uri="{147F2762-F138-4A5C-976F-8EAC2B608ADB}">
              <a16:predDERef xmlns:a16="http://schemas.microsoft.com/office/drawing/2014/main" pred="{AC3BB08F-2B45-40FB-A81A-E8F244810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11E224C1-B2A6-4AF6-A26F-91C714D30F64}"/>
            </a:ext>
            <a:ext uri="{147F2762-F138-4A5C-976F-8EAC2B608ADB}">
              <a16:predDERef xmlns:a16="http://schemas.microsoft.com/office/drawing/2014/main" pred="{057F3F12-42B3-4CF5-B1A9-1F81D6A2A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95D08C18-B39C-446A-8E92-BC97F47ACD9B}"/>
            </a:ext>
            <a:ext uri="{147F2762-F138-4A5C-976F-8EAC2B608ADB}">
              <a16:predDERef xmlns:a16="http://schemas.microsoft.com/office/drawing/2014/main" pred="{11E224C1-B2A6-4AF6-A26F-91C714D30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31634FDE-0520-456A-9A46-73C1CBAAEE18}"/>
            </a:ext>
            <a:ext uri="{147F2762-F138-4A5C-976F-8EAC2B608ADB}">
              <a16:predDERef xmlns:a16="http://schemas.microsoft.com/office/drawing/2014/main" pred="{95D08C18-B39C-446A-8E92-BC97F47AC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99845320-0333-43E2-9DFC-89F216A414C0}"/>
            </a:ext>
            <a:ext uri="{147F2762-F138-4A5C-976F-8EAC2B608ADB}">
              <a16:predDERef xmlns:a16="http://schemas.microsoft.com/office/drawing/2014/main" pred="{31634FDE-0520-456A-9A46-73C1CBAAE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C0FFA117-F306-4DB0-AFEC-CB3F15407017}"/>
            </a:ext>
            <a:ext uri="{147F2762-F138-4A5C-976F-8EAC2B608ADB}">
              <a16:predDERef xmlns:a16="http://schemas.microsoft.com/office/drawing/2014/main" pred="{99845320-0333-43E2-9DFC-89F216A41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90E31860-F94D-4EF3-A343-EDB770B3D4AE}"/>
            </a:ext>
            <a:ext uri="{147F2762-F138-4A5C-976F-8EAC2B608ADB}">
              <a16:predDERef xmlns:a16="http://schemas.microsoft.com/office/drawing/2014/main" pred="{C0FFA117-F306-4DB0-AFEC-CB3F15407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315A2C8C-1261-479F-A621-176B9CB718FF}"/>
            </a:ext>
            <a:ext uri="{147F2762-F138-4A5C-976F-8EAC2B608ADB}">
              <a16:predDERef xmlns:a16="http://schemas.microsoft.com/office/drawing/2014/main" pred="{90E31860-F94D-4EF3-A343-EDB770B3D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4AA16037-CF31-4073-BB3B-0C080F718382}"/>
            </a:ext>
            <a:ext uri="{147F2762-F138-4A5C-976F-8EAC2B608ADB}">
              <a16:predDERef xmlns:a16="http://schemas.microsoft.com/office/drawing/2014/main" pred="{315A2C8C-1261-479F-A621-176B9CB71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44FF52D4-915D-42B1-A4EE-195FE53B5D91}"/>
            </a:ext>
            <a:ext uri="{147F2762-F138-4A5C-976F-8EAC2B608ADB}">
              <a16:predDERef xmlns:a16="http://schemas.microsoft.com/office/drawing/2014/main" pred="{4AA16037-CF31-4073-BB3B-0C080F718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A9B7E954-FF9F-413F-9428-017B54E8B0A0}"/>
            </a:ext>
            <a:ext uri="{147F2762-F138-4A5C-976F-8EAC2B608ADB}">
              <a16:predDERef xmlns:a16="http://schemas.microsoft.com/office/drawing/2014/main" pred="{44FF52D4-915D-42B1-A4EE-195FE53B5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FD133821-F7D3-441B-8013-6D624D3A7C76}"/>
            </a:ext>
            <a:ext uri="{147F2762-F138-4A5C-976F-8EAC2B608ADB}">
              <a16:predDERef xmlns:a16="http://schemas.microsoft.com/office/drawing/2014/main" pred="{A9B7E954-FF9F-413F-9428-017B54E8B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638A57CC-3C94-4508-B40D-D819C053C10F}"/>
            </a:ext>
            <a:ext uri="{147F2762-F138-4A5C-976F-8EAC2B608ADB}">
              <a16:predDERef xmlns:a16="http://schemas.microsoft.com/office/drawing/2014/main" pred="{FD133821-F7D3-441B-8013-6D624D3A7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5ECDE238-EA14-41D6-9FBF-7EB648669B31}"/>
            </a:ext>
            <a:ext uri="{147F2762-F138-4A5C-976F-8EAC2B608ADB}">
              <a16:predDERef xmlns:a16="http://schemas.microsoft.com/office/drawing/2014/main" pred="{638A57CC-3C94-4508-B40D-D819C053C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0FF45091-578A-4851-AAF5-05C046AEFE7F}"/>
            </a:ext>
            <a:ext uri="{147F2762-F138-4A5C-976F-8EAC2B608ADB}">
              <a16:predDERef xmlns:a16="http://schemas.microsoft.com/office/drawing/2014/main" pred="{5ECDE238-EA14-41D6-9FBF-7EB648669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DC3BDCD6-F58B-4D0A-9F30-ADA8F9934C35}"/>
            </a:ext>
            <a:ext uri="{147F2762-F138-4A5C-976F-8EAC2B608ADB}">
              <a16:predDERef xmlns:a16="http://schemas.microsoft.com/office/drawing/2014/main" pred="{0FF45091-578A-4851-AAF5-05C046AEF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F8AB8896-F0A0-4FF7-9571-3F6A97E63B7F}"/>
            </a:ext>
            <a:ext uri="{147F2762-F138-4A5C-976F-8EAC2B608ADB}">
              <a16:predDERef xmlns:a16="http://schemas.microsoft.com/office/drawing/2014/main" pred="{DC3BDCD6-F58B-4D0A-9F30-ADA8F9934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2A67D0FF-39BC-4F38-8BAE-3414FEFFEA64}"/>
            </a:ext>
            <a:ext uri="{147F2762-F138-4A5C-976F-8EAC2B608ADB}">
              <a16:predDERef xmlns:a16="http://schemas.microsoft.com/office/drawing/2014/main" pred="{F8AB8896-F0A0-4FF7-9571-3F6A97E63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9B7ECA0B-BB3C-446A-9593-7FA12E1B8BD5}"/>
            </a:ext>
            <a:ext uri="{147F2762-F138-4A5C-976F-8EAC2B608ADB}">
              <a16:predDERef xmlns:a16="http://schemas.microsoft.com/office/drawing/2014/main" pred="{2A67D0FF-39BC-4F38-8BAE-3414FEFFE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E22766A5-1110-4C07-B5B4-F531AC518267}"/>
            </a:ext>
            <a:ext uri="{147F2762-F138-4A5C-976F-8EAC2B608ADB}">
              <a16:predDERef xmlns:a16="http://schemas.microsoft.com/office/drawing/2014/main" pred="{9B7ECA0B-BB3C-446A-9593-7FA12E1B8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B41A21E5-CA5B-4926-B1EB-787E77191843}"/>
            </a:ext>
            <a:ext uri="{147F2762-F138-4A5C-976F-8EAC2B608ADB}">
              <a16:predDERef xmlns:a16="http://schemas.microsoft.com/office/drawing/2014/main" pred="{E22766A5-1110-4C07-B5B4-F531AC518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9E55406D-9309-4822-84C0-224DF7C52D22}"/>
            </a:ext>
            <a:ext uri="{147F2762-F138-4A5C-976F-8EAC2B608ADB}">
              <a16:predDERef xmlns:a16="http://schemas.microsoft.com/office/drawing/2014/main" pred="{B41A21E5-CA5B-4926-B1EB-787E77191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695399A4-DFCB-4561-8A85-4E7A791D6054}"/>
            </a:ext>
            <a:ext uri="{147F2762-F138-4A5C-976F-8EAC2B608ADB}">
              <a16:predDERef xmlns:a16="http://schemas.microsoft.com/office/drawing/2014/main" pred="{9E55406D-9309-4822-84C0-224DF7C52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82472CDB-6798-403C-BB49-7E2050D79A61}"/>
            </a:ext>
            <a:ext uri="{147F2762-F138-4A5C-976F-8EAC2B608ADB}">
              <a16:predDERef xmlns:a16="http://schemas.microsoft.com/office/drawing/2014/main" pred="{695399A4-DFCB-4561-8A85-4E7A791D6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74FCBA5D-7A66-4B1A-B6D7-C6CD19055783}"/>
            </a:ext>
            <a:ext uri="{147F2762-F138-4A5C-976F-8EAC2B608ADB}">
              <a16:predDERef xmlns:a16="http://schemas.microsoft.com/office/drawing/2014/main" pred="{82472CDB-6798-403C-BB49-7E2050D79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31ADDB30-15E5-400D-86DA-FFCE30C032F9}"/>
            </a:ext>
            <a:ext uri="{147F2762-F138-4A5C-976F-8EAC2B608ADB}">
              <a16:predDERef xmlns:a16="http://schemas.microsoft.com/office/drawing/2014/main" pred="{74FCBA5D-7A66-4B1A-B6D7-C6CD19055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5C380EA0-F538-48C8-925A-15A8B9D447FD}"/>
            </a:ext>
            <a:ext uri="{147F2762-F138-4A5C-976F-8EAC2B608ADB}">
              <a16:predDERef xmlns:a16="http://schemas.microsoft.com/office/drawing/2014/main" pred="{31ADDB30-15E5-400D-86DA-FFCE30C03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C29F856B-F527-4532-B595-92C7B780809C}"/>
            </a:ext>
            <a:ext uri="{147F2762-F138-4A5C-976F-8EAC2B608ADB}">
              <a16:predDERef xmlns:a16="http://schemas.microsoft.com/office/drawing/2014/main" pred="{5C380EA0-F538-48C8-925A-15A8B9D44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540F6BF7-9640-4364-B01A-833B75C32EEE}"/>
            </a:ext>
            <a:ext uri="{147F2762-F138-4A5C-976F-8EAC2B608ADB}">
              <a16:predDERef xmlns:a16="http://schemas.microsoft.com/office/drawing/2014/main" pred="{C29F856B-F527-4532-B595-92C7B7808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861DD2C9-0903-46F0-BF21-8CE2FE682931}"/>
            </a:ext>
            <a:ext uri="{147F2762-F138-4A5C-976F-8EAC2B608ADB}">
              <a16:predDERef xmlns:a16="http://schemas.microsoft.com/office/drawing/2014/main" pred="{540F6BF7-9640-4364-B01A-833B75C32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E8CB9267-33B6-46BA-A85F-56C1BD5B4674}"/>
            </a:ext>
            <a:ext uri="{147F2762-F138-4A5C-976F-8EAC2B608ADB}">
              <a16:predDERef xmlns:a16="http://schemas.microsoft.com/office/drawing/2014/main" pred="{861DD2C9-0903-46F0-BF21-8CE2FE682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C02CBC40-DA99-4A2C-885E-F4817872A8CE}"/>
            </a:ext>
            <a:ext uri="{147F2762-F138-4A5C-976F-8EAC2B608ADB}">
              <a16:predDERef xmlns:a16="http://schemas.microsoft.com/office/drawing/2014/main" pred="{E8CB9267-33B6-46BA-A85F-56C1BD5B4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67D5AEDC-73AE-4583-BBB1-4B55F3C170C0}"/>
            </a:ext>
            <a:ext uri="{147F2762-F138-4A5C-976F-8EAC2B608ADB}">
              <a16:predDERef xmlns:a16="http://schemas.microsoft.com/office/drawing/2014/main" pred="{C02CBC40-DA99-4A2C-885E-F4817872A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CF4B09B9-35E4-4414-B2E2-17CD1DDBA042}"/>
            </a:ext>
            <a:ext uri="{147F2762-F138-4A5C-976F-8EAC2B608ADB}">
              <a16:predDERef xmlns:a16="http://schemas.microsoft.com/office/drawing/2014/main" pred="{67D5AEDC-73AE-4583-BBB1-4B55F3C17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73F9E78B-CDB0-4164-B8F7-2CCDD8AC5F68}"/>
            </a:ext>
            <a:ext uri="{147F2762-F138-4A5C-976F-8EAC2B608ADB}">
              <a16:predDERef xmlns:a16="http://schemas.microsoft.com/office/drawing/2014/main" pred="{CF4B09B9-35E4-4414-B2E2-17CD1DDBA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0BDBEB43-A8E8-4286-96C1-12CEB354C8C2}"/>
            </a:ext>
            <a:ext uri="{147F2762-F138-4A5C-976F-8EAC2B608ADB}">
              <a16:predDERef xmlns:a16="http://schemas.microsoft.com/office/drawing/2014/main" pred="{73F9E78B-CDB0-4164-B8F7-2CCDD8AC5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84082AF7-C929-4B3C-8E15-73F9CB0DD8C3}"/>
            </a:ext>
            <a:ext uri="{147F2762-F138-4A5C-976F-8EAC2B608ADB}">
              <a16:predDERef xmlns:a16="http://schemas.microsoft.com/office/drawing/2014/main" pred="{0BDBEB43-A8E8-4286-96C1-12CEB354C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DAB09022-8485-4F82-894A-1F0E154F95B1}"/>
            </a:ext>
            <a:ext uri="{147F2762-F138-4A5C-976F-8EAC2B608ADB}">
              <a16:predDERef xmlns:a16="http://schemas.microsoft.com/office/drawing/2014/main" pred="{84082AF7-C929-4B3C-8E15-73F9CB0D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D55589E3-6142-4190-BFAF-064555069644}"/>
            </a:ext>
            <a:ext uri="{147F2762-F138-4A5C-976F-8EAC2B608ADB}">
              <a16:predDERef xmlns:a16="http://schemas.microsoft.com/office/drawing/2014/main" pred="{DAB09022-8485-4F82-894A-1F0E154F9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F0AE8F2D-996B-4802-835E-213490FA0E60}"/>
            </a:ext>
            <a:ext uri="{147F2762-F138-4A5C-976F-8EAC2B608ADB}">
              <a16:predDERef xmlns:a16="http://schemas.microsoft.com/office/drawing/2014/main" pred="{D55589E3-6142-4190-BFAF-064555069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7C280B97-5C56-45F1-ABD9-EDE8AEDCFE56}"/>
            </a:ext>
            <a:ext uri="{147F2762-F138-4A5C-976F-8EAC2B608ADB}">
              <a16:predDERef xmlns:a16="http://schemas.microsoft.com/office/drawing/2014/main" pred="{F0AE8F2D-996B-4802-835E-213490FA0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B6B8A7E6-A747-451D-B1A4-BC5A1BFC5796}"/>
            </a:ext>
            <a:ext uri="{147F2762-F138-4A5C-976F-8EAC2B608ADB}">
              <a16:predDERef xmlns:a16="http://schemas.microsoft.com/office/drawing/2014/main" pred="{7C280B97-5C56-45F1-ABD9-EDE8AEDCF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1882FFEC-CA34-478F-9A46-8C7AF970EC3B}"/>
            </a:ext>
            <a:ext uri="{147F2762-F138-4A5C-976F-8EAC2B608ADB}">
              <a16:predDERef xmlns:a16="http://schemas.microsoft.com/office/drawing/2014/main" pred="{B6B8A7E6-A747-451D-B1A4-BC5A1BFC5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07F4F1FC-33C1-4FCD-82B0-6B75D28C1136}"/>
            </a:ext>
            <a:ext uri="{147F2762-F138-4A5C-976F-8EAC2B608ADB}">
              <a16:predDERef xmlns:a16="http://schemas.microsoft.com/office/drawing/2014/main" pred="{1882FFEC-CA34-478F-9A46-8C7AF970E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7F2FD95C-4CBA-49A0-8551-21FA87D72FED}"/>
            </a:ext>
            <a:ext uri="{147F2762-F138-4A5C-976F-8EAC2B608ADB}">
              <a16:predDERef xmlns:a16="http://schemas.microsoft.com/office/drawing/2014/main" pred="{07F4F1FC-33C1-4FCD-82B0-6B75D28C1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181585BE-25EC-4E76-8437-76CCDA0D297D}"/>
            </a:ext>
            <a:ext uri="{147F2762-F138-4A5C-976F-8EAC2B608ADB}">
              <a16:predDERef xmlns:a16="http://schemas.microsoft.com/office/drawing/2014/main" pred="{7F2FD95C-4CBA-49A0-8551-21FA87D72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62A523D1-91F5-40FD-B34E-2FB99E2C48AB}"/>
            </a:ext>
            <a:ext uri="{147F2762-F138-4A5C-976F-8EAC2B608ADB}">
              <a16:predDERef xmlns:a16="http://schemas.microsoft.com/office/drawing/2014/main" pred="{181585BE-25EC-4E76-8437-76CCDA0D2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9E8B486E-DE74-4692-8D3C-E258DC9394B9}"/>
            </a:ext>
            <a:ext uri="{147F2762-F138-4A5C-976F-8EAC2B608ADB}">
              <a16:predDERef xmlns:a16="http://schemas.microsoft.com/office/drawing/2014/main" pred="{62A523D1-91F5-40FD-B34E-2FB99E2C4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05FF9F8E-54CD-40A6-A942-C37AF8AAC39E}"/>
            </a:ext>
            <a:ext uri="{147F2762-F138-4A5C-976F-8EAC2B608ADB}">
              <a16:predDERef xmlns:a16="http://schemas.microsoft.com/office/drawing/2014/main" pred="{9E8B486E-DE74-4692-8D3C-E258DC939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8EAC1F27-32A2-4D19-9E77-01B9354663ED}"/>
            </a:ext>
            <a:ext uri="{147F2762-F138-4A5C-976F-8EAC2B608ADB}">
              <a16:predDERef xmlns:a16="http://schemas.microsoft.com/office/drawing/2014/main" pred="{05FF9F8E-54CD-40A6-A942-C37AF8AAC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AF5479DB-EFF0-477C-A19F-7F809BFA7487}"/>
            </a:ext>
            <a:ext uri="{147F2762-F138-4A5C-976F-8EAC2B608ADB}">
              <a16:predDERef xmlns:a16="http://schemas.microsoft.com/office/drawing/2014/main" pred="{8EAC1F27-32A2-4D19-9E77-01B935466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5A36BE2B-0622-4D2A-A54A-FFAD795F3B6B}"/>
            </a:ext>
            <a:ext uri="{147F2762-F138-4A5C-976F-8EAC2B608ADB}">
              <a16:predDERef xmlns:a16="http://schemas.microsoft.com/office/drawing/2014/main" pred="{AF5479DB-EFF0-477C-A19F-7F809BFA7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F2503139-6272-47E2-B4A5-0724B1936578}"/>
            </a:ext>
            <a:ext uri="{147F2762-F138-4A5C-976F-8EAC2B608ADB}">
              <a16:predDERef xmlns:a16="http://schemas.microsoft.com/office/drawing/2014/main" pred="{5A36BE2B-0622-4D2A-A54A-FFAD795F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9E4695D6-8AC1-4279-80E8-89FDF9A93139}"/>
            </a:ext>
            <a:ext uri="{147F2762-F138-4A5C-976F-8EAC2B608ADB}">
              <a16:predDERef xmlns:a16="http://schemas.microsoft.com/office/drawing/2014/main" pred="{F2503139-6272-47E2-B4A5-0724B1936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249D5347-4DCF-42B1-A89C-F53F01B9C513}"/>
            </a:ext>
            <a:ext uri="{147F2762-F138-4A5C-976F-8EAC2B608ADB}">
              <a16:predDERef xmlns:a16="http://schemas.microsoft.com/office/drawing/2014/main" pred="{9E4695D6-8AC1-4279-80E8-89FDF9A93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33328952-2E30-4EE9-B7DB-8473A1840571}"/>
            </a:ext>
            <a:ext uri="{147F2762-F138-4A5C-976F-8EAC2B608ADB}">
              <a16:predDERef xmlns:a16="http://schemas.microsoft.com/office/drawing/2014/main" pred="{249D5347-4DCF-42B1-A89C-F53F01B9C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8C30DE5C-625E-4B9A-845F-15537F5EC06A}"/>
            </a:ext>
            <a:ext uri="{147F2762-F138-4A5C-976F-8EAC2B608ADB}">
              <a16:predDERef xmlns:a16="http://schemas.microsoft.com/office/drawing/2014/main" pred="{33328952-2E30-4EE9-B7DB-8473A1840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F4A08DA7-693D-4B15-9B23-8A14B458CBAD}"/>
            </a:ext>
            <a:ext uri="{147F2762-F138-4A5C-976F-8EAC2B608ADB}">
              <a16:predDERef xmlns:a16="http://schemas.microsoft.com/office/drawing/2014/main" pred="{8C30DE5C-625E-4B9A-845F-15537F5EC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D82BED41-2E3C-4B09-84FD-AC1C1CEB7920}"/>
            </a:ext>
            <a:ext uri="{147F2762-F138-4A5C-976F-8EAC2B608ADB}">
              <a16:predDERef xmlns:a16="http://schemas.microsoft.com/office/drawing/2014/main" pred="{F4A08DA7-693D-4B15-9B23-8A14B458C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21918A0F-F6A1-4121-96E3-3B241BE8C582}"/>
            </a:ext>
            <a:ext uri="{147F2762-F138-4A5C-976F-8EAC2B608ADB}">
              <a16:predDERef xmlns:a16="http://schemas.microsoft.com/office/drawing/2014/main" pred="{D82BED41-2E3C-4B09-84FD-AC1C1CEB7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726A6ED6-C834-49DA-AAB8-5819E71CB847}"/>
            </a:ext>
            <a:ext uri="{147F2762-F138-4A5C-976F-8EAC2B608ADB}">
              <a16:predDERef xmlns:a16="http://schemas.microsoft.com/office/drawing/2014/main" pred="{21918A0F-F6A1-4121-96E3-3B241BE8C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525ECBC0-F789-4498-927B-61DA334B4CBE}"/>
            </a:ext>
            <a:ext uri="{147F2762-F138-4A5C-976F-8EAC2B608ADB}">
              <a16:predDERef xmlns:a16="http://schemas.microsoft.com/office/drawing/2014/main" pred="{726A6ED6-C834-49DA-AAB8-5819E71CB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EDC871D8-4A93-4A62-83E2-185D0403B1A5}"/>
            </a:ext>
            <a:ext uri="{147F2762-F138-4A5C-976F-8EAC2B608ADB}">
              <a16:predDERef xmlns:a16="http://schemas.microsoft.com/office/drawing/2014/main" pred="{525ECBC0-F789-4498-927B-61DA334B4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535A0D29-6A03-472D-ADED-8892B907845F}"/>
            </a:ext>
            <a:ext uri="{147F2762-F138-4A5C-976F-8EAC2B608ADB}">
              <a16:predDERef xmlns:a16="http://schemas.microsoft.com/office/drawing/2014/main" pred="{EDC871D8-4A93-4A62-83E2-185D0403B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3924" cy="0"/>
    <xdr:pic>
      <xdr:nvPicPr>
        <xdr:cNvPr id="574" name="Image 418">
          <a:extLst>
            <a:ext uri="{FF2B5EF4-FFF2-40B4-BE49-F238E27FC236}">
              <a16:creationId xmlns:a16="http://schemas.microsoft.com/office/drawing/2014/main" id="{DA49785A-7F6B-4FA5-95E5-A3C529FFE1EA}"/>
            </a:ext>
            <a:ext uri="{147F2762-F138-4A5C-976F-8EAC2B608ADB}">
              <a16:predDERef xmlns:a16="http://schemas.microsoft.com/office/drawing/2014/main" pred="{535A0D29-6A03-472D-ADED-8892B9078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392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2" cy="0"/>
    <xdr:pic>
      <xdr:nvPicPr>
        <xdr:cNvPr id="575" name="Image 419">
          <a:extLst>
            <a:ext uri="{FF2B5EF4-FFF2-40B4-BE49-F238E27FC236}">
              <a16:creationId xmlns:a16="http://schemas.microsoft.com/office/drawing/2014/main" id="{A50504BA-3D36-4BED-8D86-9BD78CE047D5}"/>
            </a:ext>
            <a:ext uri="{147F2762-F138-4A5C-976F-8EAC2B608ADB}">
              <a16:predDERef xmlns:a16="http://schemas.microsoft.com/office/drawing/2014/main" pred="{DA49785A-7F6B-4FA5-95E5-A3C529FFE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2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76" name="Image 11">
          <a:extLst>
            <a:ext uri="{FF2B5EF4-FFF2-40B4-BE49-F238E27FC236}">
              <a16:creationId xmlns:a16="http://schemas.microsoft.com/office/drawing/2014/main" id="{A7CFC5E5-2818-41B1-ACA4-9F4AE8A255A7}"/>
            </a:ext>
            <a:ext uri="{147F2762-F138-4A5C-976F-8EAC2B608ADB}">
              <a16:predDERef xmlns:a16="http://schemas.microsoft.com/office/drawing/2014/main" pred="{A50504BA-3D36-4BED-8D86-9BD78CE04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77" name="Image 42">
          <a:extLst>
            <a:ext uri="{FF2B5EF4-FFF2-40B4-BE49-F238E27FC236}">
              <a16:creationId xmlns:a16="http://schemas.microsoft.com/office/drawing/2014/main" id="{408466BB-C58F-453A-B68C-BDC8F3738906}"/>
            </a:ext>
            <a:ext uri="{147F2762-F138-4A5C-976F-8EAC2B608ADB}">
              <a16:predDERef xmlns:a16="http://schemas.microsoft.com/office/drawing/2014/main" pred="{A7CFC5E5-2818-41B1-ACA4-9F4AE8A25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78" name="Image 72">
          <a:extLst>
            <a:ext uri="{FF2B5EF4-FFF2-40B4-BE49-F238E27FC236}">
              <a16:creationId xmlns:a16="http://schemas.microsoft.com/office/drawing/2014/main" id="{4E2345B5-F657-4C9D-88A1-61EC591A1856}"/>
            </a:ext>
            <a:ext uri="{147F2762-F138-4A5C-976F-8EAC2B608ADB}">
              <a16:predDERef xmlns:a16="http://schemas.microsoft.com/office/drawing/2014/main" pred="{408466BB-C58F-453A-B68C-BDC8F3738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79" name="Image 93">
          <a:extLst>
            <a:ext uri="{FF2B5EF4-FFF2-40B4-BE49-F238E27FC236}">
              <a16:creationId xmlns:a16="http://schemas.microsoft.com/office/drawing/2014/main" id="{E112A4F4-7708-4572-AE4B-7B2C5CE23DFC}"/>
            </a:ext>
            <a:ext uri="{147F2762-F138-4A5C-976F-8EAC2B608ADB}">
              <a16:predDERef xmlns:a16="http://schemas.microsoft.com/office/drawing/2014/main" pred="{4E2345B5-F657-4C9D-88A1-61EC591A1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0" name="Image 123">
          <a:extLst>
            <a:ext uri="{FF2B5EF4-FFF2-40B4-BE49-F238E27FC236}">
              <a16:creationId xmlns:a16="http://schemas.microsoft.com/office/drawing/2014/main" id="{C6877DF9-032D-4052-B569-D7E896BAE1A7}"/>
            </a:ext>
            <a:ext uri="{147F2762-F138-4A5C-976F-8EAC2B608ADB}">
              <a16:predDERef xmlns:a16="http://schemas.microsoft.com/office/drawing/2014/main" pred="{E112A4F4-7708-4572-AE4B-7B2C5CE23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1" name="Image 144">
          <a:extLst>
            <a:ext uri="{FF2B5EF4-FFF2-40B4-BE49-F238E27FC236}">
              <a16:creationId xmlns:a16="http://schemas.microsoft.com/office/drawing/2014/main" id="{F103E71E-AC19-47AE-BBDA-CF73F66EE6EE}"/>
            </a:ext>
            <a:ext uri="{147F2762-F138-4A5C-976F-8EAC2B608ADB}">
              <a16:predDERef xmlns:a16="http://schemas.microsoft.com/office/drawing/2014/main" pred="{C6877DF9-032D-4052-B569-D7E896BAE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2" name="Image 174">
          <a:extLst>
            <a:ext uri="{FF2B5EF4-FFF2-40B4-BE49-F238E27FC236}">
              <a16:creationId xmlns:a16="http://schemas.microsoft.com/office/drawing/2014/main" id="{E82AD875-F5F2-45F9-A729-161559FFD2FC}"/>
            </a:ext>
            <a:ext uri="{147F2762-F138-4A5C-976F-8EAC2B608ADB}">
              <a16:predDERef xmlns:a16="http://schemas.microsoft.com/office/drawing/2014/main" pred="{F103E71E-AC19-47AE-BBDA-CF73F66EE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3" name="Image 195">
          <a:extLst>
            <a:ext uri="{FF2B5EF4-FFF2-40B4-BE49-F238E27FC236}">
              <a16:creationId xmlns:a16="http://schemas.microsoft.com/office/drawing/2014/main" id="{FF4374B7-5BB7-4CCF-AB6B-EC6A26AAF24E}"/>
            </a:ext>
            <a:ext uri="{147F2762-F138-4A5C-976F-8EAC2B608ADB}">
              <a16:predDERef xmlns:a16="http://schemas.microsoft.com/office/drawing/2014/main" pred="{E82AD875-F5F2-45F9-A729-161559FFD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4" name="Image 225">
          <a:extLst>
            <a:ext uri="{FF2B5EF4-FFF2-40B4-BE49-F238E27FC236}">
              <a16:creationId xmlns:a16="http://schemas.microsoft.com/office/drawing/2014/main" id="{417B2E26-918F-4586-B45E-4EBD1B966D19}"/>
            </a:ext>
            <a:ext uri="{147F2762-F138-4A5C-976F-8EAC2B608ADB}">
              <a16:predDERef xmlns:a16="http://schemas.microsoft.com/office/drawing/2014/main" pred="{FF4374B7-5BB7-4CCF-AB6B-EC6A26AAF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5" name="Image 246">
          <a:extLst>
            <a:ext uri="{FF2B5EF4-FFF2-40B4-BE49-F238E27FC236}">
              <a16:creationId xmlns:a16="http://schemas.microsoft.com/office/drawing/2014/main" id="{48445BF9-9ABD-48AE-BC16-8E9B72D1582E}"/>
            </a:ext>
            <a:ext uri="{147F2762-F138-4A5C-976F-8EAC2B608ADB}">
              <a16:predDERef xmlns:a16="http://schemas.microsoft.com/office/drawing/2014/main" pred="{417B2E26-918F-4586-B45E-4EBD1B966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6" name="Image 276">
          <a:extLst>
            <a:ext uri="{FF2B5EF4-FFF2-40B4-BE49-F238E27FC236}">
              <a16:creationId xmlns:a16="http://schemas.microsoft.com/office/drawing/2014/main" id="{41990BC9-8270-469D-AF86-D61E408D2AC7}"/>
            </a:ext>
            <a:ext uri="{147F2762-F138-4A5C-976F-8EAC2B608ADB}">
              <a16:predDERef xmlns:a16="http://schemas.microsoft.com/office/drawing/2014/main" pred="{48445BF9-9ABD-48AE-BC16-8E9B72D15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7" name="Image 297">
          <a:extLst>
            <a:ext uri="{FF2B5EF4-FFF2-40B4-BE49-F238E27FC236}">
              <a16:creationId xmlns:a16="http://schemas.microsoft.com/office/drawing/2014/main" id="{195F9766-B00F-487E-BC47-F83BB235791F}"/>
            </a:ext>
            <a:ext uri="{147F2762-F138-4A5C-976F-8EAC2B608ADB}">
              <a16:predDERef xmlns:a16="http://schemas.microsoft.com/office/drawing/2014/main" pred="{41990BC9-8270-469D-AF86-D61E408D2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8" name="Image 327">
          <a:extLst>
            <a:ext uri="{FF2B5EF4-FFF2-40B4-BE49-F238E27FC236}">
              <a16:creationId xmlns:a16="http://schemas.microsoft.com/office/drawing/2014/main" id="{BB859361-81B1-490D-8092-1BC0445D46BA}"/>
            </a:ext>
            <a:ext uri="{147F2762-F138-4A5C-976F-8EAC2B608ADB}">
              <a16:predDERef xmlns:a16="http://schemas.microsoft.com/office/drawing/2014/main" pred="{195F9766-B00F-487E-BC47-F83BB2357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89" name="Image 348">
          <a:extLst>
            <a:ext uri="{FF2B5EF4-FFF2-40B4-BE49-F238E27FC236}">
              <a16:creationId xmlns:a16="http://schemas.microsoft.com/office/drawing/2014/main" id="{0C8BBC9D-510A-4596-82B1-4055608E1937}"/>
            </a:ext>
            <a:ext uri="{147F2762-F138-4A5C-976F-8EAC2B608ADB}">
              <a16:predDERef xmlns:a16="http://schemas.microsoft.com/office/drawing/2014/main" pred="{BB859361-81B1-490D-8092-1BC0445D4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90" name="Image 378">
          <a:extLst>
            <a:ext uri="{FF2B5EF4-FFF2-40B4-BE49-F238E27FC236}">
              <a16:creationId xmlns:a16="http://schemas.microsoft.com/office/drawing/2014/main" id="{2645E135-F6B8-48AF-B216-33DDAFE1123A}"/>
            </a:ext>
            <a:ext uri="{147F2762-F138-4A5C-976F-8EAC2B608ADB}">
              <a16:predDERef xmlns:a16="http://schemas.microsoft.com/office/drawing/2014/main" pred="{0C8BBC9D-510A-4596-82B1-4055608E1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91" name="Image 452">
          <a:extLst>
            <a:ext uri="{FF2B5EF4-FFF2-40B4-BE49-F238E27FC236}">
              <a16:creationId xmlns:a16="http://schemas.microsoft.com/office/drawing/2014/main" id="{2D6A6563-C7F6-49C0-8037-7F9976D030B5}"/>
            </a:ext>
            <a:ext uri="{147F2762-F138-4A5C-976F-8EAC2B608ADB}">
              <a16:predDERef xmlns:a16="http://schemas.microsoft.com/office/drawing/2014/main" pred="{2645E135-F6B8-48AF-B216-33DDAFE11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92" name="Image 482">
          <a:extLst>
            <a:ext uri="{FF2B5EF4-FFF2-40B4-BE49-F238E27FC236}">
              <a16:creationId xmlns:a16="http://schemas.microsoft.com/office/drawing/2014/main" id="{5E545B47-0497-471B-A50A-832A4667F58B}"/>
            </a:ext>
            <a:ext uri="{147F2762-F138-4A5C-976F-8EAC2B608ADB}">
              <a16:predDERef xmlns:a16="http://schemas.microsoft.com/office/drawing/2014/main" pred="{2D6A6563-C7F6-49C0-8037-7F9976D03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0</xdr:rowOff>
    </xdr:from>
    <xdr:ext cx="921364" cy="0"/>
    <xdr:pic>
      <xdr:nvPicPr>
        <xdr:cNvPr id="593" name="Image 503">
          <a:extLst>
            <a:ext uri="{FF2B5EF4-FFF2-40B4-BE49-F238E27FC236}">
              <a16:creationId xmlns:a16="http://schemas.microsoft.com/office/drawing/2014/main" id="{AE736030-5D28-4DAA-8DA5-D2D7B4266E8B}"/>
            </a:ext>
            <a:ext uri="{147F2762-F138-4A5C-976F-8EAC2B608ADB}">
              <a16:predDERef xmlns:a16="http://schemas.microsoft.com/office/drawing/2014/main" pred="{5E545B47-0497-471B-A50A-832A4667F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14500" y="37233225"/>
          <a:ext cx="921364" cy="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171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63D1CF43-8673-4C72-8B37-C145F1469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846296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99C81921-F97F-42AE-B59B-084948894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846296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04B86CA5-424A-44D3-BE93-02F82F51C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846296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C27080CE-CCAD-4ED0-BD8B-F8EEC037A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77240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5402CC2D-E0E5-4FCA-93AF-EA1D3D512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842279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67D9A54F-4971-4B91-837E-6484E8954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836564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46C8A86A-3A58-4325-805C-178938FCC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4629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0DB06C15-9D9F-41E9-8566-E923C941B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905500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66C2FDA6-C8DC-412A-8865-B2C9EAC5C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50101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4C351FAC-9115-433C-B045-4C5F24307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66000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EDC02931-3090-4E05-9F25-B3934A18C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846296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3275E625-D55F-4C64-81D7-39982E65C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590550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C87B1007-B93B-4550-8045-8F6F226DC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856FE27B-EDCF-4B3C-8003-57D23718E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F4B39367-834F-4BBC-AC37-E11800B15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6BE1C2CA-9DED-482C-8F47-4696A03C9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1C2353C8-8B1E-4273-B793-449062FDC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44002A45-B565-4E61-8CDF-CEF8B2F1B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3517CC0A-E1CA-4CD8-B5B2-2F7BD9F12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84497D3A-5E7A-41DB-B543-27D8EEAC9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3769C573-723C-4F65-BA15-9DE36474E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42986055-6416-4911-9858-ED849A729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5806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D3B32AEA-A9DC-40F5-A3DE-AD1D562DD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804862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CD22CDB9-F455-437E-ACCA-1B6A110C2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2456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DFB381A1-999C-4DDB-978B-72E91D2EB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7724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ABE04E9A-618D-420F-8B6B-A8463D576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84629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CA7FB2E1-C070-4CB1-95EE-531EC57CC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6600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48A14A39-D113-4A17-8C91-7821AF8C0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7724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659D9544-7D31-4E50-AFEE-E4DD38AE7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84629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3C8BD328-FAF5-41D5-86E2-1B77F0434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6600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45B084F7-EE40-4242-AE76-3C1C61CD0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7724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C37648C2-3715-42DC-9665-17A7C9259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84629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44C55E85-2516-4CE7-8F9A-0A492F72D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66000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D4EB86E1-CCCE-43D0-9142-849C342A4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2479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814AC161-8E3A-46B4-A717-3D5F5369A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2479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C7629549-6973-4017-8622-0224827FB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24790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DBA54673-0846-4A62-84B5-B849D0B34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33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F0AACB7A-F0F7-4A16-B81A-B372414245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2207736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F4618C2C-AD9D-4897-9827-0EF91B2FC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2150586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0E796425-CC47-4C06-8254-9621FF740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479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964D4B6C-7326-4CFF-A01E-D22415A57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4449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E17ED39D-FE00-42F1-B959-4FE52569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22479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6A7F57B0-2E8B-440B-ADE3-F05919E09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1430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D6F7C7DC-ECE4-420F-B08D-89FC94256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83356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04F1576D-B72D-4853-807F-F0CEEA1A8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0306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2003CB4B-5124-405B-A6D9-FDF787500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3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016BF04F-B01D-4252-A269-CE8CBBA84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479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B512C12E-8601-45F2-A8AE-60A99D332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449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EC3F807A-5475-41F0-9AA0-5291A787A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3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6459DAB4-366D-4AC1-9F0D-5CF30477B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479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8B0BE868-ABE5-40ED-9D18-7832208AE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449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65934991-EC32-4E9C-A081-92986719A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3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82F31AB1-B9A2-4567-B2DD-A99D9FF6B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479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E09CE35C-F0BC-41AE-A7E3-E0071EBFC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449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11FE7DED-8EFF-4051-BF6B-96DFF90A6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3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D87FF96C-59A8-4AC2-9690-3C9FEFA71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479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556114F8-4ADC-45D9-ADB8-5C005BA3B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4449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2F981D82-F477-40AA-8652-C4F5467BA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3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31D602D4-7F4F-45C0-B340-1C2B2DA02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479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38B754D9-5120-4A63-B4F1-AAFB6CE00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449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4C2DA578-6164-4709-BB10-03A39AEAB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573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C28146D2-1490-4B8C-90AD-5C342847D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479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A905D55B-4582-48B5-8993-458FD3CFB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449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D160E208-A6B1-4988-BB7C-1B9A8C564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19295918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8BB3C973-939A-461C-BEFB-3E0AA0B4F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19295918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8CBE0AE7-152B-4761-A570-23032DB4D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192959182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96232616-BF2B-4F2A-8078-93B88F38A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6031909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521E6165-4318-4DE1-8547-DCD83DD58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19255321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3D20BFB9-DDBD-4997-85A5-07FCB8579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19198171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1ACE7BDF-4989-4072-B75B-D7176A5CB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2959182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CE44A7E2-2285-44AE-8E6A-3CAC899C4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490363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C535A220-267C-480C-80D0-A9C650280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192959182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F8BC0613-254B-4DE5-AD5B-E82588D78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18187554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213385D2-AE31-4262-9F81-646070606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18880281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3FD7196E-0729-4EE6-8707-4A276A91E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18074726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E6DEEADB-FF11-4733-9753-4724D474E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8603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C251A4A9-407B-4E06-B19B-E5E5EB13B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9295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A11F056E-37E5-46C1-B7C0-D9AC326DF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1849036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D1AF76A1-40E7-461D-8694-13A5A422F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8603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7C29BFD6-7107-41F8-A2A5-D43EAE3BE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9295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A58C9860-071F-4F42-9359-1E1324BB9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1849036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A7E8F0B3-4432-4F79-80D6-D211399A3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8603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F0540910-BCB8-4D71-954D-6FE1D96EA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9295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D3ADF9A8-7B43-42AF-9CC8-91A4E4E0E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18490363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29BC306D-0F01-45E0-8FC7-0C0EA94EE8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13061372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3615F917-10C5-4C83-8CA9-6A9A97A0F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13061372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61FB3D1A-D64A-471F-BA18-0E24B94BD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130613727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EB084E61-C4C6-4457-8B39-008952D39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368645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5C76E0E2-B407-4C9D-9A55-658A71E32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13020776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B2A79C05-0635-42CC-8366-BC0825C90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12963626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A3878F56-8242-4D3B-BBE2-C28D5D4E7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0613727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580F5BE4-1969-49DB-B490-B70C46812C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25581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77B4E2FD-4403-4105-A891-C0DB35BB2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130613727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57AAF9BF-48BE-460C-B356-F7B583F62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119530091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9920D8A9-4C69-46D2-A5AC-F571DFDD9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1264573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8CC33343-F8F7-45EE-A9EA-3DF54CAF1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118401811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3F38B864-6988-408E-8C3F-D30908126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2368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6DDAE9CA-FB4F-4510-A728-4C60C6CB5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306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B112DE3A-E668-4D90-9390-A863FE19D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1225581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7C938C2C-FEA0-4E67-863A-0AA2528E4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2368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5202ED71-6957-4EB9-9194-B83E5B5BF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306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B5DD90B5-6EDF-4A26-98D7-1F01A2892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1225581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6863C54F-3740-4D09-9D93-B5281F1A9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2368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6EC87653-8E5B-4C51-874A-7DE90CFA5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306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E166F51C-1190-4F2B-AEB7-45804156D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122558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B2DBC8FC-407D-4F78-86F2-CDD89BF54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368645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ADFC7C33-6175-4DCB-8648-7F4D10001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0613727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9FE381BA-6EE2-4117-8F6C-43FD94C7B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25581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6600FF68-4200-422F-9CB3-64540B71C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2368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BD527034-C5A0-4595-842C-2724CB0E8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306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E4F7C1D4-4ECB-436F-BFDB-9BF1F0C10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1225581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9694CC6F-285E-462D-BB28-B3DD1AD3DB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2368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AFF19851-7F5B-4E77-BF01-87D60FC74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1306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BA304510-DFF5-4B35-AE93-32510B1FB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1225581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5824B331-5754-4AAF-AEEC-3E5B2ADDC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409090091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D5B4122E-0005-4418-BAF2-0659CEDEC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409090091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97A6F6B5-DE22-4036-8612-883648C1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40909009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A1F2114A-E17E-46D8-827D-C7BAB5DBF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0216281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0D72873E-3810-4935-B374-9B37EB5C7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40868412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011360FD-37E4-43EE-84B2-6DD8093C1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40811262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3278F865-81D5-49BC-A196-E1C822184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09090091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C44EB33E-2206-4F3B-B852-E12FDDBEA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01034539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89C31B46-C459-4DFF-AA4B-E518F9AE6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409090091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C7DA2758-AC47-4DB3-A9A1-5CCE6C314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39800645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54A7C4B1-C5D5-437C-80FD-C560B64A5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404933727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E3F412B6-7D03-4E8D-90E4-95FBB8AAD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3968781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15717B59-5D33-4B7E-BD4B-F2B3A050C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0216281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7FF08C5C-15E6-40DA-8C2F-A1092A207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09090091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3D8D86B8-20A4-42B2-9508-5CB3F05D1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40103453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7DC350C1-6C1C-445F-9B3B-C3BA70AC5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0216281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45630F9E-3CC1-442D-A7E2-3DA14C294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09090091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D99F71EF-DDF4-4F6E-A6C4-47D451E5A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40103453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5ED46123-5631-489D-835B-196973C97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0216281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00618420-29F2-4598-BEF6-45216FDBB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09090091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C0773E23-A23E-4890-A91A-66BCE1884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401034539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EA934E60-7810-4444-9B5E-C1CB0D111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346744636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AF68052C-D043-419E-99B5-0B1C2BED6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346744636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44615473-284D-4099-8467-13D87B12F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34674463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63757E06-BCA4-4F8B-816C-610CD2F1E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98173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966F6147-85CF-45AD-8412-F064F43AC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346338669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246E3A1C-A171-42D0-900B-64C23884B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34576717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42672AD6-77A2-4301-B35B-5CE733F4B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4674463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FAA9C456-EE62-4953-A52E-5C699D456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3868908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17BF0E53-7945-4287-9F44-EE5464F88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346744636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82EA1F5E-CED2-4C21-A8FB-40735FEE7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335661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86B8D0DC-B20C-4B80-AF6F-2BA8DA655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34258827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67C933BD-5A1A-4C14-91E5-763F44C05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33453272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5837A866-BA67-4697-B411-60C938647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398173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F9AFC5C8-C34B-4A4B-8AB1-FBE9D9834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4674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9ECEFD99-4EA7-4477-9DD1-C55E973C7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3386890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C718A484-1921-4B94-A6AD-CB2AC5003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398173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6A8739A1-1C31-43FC-8DBA-399289B58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4674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DDB89ED4-8394-464C-AE2C-436292FCA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3386890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08C2A19F-5C64-4E68-8B53-BC0E4B5BF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398173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F1E7822B-BAF0-479F-9DB6-80F4C63E3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4674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424B7038-6B56-4DCE-97A0-9627C2F67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33868908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2713AABA-2E0D-4593-B537-DC035A86D8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398173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4A1CDEA7-FC86-4F3C-B8C1-5AB18BCDD1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4674463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EDF2A74E-4251-4D56-B495-B7BE811048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386890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1998049B-9A59-4F56-AE27-BF21A2153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398173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C345C29B-7561-4067-BAFB-0D2F92767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4674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6F7B141C-51E8-4FEA-9BEA-9D85C4C75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3386890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E18B3085-7782-4A19-8369-BB008A6A2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398173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801AA925-187A-438A-AF28-35B692CC9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4674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B23A39F4-F8C7-4075-9EB4-330C8117E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33868908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E6B18062-DBC0-469A-9217-DA10E7FCE6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301024636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25920632-81AD-4DDE-9943-97D3A3C48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301024636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516176C2-032E-4175-8C38-CE3E0E90E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30102463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E659C610-D299-4069-A506-83187E99A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40973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A78C2736-18BC-448A-BF14-176D0781F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300618669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555D8264-BAD3-4609-A1CB-815D963CA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30004717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EAA1AE6F-624D-4548-9224-675B6A0A2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01024636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C195DA1F-3601-45E6-BD66-ACEE6D0AD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9296908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2F3F297F-B895-4F98-8262-F6FE84055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301024636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E0A2188F-DE92-4C13-A041-DEC4545A04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289941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F740203D-C0FA-4F52-8F31-5F1120770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29686827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897A1E08-52C0-4865-B6EF-A4C5FFD02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28881272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8FC3FEEB-9EB4-4031-BCCE-B0053FF80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940973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FA25278C-D529-4E48-844A-58AE7626B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0102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FBA94704-42C6-44AA-80CC-9EEC63E2B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2929690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C569E0FE-96E7-4A74-B3BD-C855EA0EF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940973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05928DB9-F986-4A06-B128-8D8A5D5E1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0102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7D9DF02A-DC39-4ECB-8470-91896242F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2929690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6F920E93-4789-4507-A79F-DECA2E664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940973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F80DEC7E-8BC8-4AB2-81E4-80B3C7D6A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30102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2E84FAF1-9AC1-4387-AB97-B7D58BC15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29296908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78ABAE94-1712-4B3D-A3F6-6AD08F3D1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23867918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804E9C3E-2A1B-4458-B064-9CA74F9D7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23867918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2A009F78-2949-4432-9CBA-9F5444939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238679182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AF03FCEE-7EB3-478B-91F7-FB9D7AF90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1751909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D49DE56B-73A6-42EC-BFBB-0D79662C8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23827321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AD8C3CFD-2484-4EA7-ACFC-06BC827ED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23770171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39D2A56F-BA51-48F5-8B92-E3BC6006D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8679182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32B96034-85D9-4FBE-8F13-C472DF4BD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3062363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843FA3F9-9993-4AE2-A7E4-269C4ABFD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238679182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A704B7D0-6BFC-4D5A-9165-14E8E82AB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22759554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01623874-F8F8-420D-94AE-6CD79A768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23452281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57F0E641-FBD9-433F-9F59-3AA250112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22646726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3885A119-88E0-489F-8BED-D67292EFA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175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EAB14A99-BDE0-4494-A160-AD7638BFA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86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4B495FDB-9D91-4980-965A-A37904117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2306236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A0013C79-D7C8-4015-BE35-164535D0E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175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D7826A13-06B5-4BAF-8CEF-04D05ABF6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86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3ADBA224-5FE4-4B01-AE3D-F44AA4FEE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2306236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6224B626-91E5-4D95-AB34-4202B268D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175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B86EDEFA-5214-4070-92CD-64F0E672B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86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723C7E38-6E2B-4085-9C7D-7F2E44B02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23062363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427F89D8-0885-45B6-AA78-127C89228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1751909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6B9AD047-6B41-4FE2-A8E4-DF8EAF141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8679182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BEC03098-4048-4038-A3EA-07DDA6965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306236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56CD63FB-4A6E-426C-9B8C-F6D213315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175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2BB91A94-B602-4E96-A50B-049E13210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86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3EE5C716-B9C3-4B0F-8B42-0601F285F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2306236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69D38759-C275-4B2A-AC7F-76BA76D9F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175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86A8D3E1-7333-488C-AC46-8392336C0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2386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C44DF466-B1B9-4067-9C31-39F264F23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23062363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1520C968-8989-4D8B-9D7B-3ED9F28D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841351909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4D6A11DE-1F95-42F5-AE28-5E70DB8C4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841351909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AF4AAD88-CDCD-4045-AFF6-A8A9C35B1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841351909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907DC435-41AD-4CC7-9E9A-B184710D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34424636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F14C13E5-7B33-4A69-A603-4FEA71B42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84094594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6238BDC8-C17D-46FA-857F-B89BBA2E5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84037444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4CA4B9E7-48F7-4AFB-9F09-638F31D54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41351909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E5D8B3D7-CFC5-4FCD-927A-13BBC190C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833296357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E1629319-1519-4893-A316-AFE81D2F3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841351909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06D394D8-78EA-4E3F-944F-AA772AD8B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83026827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CB0FCF60-008B-4AF7-A0E7-76D810899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83719554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9B2710EF-8B88-41A9-984B-0852DD4F0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82913999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1E4029AA-EE2A-4B82-A80D-78D0165AB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3442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223DCFE6-4E7E-4287-8B74-E49C40F28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4135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F23429CB-4E79-4BA2-AA3E-104CE1BE0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83329635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6732B6BB-97C1-4FBF-8D1E-0E4099FF4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3442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2A610CEF-8325-4490-A894-3309653EE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4135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0E6C35F2-3EDC-47DB-871F-82A501918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83329635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03112520-250E-4F6C-A3B3-BF9290A83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34424636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441E4C1E-D9B6-4929-9FD8-56E138B0E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84135190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92ED78BC-77BC-429A-854D-843238637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833296357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3CC4C48E-0B9A-4500-BE26-8526E402D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77900645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B5D891DA-811F-43FA-B17A-AD19F2A73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77900645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5D60CE5C-274C-474F-8128-682B080F7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77900645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C04483C4-7491-4570-B6B5-D34E1FB22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72079182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B06A7101-62B3-4B37-8FF0-37D97D18D5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7786004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F6734BA5-C09E-4C05-A5D8-18B2A587B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7780289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DCCD5A66-BD8C-48C5-92FE-0FD251807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7900645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6CB28446-7AEC-44D4-B92A-4ABE8A31C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70950902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5B93DA77-AE9A-43BD-8972-BA1497B4D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77900645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6542F411-D240-4FFC-BBA2-EC3F0F1EE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76792281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156024FA-D7F6-40EB-ADF7-30FFB53C3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774850091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F10E96DF-E842-4FA0-BE41-04CEAA443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76679453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7DDD3496-2257-43C6-A751-8EA2D8664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20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9F2DD498-74A4-40E1-BACA-FCF48C2826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900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BFB14EF0-8D47-4321-A3BE-07639D0D3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709509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0F328D79-91E3-44FC-A8C9-BB0A4BBD23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20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E430E099-3FF9-4FD7-B6C8-E8E70A33A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900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A43EFBBC-C83F-4B1F-994C-ED3936CB7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709509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8143496B-15E6-4A16-83F7-7564CB0B7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20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F6C282EA-7FF7-4882-AEE1-D43F667AD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900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C26ECAA3-3022-4726-80C6-2AA26A4F0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70950902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1731C461-F297-432B-970D-30CE5C6B8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72079182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D2ED2224-B2DA-4E9E-A0E2-848ECD51D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7900645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EE6508F6-3F45-4520-9A26-C836BAAC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709509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7C7A5B65-5AA2-4221-B35A-F31E77E0C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20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EC6F5D7F-7A6A-4A91-BB52-F04BFE4DB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900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4F6ECCAD-3883-4114-B4DE-72D358CE5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709509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4CB1803A-2636-40D9-839E-1E8782553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207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66F00FA3-86C0-4FD6-851E-980AE1A92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7900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C6D35A4B-EA14-413A-9E8D-46C63FB92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70950902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278E0243-B6E0-4A5B-B0AC-822C2CD0C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73328645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0A1D44FB-AD82-4FC3-8BD4-1E830ACB9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73328645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EA2DE057-35A1-4D58-BFAD-A681AC30F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73328645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633764EC-1F64-4978-81EE-317687B68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26359182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32801F89-89C2-4AFF-B23E-82715B2FE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7328804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BCA83360-AA55-45D9-A5B1-AD1CEFB55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7323089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5CE9B328-92F0-4BDB-9FDC-479105183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3328645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6174753D-3B5A-4984-9F63-6E2940E7B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25230902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FDCEA673-E532-49B7-AE1E-8FDB32D87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73328645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011D0D3F-2EE3-41F6-9E4B-52E795F90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72220281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2E52B297-70B4-4C82-A83C-04DAB5A94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729130091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D2950739-6096-4C7A-9596-205FB3CC5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72107453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D0CEAE24-8D05-4A9F-B0B9-CD5B18097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2635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73BF8E57-68B1-4270-8127-CDE294819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3328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42FC850C-F9C7-45AD-A34E-B2BBD75CE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252309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F5F6F274-88F7-43A6-AE88-BAFA784084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2635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B3BC9BC0-B223-444C-8A1B-C77EEF579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3328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371E432C-CD56-4873-999D-8957BB84E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2523090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6521501A-FA5F-4C17-9FA9-8B86BB3CC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2635918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8DD40F54-FD37-41A0-A934-4274E43BE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73328645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673869FE-A6BD-498C-9899-72F1C3137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725230902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04CC0450-E130-4EF5-972D-71D1B8DF1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670941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3954CD46-A9BF-423B-9D7C-8BE775BB0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670941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391D9992-E836-4467-9F78-3E4A95FB6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6709410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BBF2BC5F-C1F1-4580-B98C-9CD1B4FAE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4013727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9992425C-3CC6-4A3B-A711-B0017916D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67053503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67625E96-A33C-49DF-8DFD-B4B5D7F29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66996353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90537AE0-2DBB-42D9-8246-AE0682556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70941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F2D95B75-AD29-4C30-B498-5AE86FEC9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288544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EECB08E3-4DE9-4BCF-A533-E653A185A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670941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7452A540-B989-4B03-99C3-4DF5BE6EA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6598573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10E54B45-C3E6-45DF-B797-432695AC0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666784636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7B144A4E-F01B-4E3D-A1FF-F8C3FD50A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6587290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6871DBC1-4F53-4F12-A0FA-2B34A4B6A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640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97015B5F-9E44-4C49-8B62-53312912A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7094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BC5484E4-133E-40D1-9CF2-D3E636BADF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6628854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926D7B60-AB9E-41D9-8221-FD7462483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640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001ECDDC-7C12-4D09-924A-34CFE9B20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7094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56F67E00-C685-4CBE-BF82-E0214CAD3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6628854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748C4819-83BD-4AB2-B3DA-0258D17D3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640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9566B381-8AE1-4CD0-A1EC-C2B6FD80C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7094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C412FE50-053A-4C29-8EF7-CF7AF577F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66288544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6EED1E9E-1CC2-4E2A-B8D6-54B2301E3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4013727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F6F259C1-AF9F-4782-A8B0-75DD285E4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70941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B1E0566D-932C-4956-BD86-D4252747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628854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042BE1A4-4E36-4863-8BC7-D3508288C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640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3716CE38-8E6B-4ED3-A055-161D78D45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7094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FE5D6583-9DC7-457D-B117-98EFAB30B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6628854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EEAD6919-9758-4669-9A49-72CE74FB5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6401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0397058C-9EDC-4CF4-A985-BF8FE3C10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7094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AD19F7F0-6638-4F62-BCF6-F45590EF1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66288544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58B64B60-A5BE-4E1B-A28F-EBE44763E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625221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66A7FF4B-A6BA-4024-9ABF-BA28DBC52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625221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E00E0FF5-01A9-4420-BDC2-D2CA92830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6252210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F9817433-3AC2-4905-B3EC-5B965F5AA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18293727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1AD28EBF-0A60-43B6-BAC2-0FD610947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62481503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256ECB79-57D7-4F98-ACDF-070298FB7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62424353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928297E8-D33E-40AE-82CB-F05094C21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25221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00C4776E-9500-42B9-865A-B0822E5A9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61716544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45B0ADC3-06CC-4625-BAC4-955773E37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625221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B6E34046-1609-4BF3-88EB-0A68D662A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6141373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A352EA53-F3E4-413C-9581-3115AE4EC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621064636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261B702F-3ED3-4EF1-BAD3-E69B3F3F9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61300908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BEC66987-6BA7-4E97-9B47-F9DADB3EE4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1829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71DC65D8-2A8B-4941-92FE-4EFE8BD14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2522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10A02C01-CD92-44D4-9780-A5D6382CB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6171654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FB41B04E-638A-4096-90CE-19C4963FB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1829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4EFBDEA0-A7B6-4859-8251-6E0E7927A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2522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341018BA-2008-4ACA-9B7F-C6804E512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61716544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24B8E707-AB55-4169-98C3-1FF0F4826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18293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A57FB34B-AA60-40BF-A075-EDE137629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62522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88462A4E-7856-459E-865B-61327D187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61716544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A9525E2A-F1C0-4E44-BADA-7639C1D51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56287554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E977FF50-73D2-4CBA-9214-0A966D533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56287554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A7EE0645-D81A-464C-9EFF-307123A17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56287554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CB9E91AB-969F-4F83-A36F-8665C9A02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5594827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3E6D9F05-D87F-400C-959F-18A17FA40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56246957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0E786C5E-45C9-4117-B958-8D58C86C8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561898079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9C80A08C-48B9-4F24-82FA-44D06C236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287554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75D9BABA-5C24-477F-9E89-42C911FD1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5481999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3FFD7772-152F-45B0-BA23-23A40CED4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56287554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DDD13C7A-19D3-41A2-A133-A0C58C028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551791909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085D4AE8-B10B-49EA-A900-8EF2E3A0D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558719182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481EB2C4-033A-4BFE-9B66-5F30522A8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5506636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1B1DDCB2-BA28-4D39-A31A-EF9B26563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55948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78E6580B-3B45-4A93-BEA0-ECBC95807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2875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31318F14-666A-454E-8C4C-1FDF56EB5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5481999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32D36024-AB04-471E-B180-6FD144A49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55948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36B9C116-02AD-45E4-ABA6-C492499DD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2875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325F7B0F-CE93-437A-B8BF-566B17838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5481999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86FD966F-EF86-4D19-8753-397FB1794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55948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0199829C-8B45-461B-A848-12F2E7C6C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2875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A26EAAD7-4304-43D1-96DA-DAC40745C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5481999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0E73CDB8-C3A1-486D-8E10-DBA444315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5594827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5F304C44-2F0D-4BB1-A3D6-CF5864712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287554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A2462D03-5D4B-46A3-9222-9C78F31E8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5481999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E321EFB7-E704-4CE7-8551-1B386CFB6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55948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E8AB5BF4-64FA-4169-8919-C02E431FB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2875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C8255C41-87FB-4E58-BF21-B61B1777F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5481999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CA924C73-910D-40D2-B616-74D8C353F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55948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2A6F8CAA-5A06-4459-BD9C-FC3ACC024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62875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B8309A7E-D466-4400-BCEE-FBE8E3115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5481999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0C403D52-0635-4E30-AA85-36DDE1A52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51715554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806CDECA-EDD3-4009-943C-FCCED0098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51715554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F682BC67-BC7A-4D3C-8484-3406CAB42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51715554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384643F5-E815-42BD-A785-E00208927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1022827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3A2374DC-91A1-45F3-B385-7D7BC097F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51674957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DF355EEE-E41C-4ED2-841C-A9B3E3C7E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516178079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40E535CB-55BE-4C3A-8407-3AC70A030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1715554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C9CD8183-540F-43AF-B23E-2990E3DE9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50909999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F23397E8-19AD-4C95-BB20-FE15A5847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51715554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03D25A2A-AC0B-49ED-A15E-70F954B22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506071909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59F54FB0-B33F-4873-9128-BB1B33D96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512999182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8CEAC9B1-CA98-4918-9F99-772D8FF78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50494363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26F10E70-6E3D-4DF9-ADAD-DDA3C8F74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10228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891985D8-7509-4B4D-AEDD-876668DD4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17155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BD285481-38D3-4A73-8C85-509469E70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0909999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268D4493-3E67-4B6F-BFDE-FC6AC7E9D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10228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F891210E-8141-4CB7-B497-2E5C9DA8E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17155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98991FDB-D5CF-4C8F-85E4-EF223FB53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0909999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FC772657-5C96-4462-88D3-A2B75071D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1022827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85CDF0E5-0311-4C93-80EA-A9E8F5FCC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51715554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5FD81A24-9FEF-4114-98BF-CC71805F6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50909999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F5BE57C8-6263-4D16-AF4D-681E396A3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454810091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7C40974A-CDDF-4382-8317-065A70220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454810091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2D8DEA89-6638-4F2C-ADCA-793671DF5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35455" y="45481009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41A6AACC-EAD1-4B92-8215-DB105696A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788281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A7D3A0FB-054F-4CA9-991E-D7DD73BBE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56155" y="45440412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397" name="Image 396">
          <a:extLst>
            <a:ext uri="{FF2B5EF4-FFF2-40B4-BE49-F238E27FC236}">
              <a16:creationId xmlns:a16="http://schemas.microsoft.com/office/drawing/2014/main" id="{4909B1C8-56EC-4DC5-BB20-CC5426D79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41905" y="45383262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C950E6C0-972C-4145-8651-F59C8F8F1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54810091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EF27BAB6-F20F-4AE8-9D30-06C46FBB0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46754539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752E5E0E-6AC9-4C2A-B7EE-3C553E525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69727" y="454810091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C3DF8414-D7EE-4BA8-B434-C5C2C582C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44372645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8705A873-93E4-4960-8E85-3CE90944D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450653727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C6162982-7E4E-4A58-B22F-073C57498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284545" y="4425981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93CB2A9A-0262-4F69-A1C6-3EC5A3B34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4788281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0708B168-CA87-49BF-8F04-03EAFB8FD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54810091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BA0BFDD3-D7D7-415D-A45D-BA3BF191F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44675453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83885D27-181C-4458-9223-AC3B5D34D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4788281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5A5AE5AE-33A3-409F-B0C5-AB9B1E5CC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54810091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B8E3EA87-F046-4E6A-827D-E963634A4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44675453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99FABCE8-6AD7-462E-84BB-11AC636F5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4788281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3823BC00-CFEF-47B8-A4FA-D23F9F808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54810091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BD60B1CA-7B03-42CE-84DA-4BC048563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446754539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4BFC4210-D15A-46B3-82CC-45988B431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4788281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30F05F3A-1F04-4C33-B8DB-C4820DB4E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54810091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15F4F7A8-8991-4319-B060-8539B914E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44675453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28D7BDC8-6E70-4D27-88DB-3544044B7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4788281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5361AF13-177A-401D-A68A-3E8722A78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54810091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42688107-1986-406A-9AAC-686CBB707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446754539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98CEFC2A-B658-420C-8715-FB36B6C6D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4788281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A65F0C69-F529-479E-9FE0-DF75F6DC9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58045" y="454810091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C9C5D5CB-437F-4383-87A6-2E41AEB84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79878" y="446754539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8BE265E6-BE5C-45FD-A906-172AA0745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140750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473E3856-EED2-4B9E-BB1F-7FCF79925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151180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6BFBC87A-0765-455C-BF4C-E29B00BB8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789208" y="138922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E1AE72FD-2E2A-4E83-B3E0-EAE1B884C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E217D1C4-8D52-4DCB-A136-7513A8A46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178AE45D-DBC8-40C1-BA9D-BD0726ED1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78920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F6546833-FDD8-42EE-8152-9CE0978DC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140750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7AC87C88-6DB9-4262-A7E5-C25CF478B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151180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9F6789F3-E033-4ECC-9279-F76A43457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827558" y="138922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9033CBC3-06C2-4004-B854-6EC79D847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140750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724895EB-9FC3-4003-99DE-80242DC24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151180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1C94B474-EC4A-48FA-BCA3-9876B7CAC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827558" y="138922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B2791E98-6E40-42D7-845D-9A99A43FE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A4E5B34C-876E-4993-86C8-3AF565584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FD2B2B9E-9A7A-44DC-9EF1-E8EEA67BA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827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3B0B2DA4-15DA-455C-AFEE-455D7FB90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C34125E2-4E95-4761-908C-ABCCBF27F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F790DEFE-8B49-4E36-AF12-58159B7D4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827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390154E0-A27A-4B4C-93C5-43138F426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140750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5A233E1B-CA40-419B-92C2-74BB797C1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151180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AD2488BF-E622-42F5-B202-A2D67026B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827558" y="138922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A4EA558A-C868-406F-B044-26220998CB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A29DB55F-BF97-488A-906A-ED277892B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70572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45" name="Image 444">
          <a:extLst>
            <a:ext uri="{FF2B5EF4-FFF2-40B4-BE49-F238E27FC236}">
              <a16:creationId xmlns:a16="http://schemas.microsoft.com/office/drawing/2014/main" id="{5CB9D35B-6037-4B86-9D4F-976E5AEB4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82755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46" name="Image 445">
          <a:extLst>
            <a:ext uri="{FF2B5EF4-FFF2-40B4-BE49-F238E27FC236}">
              <a16:creationId xmlns:a16="http://schemas.microsoft.com/office/drawing/2014/main" id="{F6EA6F66-78EF-4A40-B65C-DAC104D9F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6706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47" name="Image 446">
          <a:extLst>
            <a:ext uri="{FF2B5EF4-FFF2-40B4-BE49-F238E27FC236}">
              <a16:creationId xmlns:a16="http://schemas.microsoft.com/office/drawing/2014/main" id="{AF451DEA-A3B9-4C0D-81D4-1A9B8FB0F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3611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48" name="Image 447">
          <a:extLst>
            <a:ext uri="{FF2B5EF4-FFF2-40B4-BE49-F238E27FC236}">
              <a16:creationId xmlns:a16="http://schemas.microsoft.com/office/drawing/2014/main" id="{E923DEAB-0C87-4B32-BF3F-74A8F58CE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5582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49" name="Image 448">
          <a:extLst>
            <a:ext uri="{FF2B5EF4-FFF2-40B4-BE49-F238E27FC236}">
              <a16:creationId xmlns:a16="http://schemas.microsoft.com/office/drawing/2014/main" id="{D0D2272B-CD5A-4877-AFBE-0A2C212C5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6706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50" name="Image 449">
          <a:extLst>
            <a:ext uri="{FF2B5EF4-FFF2-40B4-BE49-F238E27FC236}">
              <a16:creationId xmlns:a16="http://schemas.microsoft.com/office/drawing/2014/main" id="{CD44847C-DEDD-4D11-B4F1-C8A59E754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3611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51" name="Image 450">
          <a:extLst>
            <a:ext uri="{FF2B5EF4-FFF2-40B4-BE49-F238E27FC236}">
              <a16:creationId xmlns:a16="http://schemas.microsoft.com/office/drawing/2014/main" id="{D3C601A3-2014-4543-8133-3C6DBFEB8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5582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05814CA3-528E-4ED2-8970-7FC5A3B45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1129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FE7F271E-EA4E-4007-AF8F-CCBDB290F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8034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71BB70FA-1C94-46B7-A30F-FA03AC9FD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80005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EE7CFFBB-BCBA-4298-9BD7-90057B390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978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3F969FDE-BCC4-4F09-ACB0-87788FCC1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84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814762F0-7B21-490C-830A-8F79A35A4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854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2DE5DF4E-C273-45FD-8F1D-963343446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978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72522BE1-4313-4F85-AD28-59B8073B8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84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9E6422FA-97DF-4A7A-8751-55B246C91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854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6B11B51E-4B36-4D0B-BAC2-F002F3D07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321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FB767C1F-772F-426F-8FF7-96D5A1A41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3227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96E81688-73D0-4ED0-89B1-CD0A6059C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5197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58B30C4C-FBAC-4D67-9BF4-E5F1BBA35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978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6CA94BEA-D3AC-4939-921D-91EB12864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5884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BA19B93C-E2CE-4348-AFD7-C47AF161D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8546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467" name="Image 466">
          <a:extLst>
            <a:ext uri="{FF2B5EF4-FFF2-40B4-BE49-F238E27FC236}">
              <a16:creationId xmlns:a16="http://schemas.microsoft.com/office/drawing/2014/main" id="{C6427ECE-E843-496B-B890-479A674072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860946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468" name="Image 467">
          <a:extLst>
            <a:ext uri="{FF2B5EF4-FFF2-40B4-BE49-F238E27FC236}">
              <a16:creationId xmlns:a16="http://schemas.microsoft.com/office/drawing/2014/main" id="{7BC44507-DCE3-4E93-887E-B4EFB0624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860946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469" name="Image 468">
          <a:extLst>
            <a:ext uri="{FF2B5EF4-FFF2-40B4-BE49-F238E27FC236}">
              <a16:creationId xmlns:a16="http://schemas.microsoft.com/office/drawing/2014/main" id="{CCB9D2EB-7CD2-4FD9-8EC1-91069B18C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860946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248610A9-4743-4F40-90D5-C01546082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91890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471" name="Image 470">
          <a:extLst>
            <a:ext uri="{FF2B5EF4-FFF2-40B4-BE49-F238E27FC236}">
              <a16:creationId xmlns:a16="http://schemas.microsoft.com/office/drawing/2014/main" id="{A8ED7617-B1CA-431B-BAA0-94B98E5DA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4825" y="1856930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472" name="Image 471">
          <a:extLst>
            <a:ext uri="{FF2B5EF4-FFF2-40B4-BE49-F238E27FC236}">
              <a16:creationId xmlns:a16="http://schemas.microsoft.com/office/drawing/2014/main" id="{F2A9BDC0-62F2-4FFE-BCF2-EB3916398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70575" y="18512155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207F5828-908C-436F-B918-E170BE1AF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4ED81364-FB68-44CC-90A4-B21521886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806511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475" name="Image 474">
          <a:extLst>
            <a:ext uri="{FF2B5EF4-FFF2-40B4-BE49-F238E27FC236}">
              <a16:creationId xmlns:a16="http://schemas.microsoft.com/office/drawing/2014/main" id="{78299700-CD93-4536-9920-2469FE49A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476" name="Image 475">
          <a:extLst>
            <a:ext uri="{FF2B5EF4-FFF2-40B4-BE49-F238E27FC236}">
              <a16:creationId xmlns:a16="http://schemas.microsoft.com/office/drawing/2014/main" id="{BC355C49-83B5-4E34-9261-FDFC8AA2D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750456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477" name="Image 476">
          <a:extLst>
            <a:ext uri="{FF2B5EF4-FFF2-40B4-BE49-F238E27FC236}">
              <a16:creationId xmlns:a16="http://schemas.microsoft.com/office/drawing/2014/main" id="{49B443C2-8877-4AC8-88A6-B75A46F46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819513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478" name="Image 477">
          <a:extLst>
            <a:ext uri="{FF2B5EF4-FFF2-40B4-BE49-F238E27FC236}">
              <a16:creationId xmlns:a16="http://schemas.microsoft.com/office/drawing/2014/main" id="{BFFB1C56-30BE-49B0-AC2D-E5A26633F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73921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79" name="Image 478">
          <a:extLst>
            <a:ext uri="{FF2B5EF4-FFF2-40B4-BE49-F238E27FC236}">
              <a16:creationId xmlns:a16="http://schemas.microsoft.com/office/drawing/2014/main" id="{BD0F37D0-8415-4A9A-9FF8-81DBEC42D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79189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80" name="Image 479">
          <a:extLst>
            <a:ext uri="{FF2B5EF4-FFF2-40B4-BE49-F238E27FC236}">
              <a16:creationId xmlns:a16="http://schemas.microsoft.com/office/drawing/2014/main" id="{23135EDF-6629-4E2B-B703-2640B42BF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81" name="Image 480">
          <a:extLst>
            <a:ext uri="{FF2B5EF4-FFF2-40B4-BE49-F238E27FC236}">
              <a16:creationId xmlns:a16="http://schemas.microsoft.com/office/drawing/2014/main" id="{AFF49DF2-791D-4E49-96DC-D3E8CA330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78065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E16F7A5E-165C-477F-9167-87E960C7F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79189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D9E98CF6-AE65-46B8-8DCF-F9CA6BF55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7C75F07C-7F20-4DC8-B184-4515C30E5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78065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A2BD1495-CEC7-461A-AC9F-8230392DC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79189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98415298-4A2D-4342-AF82-686109709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882803E4-2F56-41C4-84FB-7B24211DB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780651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1DF04352-D916-41CC-AA9A-E2CC1200E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91890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B12CBD5C-AFFE-4636-90B7-FA0FCBCDA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62D90239-1C41-402B-AB92-B42C21C94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8065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21BA4CAA-07B9-4565-832D-5F2EA87F5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79189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AD83F29D-0ABD-40E2-91B3-62FD5A6FA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2B71FF46-752B-4167-BEB8-C34872A29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78065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CEE71887-1AEB-42DF-AD53-DC8212EA1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79189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A9B3A122-1946-433B-8249-681D4CEC6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496" name="Image 495">
          <a:extLst>
            <a:ext uri="{FF2B5EF4-FFF2-40B4-BE49-F238E27FC236}">
              <a16:creationId xmlns:a16="http://schemas.microsoft.com/office/drawing/2014/main" id="{B942731E-37C2-42C6-A76C-CCA6ADC54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780651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D9C68974-F179-4994-AACE-965AA1D4D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4051756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E0E49FF9-0CD3-45D6-9A10-9EFF0F44D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4051756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499" name="Image 498">
          <a:extLst>
            <a:ext uri="{FF2B5EF4-FFF2-40B4-BE49-F238E27FC236}">
              <a16:creationId xmlns:a16="http://schemas.microsoft.com/office/drawing/2014/main" id="{E35465BD-7244-4D3C-8678-2F97C2F4A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4051756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00" name="Image 499">
          <a:extLst>
            <a:ext uri="{FF2B5EF4-FFF2-40B4-BE49-F238E27FC236}">
              <a16:creationId xmlns:a16="http://schemas.microsoft.com/office/drawing/2014/main" id="{F37349FD-59C9-4A6B-BE50-7A2365D0C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361193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4E54E52A-C45A-4B77-9F1C-C51C67899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4825" y="1401159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502" name="Image 501">
          <a:extLst>
            <a:ext uri="{FF2B5EF4-FFF2-40B4-BE49-F238E27FC236}">
              <a16:creationId xmlns:a16="http://schemas.microsoft.com/office/drawing/2014/main" id="{51219889-43DA-4A92-9BF4-0A56E3FEA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70575" y="13954442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E2C53769-114F-45E6-AF56-27A3BFFAD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405175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26D6DD94-C458-476C-A7CB-D9650E206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3248798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9CE6BE2F-6180-42C4-9867-F7EDB708B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1405175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D8CC60A3-D3AF-45BB-9B84-71D8FA0AEF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294685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8CC24BAB-C68A-49DE-AE9D-E68A287E6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363741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3723CD2F-D21A-46EB-BA4C-6F19C7E7F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28344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4BF608E1-7EF5-4979-A0B0-93F3DB035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3611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0E147E33-AF15-441D-B873-58B4BC5C0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40517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F16C8284-8B5B-4C4C-87DA-66E41C173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324879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47AF11C5-FCDC-4F83-BA65-1462B8522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3611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315B5264-B44C-4AB4-B62E-E78630BB3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40517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5D15D72E-8543-42B3-AC86-C0FC5BDB0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324879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54A82762-5166-4B33-8597-F5D173DEC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3611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71C9E1A3-C384-4B71-B96C-A84B843DF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40517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135FD235-90E6-420B-A34B-1ECF71642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3248798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518" name="Image 517">
          <a:extLst>
            <a:ext uri="{FF2B5EF4-FFF2-40B4-BE49-F238E27FC236}">
              <a16:creationId xmlns:a16="http://schemas.microsoft.com/office/drawing/2014/main" id="{3069736D-1820-40ED-BA0C-23BA12A01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783669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519" name="Image 518">
          <a:extLst>
            <a:ext uri="{FF2B5EF4-FFF2-40B4-BE49-F238E27FC236}">
              <a16:creationId xmlns:a16="http://schemas.microsoft.com/office/drawing/2014/main" id="{1C9F173B-AEED-4769-A980-154B19EC7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783669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520" name="Image 519">
          <a:extLst>
            <a:ext uri="{FF2B5EF4-FFF2-40B4-BE49-F238E27FC236}">
              <a16:creationId xmlns:a16="http://schemas.microsoft.com/office/drawing/2014/main" id="{3C33CA01-0D1D-49EC-B559-558AC5795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783669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7FAFF6D6-AFDE-499B-ABE7-3F62EEE8E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14613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522" name="Image 521">
          <a:extLst>
            <a:ext uri="{FF2B5EF4-FFF2-40B4-BE49-F238E27FC236}">
              <a16:creationId xmlns:a16="http://schemas.microsoft.com/office/drawing/2014/main" id="{86D680A6-180D-4441-85D9-51ED42543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4825" y="779653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523" name="Image 522">
          <a:extLst>
            <a:ext uri="{FF2B5EF4-FFF2-40B4-BE49-F238E27FC236}">
              <a16:creationId xmlns:a16="http://schemas.microsoft.com/office/drawing/2014/main" id="{FF936E06-4129-471B-9410-2E1EF3AD6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70575" y="7739380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2EEC8B5F-5EA8-47F4-A6F3-8572CF0F5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83669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C8DB64D2-ACD7-46CE-A537-FA0430C4A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033736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FA903341-31E6-4701-AC1E-87B265CA6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783669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DC3EC277-515E-4B94-8724-F16468B85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673179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450802EC-661E-454E-A7D2-3B8DA4110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742235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34655947-A0AD-42B6-ACBB-7688CAEA8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661939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8C6C65BE-E6C0-43B0-80D9-CC6E4CB36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4AEE9B71-F3C3-4744-9574-EB673E56E7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870A2BF0-5988-45ED-A086-F5B3589C2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95A1EB6F-FD55-4148-BB8A-2358BB607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B71BE8CB-5B58-451F-B847-D5594D031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ADCB3EF6-E430-4E1B-A0B5-1ED4CC96D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F776820E-5166-48A9-B0B5-93C3B6271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DBEF138A-D7EE-4FF7-8CED-920114E16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E56D6263-1740-4B6F-B861-737F4AF6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7F5AA604-6CF1-4073-814D-E30216BBF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1461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1AAEABFA-A587-4DC6-9C77-D4F310B09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83669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8756BEEF-05ED-42CE-804D-9DBFEE4DB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B26E050A-C1BF-4488-AE25-6D44A1828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59A6C179-FC67-4DF3-96D7-D3B58D359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704BDBD9-D3C8-4FCA-9538-0E38B93C4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296F6687-A6BE-4239-B8B6-E5F9C37FA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777771A3-7557-4CD3-912C-7803254EBA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BD157C88-756F-464F-A1DC-9D62560C0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67AEC17C-A2EA-49AB-B791-9FA92972F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48804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494576E2-2119-44D5-B1D0-ECCAD2471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57099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F81E48C6-7465-463C-BA62-B30BE7377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47680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9FE8F087-4D4E-43E2-B5BC-65323EDB9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1461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8EC39C7A-48C6-4D7A-825B-2D7BFB00E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83669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B67D3619-F9DE-42C9-A514-BD44ACBCA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DA1F1D5A-F780-4404-93C3-6D66CCA4D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48804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AFE6852A-B4A4-4734-8662-DCB388936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55709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05759866-35A5-4B4B-B148-946C2E5FB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47680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03765FEE-FE27-4700-A1F4-C896C8F56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48804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EF1D55E8-4DC4-40FB-BC4C-921E3EF67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55709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88EB0CE8-97A1-4D25-8E7A-81688128B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47680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8290862A-DFED-44E4-B663-795B4F4B0C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61373E2A-2A8B-4D05-A2CB-8B743F978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2E7BB180-BE48-4AE0-BCFE-A44EBB371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D39E0F1C-EDCE-4386-81F3-802145147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FFE463D2-3129-4FD3-87B9-DD5394000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356A0EF0-08D9-4263-9A43-547637108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1376AF3D-81DE-4507-AC08-57CAA3F75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48804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D470ECCA-BE78-4357-AC24-1038CC1FE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55709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C9035BA8-BEEB-4DF5-8A0C-26C6FFA30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47680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2736EE79-A77C-4FB5-AF0A-6E3EE8554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5DC8EDB0-E49F-47F7-B0BD-28065BC28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40A3B9E6-1047-4E1B-AE25-07AD55125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0FD2FAF6-3177-4F74-9F65-F4CFE37D6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79189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B68F7653-8AC6-4782-A7B7-A9B52CBCC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74" name="Image 573">
          <a:extLst>
            <a:ext uri="{FF2B5EF4-FFF2-40B4-BE49-F238E27FC236}">
              <a16:creationId xmlns:a16="http://schemas.microsoft.com/office/drawing/2014/main" id="{7A0761ED-11F6-4AE7-B1A3-C2D0CB376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78065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75" name="Image 574">
          <a:extLst>
            <a:ext uri="{FF2B5EF4-FFF2-40B4-BE49-F238E27FC236}">
              <a16:creationId xmlns:a16="http://schemas.microsoft.com/office/drawing/2014/main" id="{CF58C4CD-A206-416B-BA01-FF40F70CC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79189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76" name="Image 575">
          <a:extLst>
            <a:ext uri="{FF2B5EF4-FFF2-40B4-BE49-F238E27FC236}">
              <a16:creationId xmlns:a16="http://schemas.microsoft.com/office/drawing/2014/main" id="{7DEE8EE5-AC26-4CEA-B0DE-D09BAD740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77" name="Image 576">
          <a:extLst>
            <a:ext uri="{FF2B5EF4-FFF2-40B4-BE49-F238E27FC236}">
              <a16:creationId xmlns:a16="http://schemas.microsoft.com/office/drawing/2014/main" id="{8253930D-A99A-4FA0-A043-379D8D50D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78065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78" name="Image 577">
          <a:extLst>
            <a:ext uri="{FF2B5EF4-FFF2-40B4-BE49-F238E27FC236}">
              <a16:creationId xmlns:a16="http://schemas.microsoft.com/office/drawing/2014/main" id="{FA5C7D9C-42E0-467A-B225-EE9F24F67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3611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79" name="Image 578">
          <a:extLst>
            <a:ext uri="{FF2B5EF4-FFF2-40B4-BE49-F238E27FC236}">
              <a16:creationId xmlns:a16="http://schemas.microsoft.com/office/drawing/2014/main" id="{07231796-3C5E-43E9-AE32-3DBB707D8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40517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80" name="Image 579">
          <a:extLst>
            <a:ext uri="{FF2B5EF4-FFF2-40B4-BE49-F238E27FC236}">
              <a16:creationId xmlns:a16="http://schemas.microsoft.com/office/drawing/2014/main" id="{26EC1FE3-33EC-41EF-A8F9-59CCBBF1A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324879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81" name="Image 580">
          <a:extLst>
            <a:ext uri="{FF2B5EF4-FFF2-40B4-BE49-F238E27FC236}">
              <a16:creationId xmlns:a16="http://schemas.microsoft.com/office/drawing/2014/main" id="{4398662A-2B01-4989-8BE3-79A09E775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82" name="Image 581">
          <a:extLst>
            <a:ext uri="{FF2B5EF4-FFF2-40B4-BE49-F238E27FC236}">
              <a16:creationId xmlns:a16="http://schemas.microsoft.com/office/drawing/2014/main" id="{ECA2DFBA-283D-4056-AC79-E936E817E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83" name="Image 582">
          <a:extLst>
            <a:ext uri="{FF2B5EF4-FFF2-40B4-BE49-F238E27FC236}">
              <a16:creationId xmlns:a16="http://schemas.microsoft.com/office/drawing/2014/main" id="{B622B8BF-D8AE-4A46-9908-B5D9CE1EE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84" name="Image 583">
          <a:extLst>
            <a:ext uri="{FF2B5EF4-FFF2-40B4-BE49-F238E27FC236}">
              <a16:creationId xmlns:a16="http://schemas.microsoft.com/office/drawing/2014/main" id="{50518921-F4C5-4BF5-BD37-185D36553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85" name="Image 584">
          <a:extLst>
            <a:ext uri="{FF2B5EF4-FFF2-40B4-BE49-F238E27FC236}">
              <a16:creationId xmlns:a16="http://schemas.microsoft.com/office/drawing/2014/main" id="{1B74E5EF-19E5-4D6E-A1F3-B0B6369F5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86" name="Image 585">
          <a:extLst>
            <a:ext uri="{FF2B5EF4-FFF2-40B4-BE49-F238E27FC236}">
              <a16:creationId xmlns:a16="http://schemas.microsoft.com/office/drawing/2014/main" id="{73C470F4-4882-48B8-B6A9-81FA73247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87" name="Image 586">
          <a:extLst>
            <a:ext uri="{FF2B5EF4-FFF2-40B4-BE49-F238E27FC236}">
              <a16:creationId xmlns:a16="http://schemas.microsoft.com/office/drawing/2014/main" id="{B03AB28B-CBCE-44BD-81A5-4A673411B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48804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88" name="Image 587">
          <a:extLst>
            <a:ext uri="{FF2B5EF4-FFF2-40B4-BE49-F238E27FC236}">
              <a16:creationId xmlns:a16="http://schemas.microsoft.com/office/drawing/2014/main" id="{2AA44FAF-128D-4BE7-8A26-2E1FA0CBD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55709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89" name="Image 588">
          <a:extLst>
            <a:ext uri="{FF2B5EF4-FFF2-40B4-BE49-F238E27FC236}">
              <a16:creationId xmlns:a16="http://schemas.microsoft.com/office/drawing/2014/main" id="{D811ADF1-3FCE-4874-8F9E-8C02D93E5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47680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90" name="Image 589">
          <a:extLst>
            <a:ext uri="{FF2B5EF4-FFF2-40B4-BE49-F238E27FC236}">
              <a16:creationId xmlns:a16="http://schemas.microsoft.com/office/drawing/2014/main" id="{7EB7EE5C-0A95-42C8-9B26-F81E07DA3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1461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591" name="Image 590">
          <a:extLst>
            <a:ext uri="{FF2B5EF4-FFF2-40B4-BE49-F238E27FC236}">
              <a16:creationId xmlns:a16="http://schemas.microsoft.com/office/drawing/2014/main" id="{190BC3F3-F2EA-44D3-A6FF-0DFA55A54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78366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592" name="Image 591">
          <a:extLst>
            <a:ext uri="{FF2B5EF4-FFF2-40B4-BE49-F238E27FC236}">
              <a16:creationId xmlns:a16="http://schemas.microsoft.com/office/drawing/2014/main" id="{77CE44C6-62DF-4A02-A87D-3CA712126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70337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142</xdr:row>
      <xdr:rowOff>0</xdr:rowOff>
    </xdr:from>
    <xdr:ext cx="908029" cy="0"/>
    <xdr:pic>
      <xdr:nvPicPr>
        <xdr:cNvPr id="593" name="Image 592">
          <a:extLst>
            <a:ext uri="{FF2B5EF4-FFF2-40B4-BE49-F238E27FC236}">
              <a16:creationId xmlns:a16="http://schemas.microsoft.com/office/drawing/2014/main" id="{C9A276C3-6B2B-490D-8459-408EA9E2D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74486688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142</xdr:row>
      <xdr:rowOff>0</xdr:rowOff>
    </xdr:from>
    <xdr:ext cx="908029" cy="0"/>
    <xdr:pic>
      <xdr:nvPicPr>
        <xdr:cNvPr id="594" name="Image 593">
          <a:extLst>
            <a:ext uri="{FF2B5EF4-FFF2-40B4-BE49-F238E27FC236}">
              <a16:creationId xmlns:a16="http://schemas.microsoft.com/office/drawing/2014/main" id="{2DDCF2AA-F07E-4CB9-B2AE-CD7FED950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274486688"/>
          <a:ext cx="908029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595" name="Image 594">
          <a:extLst>
            <a:ext uri="{FF2B5EF4-FFF2-40B4-BE49-F238E27FC236}">
              <a16:creationId xmlns:a16="http://schemas.microsoft.com/office/drawing/2014/main" id="{9ACB79AD-88B8-4491-8FF0-63AF37FD1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3987879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596" name="Image 595">
          <a:extLst>
            <a:ext uri="{FF2B5EF4-FFF2-40B4-BE49-F238E27FC236}">
              <a16:creationId xmlns:a16="http://schemas.microsoft.com/office/drawing/2014/main" id="{CBF57CD3-989B-4231-BD61-E7404355B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3987879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597" name="Image 596">
          <a:extLst>
            <a:ext uri="{FF2B5EF4-FFF2-40B4-BE49-F238E27FC236}">
              <a16:creationId xmlns:a16="http://schemas.microsoft.com/office/drawing/2014/main" id="{6A1995EB-C771-44BD-B65B-C21762304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3987879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598" name="Image 597">
          <a:extLst>
            <a:ext uri="{FF2B5EF4-FFF2-40B4-BE49-F238E27FC236}">
              <a16:creationId xmlns:a16="http://schemas.microsoft.com/office/drawing/2014/main" id="{2094CD6E-7186-4EA3-AB37-CBAA4F847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918823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599" name="Image 598">
          <a:extLst>
            <a:ext uri="{FF2B5EF4-FFF2-40B4-BE49-F238E27FC236}">
              <a16:creationId xmlns:a16="http://schemas.microsoft.com/office/drawing/2014/main" id="{A6EF436E-42B6-4425-90D7-9FEF58115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4825" y="3983863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600" name="Image 599">
          <a:extLst>
            <a:ext uri="{FF2B5EF4-FFF2-40B4-BE49-F238E27FC236}">
              <a16:creationId xmlns:a16="http://schemas.microsoft.com/office/drawing/2014/main" id="{ED5E73FE-DBDB-4048-A4ED-EF12CE8E77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70575" y="39781480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601" name="Image 600">
          <a:extLst>
            <a:ext uri="{FF2B5EF4-FFF2-40B4-BE49-F238E27FC236}">
              <a16:creationId xmlns:a16="http://schemas.microsoft.com/office/drawing/2014/main" id="{7556121A-1CF2-40C6-B304-D41029ADD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602" name="Image 601">
          <a:extLst>
            <a:ext uri="{FF2B5EF4-FFF2-40B4-BE49-F238E27FC236}">
              <a16:creationId xmlns:a16="http://schemas.microsoft.com/office/drawing/2014/main" id="{8A6E6536-2436-435A-8035-1E0ACB801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9075836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603" name="Image 602">
          <a:extLst>
            <a:ext uri="{FF2B5EF4-FFF2-40B4-BE49-F238E27FC236}">
              <a16:creationId xmlns:a16="http://schemas.microsoft.com/office/drawing/2014/main" id="{A5444E3B-7D30-45C8-8E37-680ABE7B8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604" name="Image 603">
          <a:extLst>
            <a:ext uri="{FF2B5EF4-FFF2-40B4-BE49-F238E27FC236}">
              <a16:creationId xmlns:a16="http://schemas.microsoft.com/office/drawing/2014/main" id="{7E2E2D55-3642-48FA-928A-518CF0131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3877389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605" name="Image 604">
          <a:extLst>
            <a:ext uri="{FF2B5EF4-FFF2-40B4-BE49-F238E27FC236}">
              <a16:creationId xmlns:a16="http://schemas.microsoft.com/office/drawing/2014/main" id="{4DD84A41-636A-4651-B21F-68086EB15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3946445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606" name="Image 605">
          <a:extLst>
            <a:ext uri="{FF2B5EF4-FFF2-40B4-BE49-F238E27FC236}">
              <a16:creationId xmlns:a16="http://schemas.microsoft.com/office/drawing/2014/main" id="{73E1A5A0-2AD9-4F82-B191-F116609DC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3866149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07" name="Image 606">
          <a:extLst>
            <a:ext uri="{FF2B5EF4-FFF2-40B4-BE49-F238E27FC236}">
              <a16:creationId xmlns:a16="http://schemas.microsoft.com/office/drawing/2014/main" id="{92EDE3C0-42BC-45FA-BF57-4427DBA3A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1882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08" name="Image 607">
          <a:extLst>
            <a:ext uri="{FF2B5EF4-FFF2-40B4-BE49-F238E27FC236}">
              <a16:creationId xmlns:a16="http://schemas.microsoft.com/office/drawing/2014/main" id="{15771DA5-4865-41A7-A3F9-B4E4342E36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09" name="Image 608">
          <a:extLst>
            <a:ext uri="{FF2B5EF4-FFF2-40B4-BE49-F238E27FC236}">
              <a16:creationId xmlns:a16="http://schemas.microsoft.com/office/drawing/2014/main" id="{A1F260D7-76FA-4631-9F93-544A663BB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90758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10" name="Image 609">
          <a:extLst>
            <a:ext uri="{FF2B5EF4-FFF2-40B4-BE49-F238E27FC236}">
              <a16:creationId xmlns:a16="http://schemas.microsoft.com/office/drawing/2014/main" id="{729256EA-135F-43C7-AD39-C37B55C8B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1882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11" name="Image 610">
          <a:extLst>
            <a:ext uri="{FF2B5EF4-FFF2-40B4-BE49-F238E27FC236}">
              <a16:creationId xmlns:a16="http://schemas.microsoft.com/office/drawing/2014/main" id="{AA1FF881-3D10-4161-8620-23D0A2933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12" name="Image 611">
          <a:extLst>
            <a:ext uri="{FF2B5EF4-FFF2-40B4-BE49-F238E27FC236}">
              <a16:creationId xmlns:a16="http://schemas.microsoft.com/office/drawing/2014/main" id="{E21D0C74-E864-451C-B788-AE0C7BD0C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90758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13" name="Image 612">
          <a:extLst>
            <a:ext uri="{FF2B5EF4-FFF2-40B4-BE49-F238E27FC236}">
              <a16:creationId xmlns:a16="http://schemas.microsoft.com/office/drawing/2014/main" id="{9C5D0DB3-8B21-4A25-8CB8-1C7274178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1882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14" name="Image 613">
          <a:extLst>
            <a:ext uri="{FF2B5EF4-FFF2-40B4-BE49-F238E27FC236}">
              <a16:creationId xmlns:a16="http://schemas.microsoft.com/office/drawing/2014/main" id="{D374F311-6B55-4656-9DC0-4854AF992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15" name="Image 614">
          <a:extLst>
            <a:ext uri="{FF2B5EF4-FFF2-40B4-BE49-F238E27FC236}">
              <a16:creationId xmlns:a16="http://schemas.microsoft.com/office/drawing/2014/main" id="{917DFEDF-3E46-4DAE-B5BD-184FD2705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907583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616" name="Image 615">
          <a:extLst>
            <a:ext uri="{FF2B5EF4-FFF2-40B4-BE49-F238E27FC236}">
              <a16:creationId xmlns:a16="http://schemas.microsoft.com/office/drawing/2014/main" id="{8CCA2A6F-93DA-430B-8FB1-F1D99FE17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91882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617" name="Image 616">
          <a:extLst>
            <a:ext uri="{FF2B5EF4-FFF2-40B4-BE49-F238E27FC236}">
              <a16:creationId xmlns:a16="http://schemas.microsoft.com/office/drawing/2014/main" id="{4B94CA00-7EF8-445D-B13A-92C0454E9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618" name="Image 617">
          <a:extLst>
            <a:ext uri="{FF2B5EF4-FFF2-40B4-BE49-F238E27FC236}">
              <a16:creationId xmlns:a16="http://schemas.microsoft.com/office/drawing/2014/main" id="{93D08D08-284C-4DD1-802E-DCD550D2F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90758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19" name="Image 618">
          <a:extLst>
            <a:ext uri="{FF2B5EF4-FFF2-40B4-BE49-F238E27FC236}">
              <a16:creationId xmlns:a16="http://schemas.microsoft.com/office/drawing/2014/main" id="{D7D56F6C-902B-491F-B154-9398EE501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1882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20" name="Image 619">
          <a:extLst>
            <a:ext uri="{FF2B5EF4-FFF2-40B4-BE49-F238E27FC236}">
              <a16:creationId xmlns:a16="http://schemas.microsoft.com/office/drawing/2014/main" id="{2E925741-A321-4BF9-8C4E-F933B2332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21" name="Image 620">
          <a:extLst>
            <a:ext uri="{FF2B5EF4-FFF2-40B4-BE49-F238E27FC236}">
              <a16:creationId xmlns:a16="http://schemas.microsoft.com/office/drawing/2014/main" id="{B1823B34-11ED-445D-9BC4-613FB7193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90758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22" name="Image 621">
          <a:extLst>
            <a:ext uri="{FF2B5EF4-FFF2-40B4-BE49-F238E27FC236}">
              <a16:creationId xmlns:a16="http://schemas.microsoft.com/office/drawing/2014/main" id="{729BB666-11F8-4EEA-9236-909BB638D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1882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23" name="Image 622">
          <a:extLst>
            <a:ext uri="{FF2B5EF4-FFF2-40B4-BE49-F238E27FC236}">
              <a16:creationId xmlns:a16="http://schemas.microsoft.com/office/drawing/2014/main" id="{CA4F0C5A-6970-408F-B7E4-ED03415A9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24" name="Image 623">
          <a:extLst>
            <a:ext uri="{FF2B5EF4-FFF2-40B4-BE49-F238E27FC236}">
              <a16:creationId xmlns:a16="http://schemas.microsoft.com/office/drawing/2014/main" id="{3CA3CCB1-FE1D-470F-9C3A-2B09E93B0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907583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625" name="Image 624">
          <a:extLst>
            <a:ext uri="{FF2B5EF4-FFF2-40B4-BE49-F238E27FC236}">
              <a16:creationId xmlns:a16="http://schemas.microsoft.com/office/drawing/2014/main" id="{5BC33A9F-6FF7-4295-B15B-7E4AA0DCD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3532108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626" name="Image 625">
          <a:extLst>
            <a:ext uri="{FF2B5EF4-FFF2-40B4-BE49-F238E27FC236}">
              <a16:creationId xmlns:a16="http://schemas.microsoft.com/office/drawing/2014/main" id="{DA40A0EF-9B17-445B-8A64-DFBAFEEDC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3532108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171</xdr:row>
      <xdr:rowOff>0</xdr:rowOff>
    </xdr:from>
    <xdr:ext cx="927017" cy="0"/>
    <xdr:pic>
      <xdr:nvPicPr>
        <xdr:cNvPr id="627" name="Image 626">
          <a:extLst>
            <a:ext uri="{FF2B5EF4-FFF2-40B4-BE49-F238E27FC236}">
              <a16:creationId xmlns:a16="http://schemas.microsoft.com/office/drawing/2014/main" id="{EE62B849-1C4D-4D18-BEB9-1DBAD46B7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35321081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628" name="Image 627">
          <a:extLst>
            <a:ext uri="{FF2B5EF4-FFF2-40B4-BE49-F238E27FC236}">
              <a16:creationId xmlns:a16="http://schemas.microsoft.com/office/drawing/2014/main" id="{CDBF00C8-5EC1-4237-B1BD-34872CEBB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4630518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171</xdr:row>
      <xdr:rowOff>0</xdr:rowOff>
    </xdr:from>
    <xdr:ext cx="927017" cy="0"/>
    <xdr:pic>
      <xdr:nvPicPr>
        <xdr:cNvPr id="629" name="Image 628">
          <a:extLst>
            <a:ext uri="{FF2B5EF4-FFF2-40B4-BE49-F238E27FC236}">
              <a16:creationId xmlns:a16="http://schemas.microsoft.com/office/drawing/2014/main" id="{8D0DDC09-82D1-44D3-9556-3AAB1BEA5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4825" y="3528091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171</xdr:row>
      <xdr:rowOff>0</xdr:rowOff>
    </xdr:from>
    <xdr:ext cx="927017" cy="0"/>
    <xdr:pic>
      <xdr:nvPicPr>
        <xdr:cNvPr id="630" name="Image 629">
          <a:extLst>
            <a:ext uri="{FF2B5EF4-FFF2-40B4-BE49-F238E27FC236}">
              <a16:creationId xmlns:a16="http://schemas.microsoft.com/office/drawing/2014/main" id="{131D0B71-80AA-4111-A780-E15EFAC7D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70575" y="35223767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631" name="Image 630">
          <a:extLst>
            <a:ext uri="{FF2B5EF4-FFF2-40B4-BE49-F238E27FC236}">
              <a16:creationId xmlns:a16="http://schemas.microsoft.com/office/drawing/2014/main" id="{B5C897D1-A72F-4300-A5F2-CDEC2B600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532108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632" name="Image 631">
          <a:extLst>
            <a:ext uri="{FF2B5EF4-FFF2-40B4-BE49-F238E27FC236}">
              <a16:creationId xmlns:a16="http://schemas.microsoft.com/office/drawing/2014/main" id="{ED192746-983C-483F-8566-33DB118F6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4518123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171</xdr:row>
      <xdr:rowOff>0</xdr:rowOff>
    </xdr:from>
    <xdr:ext cx="921364" cy="0"/>
    <xdr:pic>
      <xdr:nvPicPr>
        <xdr:cNvPr id="633" name="Image 632">
          <a:extLst>
            <a:ext uri="{FF2B5EF4-FFF2-40B4-BE49-F238E27FC236}">
              <a16:creationId xmlns:a16="http://schemas.microsoft.com/office/drawing/2014/main" id="{2F2A4B34-0573-45FB-8481-A1C9AA7BC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3532108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634" name="Image 633">
          <a:extLst>
            <a:ext uri="{FF2B5EF4-FFF2-40B4-BE49-F238E27FC236}">
              <a16:creationId xmlns:a16="http://schemas.microsoft.com/office/drawing/2014/main" id="{0D0C5B6E-1C17-464F-B76B-0270E1BDE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3421618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635" name="Image 634">
          <a:extLst>
            <a:ext uri="{FF2B5EF4-FFF2-40B4-BE49-F238E27FC236}">
              <a16:creationId xmlns:a16="http://schemas.microsoft.com/office/drawing/2014/main" id="{4D728EFA-246C-49FE-BB51-A98E17516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3490674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171</xdr:row>
      <xdr:rowOff>0</xdr:rowOff>
    </xdr:from>
    <xdr:ext cx="921364" cy="0"/>
    <xdr:pic>
      <xdr:nvPicPr>
        <xdr:cNvPr id="636" name="Image 635">
          <a:extLst>
            <a:ext uri="{FF2B5EF4-FFF2-40B4-BE49-F238E27FC236}">
              <a16:creationId xmlns:a16="http://schemas.microsoft.com/office/drawing/2014/main" id="{52DF4DDE-B55D-4281-B2DB-A32E0DEFA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341037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37" name="Image 636">
          <a:extLst>
            <a:ext uri="{FF2B5EF4-FFF2-40B4-BE49-F238E27FC236}">
              <a16:creationId xmlns:a16="http://schemas.microsoft.com/office/drawing/2014/main" id="{0325656D-7482-4AA6-813C-764671E95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46305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38" name="Image 637">
          <a:extLst>
            <a:ext uri="{FF2B5EF4-FFF2-40B4-BE49-F238E27FC236}">
              <a16:creationId xmlns:a16="http://schemas.microsoft.com/office/drawing/2014/main" id="{1DEE5805-0BB2-4DE2-B8DA-41D5125D8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53210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39" name="Image 638">
          <a:extLst>
            <a:ext uri="{FF2B5EF4-FFF2-40B4-BE49-F238E27FC236}">
              <a16:creationId xmlns:a16="http://schemas.microsoft.com/office/drawing/2014/main" id="{AD0BEED5-D98E-4473-BFD8-01E311684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45181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40" name="Image 639">
          <a:extLst>
            <a:ext uri="{FF2B5EF4-FFF2-40B4-BE49-F238E27FC236}">
              <a16:creationId xmlns:a16="http://schemas.microsoft.com/office/drawing/2014/main" id="{9DB42225-E4CA-4290-81B7-EE308863A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46305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41" name="Image 640">
          <a:extLst>
            <a:ext uri="{FF2B5EF4-FFF2-40B4-BE49-F238E27FC236}">
              <a16:creationId xmlns:a16="http://schemas.microsoft.com/office/drawing/2014/main" id="{EE230AF3-71A6-4F56-8D05-131EA510A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53210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42" name="Image 641">
          <a:extLst>
            <a:ext uri="{FF2B5EF4-FFF2-40B4-BE49-F238E27FC236}">
              <a16:creationId xmlns:a16="http://schemas.microsoft.com/office/drawing/2014/main" id="{FF310647-A490-4BEC-91CC-6B2196E6C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45181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43" name="Image 642">
          <a:extLst>
            <a:ext uri="{FF2B5EF4-FFF2-40B4-BE49-F238E27FC236}">
              <a16:creationId xmlns:a16="http://schemas.microsoft.com/office/drawing/2014/main" id="{F6B86EE7-374C-483E-AE47-B73E3D875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46305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44" name="Image 643">
          <a:extLst>
            <a:ext uri="{FF2B5EF4-FFF2-40B4-BE49-F238E27FC236}">
              <a16:creationId xmlns:a16="http://schemas.microsoft.com/office/drawing/2014/main" id="{5818BD33-A766-4724-AF3A-31AC92A0D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53210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45" name="Image 644">
          <a:extLst>
            <a:ext uri="{FF2B5EF4-FFF2-40B4-BE49-F238E27FC236}">
              <a16:creationId xmlns:a16="http://schemas.microsoft.com/office/drawing/2014/main" id="{F9E40263-BD9D-4AD9-9D52-6CCF0F51B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4518123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154</xdr:row>
      <xdr:rowOff>0</xdr:rowOff>
    </xdr:from>
    <xdr:ext cx="927017" cy="0"/>
    <xdr:pic>
      <xdr:nvPicPr>
        <xdr:cNvPr id="646" name="Image 645">
          <a:extLst>
            <a:ext uri="{FF2B5EF4-FFF2-40B4-BE49-F238E27FC236}">
              <a16:creationId xmlns:a16="http://schemas.microsoft.com/office/drawing/2014/main" id="{3D204E5E-93F9-43B9-8F3D-8CC8C607D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2910601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154</xdr:row>
      <xdr:rowOff>0</xdr:rowOff>
    </xdr:from>
    <xdr:ext cx="927017" cy="0"/>
    <xdr:pic>
      <xdr:nvPicPr>
        <xdr:cNvPr id="647" name="Image 646">
          <a:extLst>
            <a:ext uri="{FF2B5EF4-FFF2-40B4-BE49-F238E27FC236}">
              <a16:creationId xmlns:a16="http://schemas.microsoft.com/office/drawing/2014/main" id="{F54EC334-0E7B-43F5-BED0-099C169DD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2910601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154</xdr:row>
      <xdr:rowOff>0</xdr:rowOff>
    </xdr:from>
    <xdr:ext cx="927017" cy="0"/>
    <xdr:pic>
      <xdr:nvPicPr>
        <xdr:cNvPr id="648" name="Image 647">
          <a:extLst>
            <a:ext uri="{FF2B5EF4-FFF2-40B4-BE49-F238E27FC236}">
              <a16:creationId xmlns:a16="http://schemas.microsoft.com/office/drawing/2014/main" id="{B97CBB8F-877A-4392-8B73-11C0D09A6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2910601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149</xdr:row>
      <xdr:rowOff>0</xdr:rowOff>
    </xdr:from>
    <xdr:ext cx="921364" cy="0"/>
    <xdr:pic>
      <xdr:nvPicPr>
        <xdr:cNvPr id="649" name="Image 648">
          <a:extLst>
            <a:ext uri="{FF2B5EF4-FFF2-40B4-BE49-F238E27FC236}">
              <a16:creationId xmlns:a16="http://schemas.microsoft.com/office/drawing/2014/main" id="{BD726A6C-7C6C-4B3D-BE2C-52173676E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153</xdr:row>
      <xdr:rowOff>976312</xdr:rowOff>
    </xdr:from>
    <xdr:ext cx="927017" cy="0"/>
    <xdr:pic>
      <xdr:nvPicPr>
        <xdr:cNvPr id="650" name="Image 649">
          <a:extLst>
            <a:ext uri="{FF2B5EF4-FFF2-40B4-BE49-F238E27FC236}">
              <a16:creationId xmlns:a16="http://schemas.microsoft.com/office/drawing/2014/main" id="{431DDDE7-D0C1-40A1-8CCB-5705D6831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4825" y="290658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153</xdr:row>
      <xdr:rowOff>404813</xdr:rowOff>
    </xdr:from>
    <xdr:ext cx="927017" cy="0"/>
    <xdr:pic>
      <xdr:nvPicPr>
        <xdr:cNvPr id="651" name="Image 650">
          <a:extLst>
            <a:ext uri="{FF2B5EF4-FFF2-40B4-BE49-F238E27FC236}">
              <a16:creationId xmlns:a16="http://schemas.microsoft.com/office/drawing/2014/main" id="{70B6DA41-60BA-4373-944A-3CAD255D7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70575" y="29008705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154</xdr:row>
      <xdr:rowOff>0</xdr:rowOff>
    </xdr:from>
    <xdr:ext cx="921364" cy="0"/>
    <xdr:pic>
      <xdr:nvPicPr>
        <xdr:cNvPr id="652" name="Image 651">
          <a:extLst>
            <a:ext uri="{FF2B5EF4-FFF2-40B4-BE49-F238E27FC236}">
              <a16:creationId xmlns:a16="http://schemas.microsoft.com/office/drawing/2014/main" id="{EBADAC96-BA79-49D3-960E-BE0947EC7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148</xdr:row>
      <xdr:rowOff>254000</xdr:rowOff>
    </xdr:from>
    <xdr:ext cx="921364" cy="0"/>
    <xdr:pic>
      <xdr:nvPicPr>
        <xdr:cNvPr id="653" name="Image 652">
          <a:extLst>
            <a:ext uri="{FF2B5EF4-FFF2-40B4-BE49-F238E27FC236}">
              <a16:creationId xmlns:a16="http://schemas.microsoft.com/office/drawing/2014/main" id="{BF6A9A37-1BDE-4B37-8CA0-BF7B4585B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154</xdr:row>
      <xdr:rowOff>0</xdr:rowOff>
    </xdr:from>
    <xdr:ext cx="921364" cy="0"/>
    <xdr:pic>
      <xdr:nvPicPr>
        <xdr:cNvPr id="654" name="Image 653">
          <a:extLst>
            <a:ext uri="{FF2B5EF4-FFF2-40B4-BE49-F238E27FC236}">
              <a16:creationId xmlns:a16="http://schemas.microsoft.com/office/drawing/2014/main" id="{5AAB6BB8-B46F-4E7E-BE28-B448B5646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146</xdr:row>
      <xdr:rowOff>0</xdr:rowOff>
    </xdr:from>
    <xdr:ext cx="921364" cy="0"/>
    <xdr:pic>
      <xdr:nvPicPr>
        <xdr:cNvPr id="655" name="Image 654">
          <a:extLst>
            <a:ext uri="{FF2B5EF4-FFF2-40B4-BE49-F238E27FC236}">
              <a16:creationId xmlns:a16="http://schemas.microsoft.com/office/drawing/2014/main" id="{88CCA2E6-9A7B-421D-A344-BE627847B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2800111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151</xdr:row>
      <xdr:rowOff>0</xdr:rowOff>
    </xdr:from>
    <xdr:ext cx="921364" cy="0"/>
    <xdr:pic>
      <xdr:nvPicPr>
        <xdr:cNvPr id="656" name="Image 655">
          <a:extLst>
            <a:ext uri="{FF2B5EF4-FFF2-40B4-BE49-F238E27FC236}">
              <a16:creationId xmlns:a16="http://schemas.microsoft.com/office/drawing/2014/main" id="{C3828A01-98E8-45F4-9A46-5BFC6FFCB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2869168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145</xdr:row>
      <xdr:rowOff>254000</xdr:rowOff>
    </xdr:from>
    <xdr:ext cx="921364" cy="0"/>
    <xdr:pic>
      <xdr:nvPicPr>
        <xdr:cNvPr id="657" name="Image 656">
          <a:extLst>
            <a:ext uri="{FF2B5EF4-FFF2-40B4-BE49-F238E27FC236}">
              <a16:creationId xmlns:a16="http://schemas.microsoft.com/office/drawing/2014/main" id="{ACF2035F-A060-4B51-BF1D-3F4D0BB49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278887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658" name="Image 657">
          <a:extLst>
            <a:ext uri="{FF2B5EF4-FFF2-40B4-BE49-F238E27FC236}">
              <a16:creationId xmlns:a16="http://schemas.microsoft.com/office/drawing/2014/main" id="{4CAE7CE0-AC70-4081-BA91-C747EBE60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659" name="Image 658">
          <a:extLst>
            <a:ext uri="{FF2B5EF4-FFF2-40B4-BE49-F238E27FC236}">
              <a16:creationId xmlns:a16="http://schemas.microsoft.com/office/drawing/2014/main" id="{4E228FB2-7136-405D-9C6E-25E8E704E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660" name="Image 659">
          <a:extLst>
            <a:ext uri="{FF2B5EF4-FFF2-40B4-BE49-F238E27FC236}">
              <a16:creationId xmlns:a16="http://schemas.microsoft.com/office/drawing/2014/main" id="{D855A0F0-BA9B-4AF0-A39A-684F9F230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661" name="Image 660">
          <a:extLst>
            <a:ext uri="{FF2B5EF4-FFF2-40B4-BE49-F238E27FC236}">
              <a16:creationId xmlns:a16="http://schemas.microsoft.com/office/drawing/2014/main" id="{6E1DBDD0-34F6-4EE1-B742-46C1504E8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662" name="Image 661">
          <a:extLst>
            <a:ext uri="{FF2B5EF4-FFF2-40B4-BE49-F238E27FC236}">
              <a16:creationId xmlns:a16="http://schemas.microsoft.com/office/drawing/2014/main" id="{93C3EF6E-C630-491D-A6FE-3E8B6FD5F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663" name="Image 662">
          <a:extLst>
            <a:ext uri="{FF2B5EF4-FFF2-40B4-BE49-F238E27FC236}">
              <a16:creationId xmlns:a16="http://schemas.microsoft.com/office/drawing/2014/main" id="{078C9E2A-B08D-4DD3-9D57-36E049AD4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664" name="Image 663">
          <a:extLst>
            <a:ext uri="{FF2B5EF4-FFF2-40B4-BE49-F238E27FC236}">
              <a16:creationId xmlns:a16="http://schemas.microsoft.com/office/drawing/2014/main" id="{3B2D38DF-7AEA-436F-A1F7-C0E785966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665" name="Image 664">
          <a:extLst>
            <a:ext uri="{FF2B5EF4-FFF2-40B4-BE49-F238E27FC236}">
              <a16:creationId xmlns:a16="http://schemas.microsoft.com/office/drawing/2014/main" id="{207B050E-7B9C-4943-8EB6-07E14B51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666" name="Image 665">
          <a:extLst>
            <a:ext uri="{FF2B5EF4-FFF2-40B4-BE49-F238E27FC236}">
              <a16:creationId xmlns:a16="http://schemas.microsoft.com/office/drawing/2014/main" id="{1A88C197-3DF1-4587-8F3A-8752CF5C7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149</xdr:row>
      <xdr:rowOff>0</xdr:rowOff>
    </xdr:from>
    <xdr:ext cx="921364" cy="0"/>
    <xdr:pic>
      <xdr:nvPicPr>
        <xdr:cNvPr id="667" name="Image 666">
          <a:extLst>
            <a:ext uri="{FF2B5EF4-FFF2-40B4-BE49-F238E27FC236}">
              <a16:creationId xmlns:a16="http://schemas.microsoft.com/office/drawing/2014/main" id="{4300D36E-8799-4549-92B7-453B84111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154</xdr:row>
      <xdr:rowOff>0</xdr:rowOff>
    </xdr:from>
    <xdr:ext cx="921364" cy="0"/>
    <xdr:pic>
      <xdr:nvPicPr>
        <xdr:cNvPr id="668" name="Image 667">
          <a:extLst>
            <a:ext uri="{FF2B5EF4-FFF2-40B4-BE49-F238E27FC236}">
              <a16:creationId xmlns:a16="http://schemas.microsoft.com/office/drawing/2014/main" id="{CA0B1737-19BE-4F2B-AAC7-921FD86CF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148</xdr:row>
      <xdr:rowOff>254000</xdr:rowOff>
    </xdr:from>
    <xdr:ext cx="921364" cy="0"/>
    <xdr:pic>
      <xdr:nvPicPr>
        <xdr:cNvPr id="669" name="Image 668">
          <a:extLst>
            <a:ext uri="{FF2B5EF4-FFF2-40B4-BE49-F238E27FC236}">
              <a16:creationId xmlns:a16="http://schemas.microsoft.com/office/drawing/2014/main" id="{C880D228-08FF-49E6-9987-54F896104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670" name="Image 669">
          <a:extLst>
            <a:ext uri="{FF2B5EF4-FFF2-40B4-BE49-F238E27FC236}">
              <a16:creationId xmlns:a16="http://schemas.microsoft.com/office/drawing/2014/main" id="{0DA39FFF-D2F3-4DD3-82FA-C607CC93C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671" name="Image 670">
          <a:extLst>
            <a:ext uri="{FF2B5EF4-FFF2-40B4-BE49-F238E27FC236}">
              <a16:creationId xmlns:a16="http://schemas.microsoft.com/office/drawing/2014/main" id="{BB0AB93B-B8A2-4423-A91B-65A6550A5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672" name="Image 671">
          <a:extLst>
            <a:ext uri="{FF2B5EF4-FFF2-40B4-BE49-F238E27FC236}">
              <a16:creationId xmlns:a16="http://schemas.microsoft.com/office/drawing/2014/main" id="{2086078F-5D4C-46FD-8269-50E7629CF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673" name="Image 672">
          <a:extLst>
            <a:ext uri="{FF2B5EF4-FFF2-40B4-BE49-F238E27FC236}">
              <a16:creationId xmlns:a16="http://schemas.microsoft.com/office/drawing/2014/main" id="{7FFC8A0C-A8EB-4830-A3C8-BC4E6D85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674" name="Image 673">
          <a:extLst>
            <a:ext uri="{FF2B5EF4-FFF2-40B4-BE49-F238E27FC236}">
              <a16:creationId xmlns:a16="http://schemas.microsoft.com/office/drawing/2014/main" id="{2A47AE43-2973-440D-BC07-4BB928A98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675" name="Image 674">
          <a:extLst>
            <a:ext uri="{FF2B5EF4-FFF2-40B4-BE49-F238E27FC236}">
              <a16:creationId xmlns:a16="http://schemas.microsoft.com/office/drawing/2014/main" id="{955E0EA9-384A-4AC3-8FF8-5913661DA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676" name="Image 675">
          <a:extLst>
            <a:ext uri="{FF2B5EF4-FFF2-40B4-BE49-F238E27FC236}">
              <a16:creationId xmlns:a16="http://schemas.microsoft.com/office/drawing/2014/main" id="{C01E8F37-901D-4EAB-B61E-485C91B36B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614975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171</xdr:row>
      <xdr:rowOff>0</xdr:rowOff>
    </xdr:from>
    <xdr:ext cx="921364" cy="0"/>
    <xdr:pic>
      <xdr:nvPicPr>
        <xdr:cNvPr id="677" name="Image 676">
          <a:extLst>
            <a:ext uri="{FF2B5EF4-FFF2-40B4-BE49-F238E27FC236}">
              <a16:creationId xmlns:a16="http://schemas.microsoft.com/office/drawing/2014/main" id="{8671681D-C74E-4A17-895E-52A683EC9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684031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171</xdr:row>
      <xdr:rowOff>0</xdr:rowOff>
    </xdr:from>
    <xdr:ext cx="921364" cy="0"/>
    <xdr:pic>
      <xdr:nvPicPr>
        <xdr:cNvPr id="678" name="Image 677">
          <a:extLst>
            <a:ext uri="{FF2B5EF4-FFF2-40B4-BE49-F238E27FC236}">
              <a16:creationId xmlns:a16="http://schemas.microsoft.com/office/drawing/2014/main" id="{421D7BAC-67C1-437A-B797-ACA6630C6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603736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149</xdr:row>
      <xdr:rowOff>0</xdr:rowOff>
    </xdr:from>
    <xdr:ext cx="921364" cy="0"/>
    <xdr:pic>
      <xdr:nvPicPr>
        <xdr:cNvPr id="679" name="Image 678">
          <a:extLst>
            <a:ext uri="{FF2B5EF4-FFF2-40B4-BE49-F238E27FC236}">
              <a16:creationId xmlns:a16="http://schemas.microsoft.com/office/drawing/2014/main" id="{F2A23402-3CF3-4673-B8CA-E7418FC5D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154</xdr:row>
      <xdr:rowOff>0</xdr:rowOff>
    </xdr:from>
    <xdr:ext cx="921364" cy="0"/>
    <xdr:pic>
      <xdr:nvPicPr>
        <xdr:cNvPr id="680" name="Image 679">
          <a:extLst>
            <a:ext uri="{FF2B5EF4-FFF2-40B4-BE49-F238E27FC236}">
              <a16:creationId xmlns:a16="http://schemas.microsoft.com/office/drawing/2014/main" id="{899188CE-7468-4812-8C50-3954ADAE2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148</xdr:row>
      <xdr:rowOff>254000</xdr:rowOff>
    </xdr:from>
    <xdr:ext cx="921364" cy="0"/>
    <xdr:pic>
      <xdr:nvPicPr>
        <xdr:cNvPr id="681" name="Image 680">
          <a:extLst>
            <a:ext uri="{FF2B5EF4-FFF2-40B4-BE49-F238E27FC236}">
              <a16:creationId xmlns:a16="http://schemas.microsoft.com/office/drawing/2014/main" id="{01D8BE09-1351-4279-801F-09AE50FF7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82" name="Image 681">
          <a:extLst>
            <a:ext uri="{FF2B5EF4-FFF2-40B4-BE49-F238E27FC236}">
              <a16:creationId xmlns:a16="http://schemas.microsoft.com/office/drawing/2014/main" id="{0CB82CCE-B637-4762-92B1-6D2C405C5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61497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83" name="Image 682">
          <a:extLst>
            <a:ext uri="{FF2B5EF4-FFF2-40B4-BE49-F238E27FC236}">
              <a16:creationId xmlns:a16="http://schemas.microsoft.com/office/drawing/2014/main" id="{950B4435-C454-4127-B655-2CD6C2841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68403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84" name="Image 683">
          <a:extLst>
            <a:ext uri="{FF2B5EF4-FFF2-40B4-BE49-F238E27FC236}">
              <a16:creationId xmlns:a16="http://schemas.microsoft.com/office/drawing/2014/main" id="{7DEA9937-8729-42D4-859C-DF4C33C4A0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60373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85" name="Image 684">
          <a:extLst>
            <a:ext uri="{FF2B5EF4-FFF2-40B4-BE49-F238E27FC236}">
              <a16:creationId xmlns:a16="http://schemas.microsoft.com/office/drawing/2014/main" id="{F704103A-9CD7-4689-806B-5990D2F7C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61497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86" name="Image 685">
          <a:extLst>
            <a:ext uri="{FF2B5EF4-FFF2-40B4-BE49-F238E27FC236}">
              <a16:creationId xmlns:a16="http://schemas.microsoft.com/office/drawing/2014/main" id="{3FE5691E-4258-4593-9D65-633CF6DB2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68403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87" name="Image 686">
          <a:extLst>
            <a:ext uri="{FF2B5EF4-FFF2-40B4-BE49-F238E27FC236}">
              <a16:creationId xmlns:a16="http://schemas.microsoft.com/office/drawing/2014/main" id="{8C6B8C75-28DF-4AB7-97EB-02090604D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60373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688" name="Image 687">
          <a:extLst>
            <a:ext uri="{FF2B5EF4-FFF2-40B4-BE49-F238E27FC236}">
              <a16:creationId xmlns:a16="http://schemas.microsoft.com/office/drawing/2014/main" id="{8DA33237-325E-4E2D-8A86-AF09DF2A8B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689" name="Image 688">
          <a:extLst>
            <a:ext uri="{FF2B5EF4-FFF2-40B4-BE49-F238E27FC236}">
              <a16:creationId xmlns:a16="http://schemas.microsoft.com/office/drawing/2014/main" id="{2C26795C-7F3B-4721-891A-843648C41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690" name="Image 689">
          <a:extLst>
            <a:ext uri="{FF2B5EF4-FFF2-40B4-BE49-F238E27FC236}">
              <a16:creationId xmlns:a16="http://schemas.microsoft.com/office/drawing/2014/main" id="{B9749F11-206D-4FE3-B227-DE8A099BF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691" name="Image 690">
          <a:extLst>
            <a:ext uri="{FF2B5EF4-FFF2-40B4-BE49-F238E27FC236}">
              <a16:creationId xmlns:a16="http://schemas.microsoft.com/office/drawing/2014/main" id="{51A9F83B-99E1-4786-B1AC-D44C93B17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692" name="Image 691">
          <a:extLst>
            <a:ext uri="{FF2B5EF4-FFF2-40B4-BE49-F238E27FC236}">
              <a16:creationId xmlns:a16="http://schemas.microsoft.com/office/drawing/2014/main" id="{5542E8C9-A874-4A71-A01D-01D790FBC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693" name="Image 692">
          <a:extLst>
            <a:ext uri="{FF2B5EF4-FFF2-40B4-BE49-F238E27FC236}">
              <a16:creationId xmlns:a16="http://schemas.microsoft.com/office/drawing/2014/main" id="{912C03E2-ED22-4B51-A2CE-EBD50B681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94" name="Image 693">
          <a:extLst>
            <a:ext uri="{FF2B5EF4-FFF2-40B4-BE49-F238E27FC236}">
              <a16:creationId xmlns:a16="http://schemas.microsoft.com/office/drawing/2014/main" id="{0DDAC717-C2B9-4F61-80AE-38EE44138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61497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695" name="Image 694">
          <a:extLst>
            <a:ext uri="{FF2B5EF4-FFF2-40B4-BE49-F238E27FC236}">
              <a16:creationId xmlns:a16="http://schemas.microsoft.com/office/drawing/2014/main" id="{B4A594C3-8EE6-474B-A13A-A9ED7A3D1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68403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696" name="Image 695">
          <a:extLst>
            <a:ext uri="{FF2B5EF4-FFF2-40B4-BE49-F238E27FC236}">
              <a16:creationId xmlns:a16="http://schemas.microsoft.com/office/drawing/2014/main" id="{C5885F9B-7655-417E-9590-5742CB0A6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60373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697" name="Image 696">
          <a:extLst>
            <a:ext uri="{FF2B5EF4-FFF2-40B4-BE49-F238E27FC236}">
              <a16:creationId xmlns:a16="http://schemas.microsoft.com/office/drawing/2014/main" id="{C35209C2-4EBA-48E0-9C40-90CC27E60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698" name="Image 697">
          <a:extLst>
            <a:ext uri="{FF2B5EF4-FFF2-40B4-BE49-F238E27FC236}">
              <a16:creationId xmlns:a16="http://schemas.microsoft.com/office/drawing/2014/main" id="{E956DCF1-EB5D-4CEE-BC9C-9BF5396EB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699" name="Image 698">
          <a:extLst>
            <a:ext uri="{FF2B5EF4-FFF2-40B4-BE49-F238E27FC236}">
              <a16:creationId xmlns:a16="http://schemas.microsoft.com/office/drawing/2014/main" id="{B001A688-A3FE-4B9D-B064-487A9A356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00" name="Image 699">
          <a:extLst>
            <a:ext uri="{FF2B5EF4-FFF2-40B4-BE49-F238E27FC236}">
              <a16:creationId xmlns:a16="http://schemas.microsoft.com/office/drawing/2014/main" id="{437AE793-16EC-4474-A9D6-263D4CBDE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1882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01" name="Image 700">
          <a:extLst>
            <a:ext uri="{FF2B5EF4-FFF2-40B4-BE49-F238E27FC236}">
              <a16:creationId xmlns:a16="http://schemas.microsoft.com/office/drawing/2014/main" id="{E2318C3C-195B-4696-B6B4-EA8BE10B3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702" name="Image 701">
          <a:extLst>
            <a:ext uri="{FF2B5EF4-FFF2-40B4-BE49-F238E27FC236}">
              <a16:creationId xmlns:a16="http://schemas.microsoft.com/office/drawing/2014/main" id="{8F8928C4-AD64-4EE5-A4B9-BC172B8F0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90758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03" name="Image 702">
          <a:extLst>
            <a:ext uri="{FF2B5EF4-FFF2-40B4-BE49-F238E27FC236}">
              <a16:creationId xmlns:a16="http://schemas.microsoft.com/office/drawing/2014/main" id="{4FDD5D94-9491-44E5-983E-4F0E62A3D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1882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04" name="Image 703">
          <a:extLst>
            <a:ext uri="{FF2B5EF4-FFF2-40B4-BE49-F238E27FC236}">
              <a16:creationId xmlns:a16="http://schemas.microsoft.com/office/drawing/2014/main" id="{58D1E63A-0117-4723-9ACB-02E6F570B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987879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705" name="Image 704">
          <a:extLst>
            <a:ext uri="{FF2B5EF4-FFF2-40B4-BE49-F238E27FC236}">
              <a16:creationId xmlns:a16="http://schemas.microsoft.com/office/drawing/2014/main" id="{E7D8B17F-7FF2-4709-9134-FBE743F9B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90758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06" name="Image 705">
          <a:extLst>
            <a:ext uri="{FF2B5EF4-FFF2-40B4-BE49-F238E27FC236}">
              <a16:creationId xmlns:a16="http://schemas.microsoft.com/office/drawing/2014/main" id="{B109FB17-081A-4F53-A978-68BBA3FFF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46305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07" name="Image 706">
          <a:extLst>
            <a:ext uri="{FF2B5EF4-FFF2-40B4-BE49-F238E27FC236}">
              <a16:creationId xmlns:a16="http://schemas.microsoft.com/office/drawing/2014/main" id="{81FBCE7C-E38F-40FA-A092-55749D923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53210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708" name="Image 707">
          <a:extLst>
            <a:ext uri="{FF2B5EF4-FFF2-40B4-BE49-F238E27FC236}">
              <a16:creationId xmlns:a16="http://schemas.microsoft.com/office/drawing/2014/main" id="{0AD937CA-F7D7-4DCD-80D1-D18ADE2C8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451812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709" name="Image 708">
          <a:extLst>
            <a:ext uri="{FF2B5EF4-FFF2-40B4-BE49-F238E27FC236}">
              <a16:creationId xmlns:a16="http://schemas.microsoft.com/office/drawing/2014/main" id="{99CF67B6-E4DE-41B0-8766-526AD2067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710" name="Image 709">
          <a:extLst>
            <a:ext uri="{FF2B5EF4-FFF2-40B4-BE49-F238E27FC236}">
              <a16:creationId xmlns:a16="http://schemas.microsoft.com/office/drawing/2014/main" id="{E382F23D-9053-469B-90E4-E3254B540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711" name="Image 710">
          <a:extLst>
            <a:ext uri="{FF2B5EF4-FFF2-40B4-BE49-F238E27FC236}">
              <a16:creationId xmlns:a16="http://schemas.microsoft.com/office/drawing/2014/main" id="{98039D94-8C84-4DBB-8183-52D19C991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712" name="Image 711">
          <a:extLst>
            <a:ext uri="{FF2B5EF4-FFF2-40B4-BE49-F238E27FC236}">
              <a16:creationId xmlns:a16="http://schemas.microsoft.com/office/drawing/2014/main" id="{0CA75196-5F96-41E6-8A96-748824583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713" name="Image 712">
          <a:extLst>
            <a:ext uri="{FF2B5EF4-FFF2-40B4-BE49-F238E27FC236}">
              <a16:creationId xmlns:a16="http://schemas.microsoft.com/office/drawing/2014/main" id="{5D94E957-AF17-453C-9CAD-4B1F1BF9D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714" name="Image 713">
          <a:extLst>
            <a:ext uri="{FF2B5EF4-FFF2-40B4-BE49-F238E27FC236}">
              <a16:creationId xmlns:a16="http://schemas.microsoft.com/office/drawing/2014/main" id="{DB4215FE-5991-4A5A-8352-B0F3FF3AC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15" name="Image 714">
          <a:extLst>
            <a:ext uri="{FF2B5EF4-FFF2-40B4-BE49-F238E27FC236}">
              <a16:creationId xmlns:a16="http://schemas.microsoft.com/office/drawing/2014/main" id="{1305AC0E-DCAF-48CC-9B28-8180047AF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61497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171</xdr:row>
      <xdr:rowOff>0</xdr:rowOff>
    </xdr:from>
    <xdr:ext cx="921364" cy="0"/>
    <xdr:pic>
      <xdr:nvPicPr>
        <xdr:cNvPr id="716" name="Image 715">
          <a:extLst>
            <a:ext uri="{FF2B5EF4-FFF2-40B4-BE49-F238E27FC236}">
              <a16:creationId xmlns:a16="http://schemas.microsoft.com/office/drawing/2014/main" id="{FC893C56-3E78-4A64-952D-A7F001894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368403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171</xdr:row>
      <xdr:rowOff>0</xdr:rowOff>
    </xdr:from>
    <xdr:ext cx="921364" cy="0"/>
    <xdr:pic>
      <xdr:nvPicPr>
        <xdr:cNvPr id="717" name="Image 716">
          <a:extLst>
            <a:ext uri="{FF2B5EF4-FFF2-40B4-BE49-F238E27FC236}">
              <a16:creationId xmlns:a16="http://schemas.microsoft.com/office/drawing/2014/main" id="{655EDC24-50FB-4BF8-BBCB-BCAC3C953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3603736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149</xdr:row>
      <xdr:rowOff>0</xdr:rowOff>
    </xdr:from>
    <xdr:ext cx="921364" cy="0"/>
    <xdr:pic>
      <xdr:nvPicPr>
        <xdr:cNvPr id="718" name="Image 717">
          <a:extLst>
            <a:ext uri="{FF2B5EF4-FFF2-40B4-BE49-F238E27FC236}">
              <a16:creationId xmlns:a16="http://schemas.microsoft.com/office/drawing/2014/main" id="{53594103-8CB8-428D-AA72-1200962AF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841545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154</xdr:row>
      <xdr:rowOff>0</xdr:rowOff>
    </xdr:from>
    <xdr:ext cx="921364" cy="0"/>
    <xdr:pic>
      <xdr:nvPicPr>
        <xdr:cNvPr id="719" name="Image 718">
          <a:extLst>
            <a:ext uri="{FF2B5EF4-FFF2-40B4-BE49-F238E27FC236}">
              <a16:creationId xmlns:a16="http://schemas.microsoft.com/office/drawing/2014/main" id="{84EF6EBD-D6AE-487A-AB0D-7D60A5AB7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910601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148</xdr:row>
      <xdr:rowOff>254000</xdr:rowOff>
    </xdr:from>
    <xdr:ext cx="921364" cy="0"/>
    <xdr:pic>
      <xdr:nvPicPr>
        <xdr:cNvPr id="720" name="Image 719">
          <a:extLst>
            <a:ext uri="{FF2B5EF4-FFF2-40B4-BE49-F238E27FC236}">
              <a16:creationId xmlns:a16="http://schemas.microsoft.com/office/drawing/2014/main" id="{680B75A4-A1AA-4B5C-969B-D88403E86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830306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112</xdr:row>
      <xdr:rowOff>0</xdr:rowOff>
    </xdr:from>
    <xdr:ext cx="927017" cy="0"/>
    <xdr:pic>
      <xdr:nvPicPr>
        <xdr:cNvPr id="721" name="Image 720">
          <a:extLst>
            <a:ext uri="{FF2B5EF4-FFF2-40B4-BE49-F238E27FC236}">
              <a16:creationId xmlns:a16="http://schemas.microsoft.com/office/drawing/2014/main" id="{F4FFC6DE-FF9E-459B-A445-A3EE11003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2385774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112</xdr:row>
      <xdr:rowOff>0</xdr:rowOff>
    </xdr:from>
    <xdr:ext cx="927017" cy="0"/>
    <xdr:pic>
      <xdr:nvPicPr>
        <xdr:cNvPr id="722" name="Image 721">
          <a:extLst>
            <a:ext uri="{FF2B5EF4-FFF2-40B4-BE49-F238E27FC236}">
              <a16:creationId xmlns:a16="http://schemas.microsoft.com/office/drawing/2014/main" id="{7C38E055-5273-44EE-87F8-A3469B430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23857743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112</xdr:row>
      <xdr:rowOff>0</xdr:rowOff>
    </xdr:from>
    <xdr:ext cx="927017" cy="0"/>
    <xdr:pic>
      <xdr:nvPicPr>
        <xdr:cNvPr id="723" name="Image 722">
          <a:extLst>
            <a:ext uri="{FF2B5EF4-FFF2-40B4-BE49-F238E27FC236}">
              <a16:creationId xmlns:a16="http://schemas.microsoft.com/office/drawing/2014/main" id="{2CCD5EBB-7D4D-44CE-8C2D-26579DDC1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2385774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107</xdr:row>
      <xdr:rowOff>0</xdr:rowOff>
    </xdr:from>
    <xdr:ext cx="921364" cy="0"/>
    <xdr:pic>
      <xdr:nvPicPr>
        <xdr:cNvPr id="724" name="Image 723">
          <a:extLst>
            <a:ext uri="{FF2B5EF4-FFF2-40B4-BE49-F238E27FC236}">
              <a16:creationId xmlns:a16="http://schemas.microsoft.com/office/drawing/2014/main" id="{73730FD5-6700-4BF4-934B-D6F9922C6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167181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111</xdr:row>
      <xdr:rowOff>976312</xdr:rowOff>
    </xdr:from>
    <xdr:ext cx="927017" cy="0"/>
    <xdr:pic>
      <xdr:nvPicPr>
        <xdr:cNvPr id="725" name="Image 724">
          <a:extLst>
            <a:ext uri="{FF2B5EF4-FFF2-40B4-BE49-F238E27FC236}">
              <a16:creationId xmlns:a16="http://schemas.microsoft.com/office/drawing/2014/main" id="{46DF47EB-5D92-4A53-9AAC-C932E125D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4825" y="2381758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111</xdr:row>
      <xdr:rowOff>404813</xdr:rowOff>
    </xdr:from>
    <xdr:ext cx="927017" cy="0"/>
    <xdr:pic>
      <xdr:nvPicPr>
        <xdr:cNvPr id="726" name="Image 725">
          <a:extLst>
            <a:ext uri="{FF2B5EF4-FFF2-40B4-BE49-F238E27FC236}">
              <a16:creationId xmlns:a16="http://schemas.microsoft.com/office/drawing/2014/main" id="{9414EED7-04AE-47B4-95B0-A0BE64B79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70575" y="23760430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112</xdr:row>
      <xdr:rowOff>0</xdr:rowOff>
    </xdr:from>
    <xdr:ext cx="921364" cy="0"/>
    <xdr:pic>
      <xdr:nvPicPr>
        <xdr:cNvPr id="727" name="Image 726">
          <a:extLst>
            <a:ext uri="{FF2B5EF4-FFF2-40B4-BE49-F238E27FC236}">
              <a16:creationId xmlns:a16="http://schemas.microsoft.com/office/drawing/2014/main" id="{0D0D5703-B4FC-4201-BE48-67A60381D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106</xdr:row>
      <xdr:rowOff>254000</xdr:rowOff>
    </xdr:from>
    <xdr:ext cx="921364" cy="0"/>
    <xdr:pic>
      <xdr:nvPicPr>
        <xdr:cNvPr id="728" name="Image 727">
          <a:extLst>
            <a:ext uri="{FF2B5EF4-FFF2-40B4-BE49-F238E27FC236}">
              <a16:creationId xmlns:a16="http://schemas.microsoft.com/office/drawing/2014/main" id="{BEB1F87C-633A-4864-AEDA-50ECEA885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3054786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112</xdr:row>
      <xdr:rowOff>0</xdr:rowOff>
    </xdr:from>
    <xdr:ext cx="921364" cy="0"/>
    <xdr:pic>
      <xdr:nvPicPr>
        <xdr:cNvPr id="729" name="Image 728">
          <a:extLst>
            <a:ext uri="{FF2B5EF4-FFF2-40B4-BE49-F238E27FC236}">
              <a16:creationId xmlns:a16="http://schemas.microsoft.com/office/drawing/2014/main" id="{0DD7EE27-BFCA-4B8C-8498-7D8778B82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104</xdr:row>
      <xdr:rowOff>0</xdr:rowOff>
    </xdr:from>
    <xdr:ext cx="921364" cy="0"/>
    <xdr:pic>
      <xdr:nvPicPr>
        <xdr:cNvPr id="730" name="Image 729">
          <a:extLst>
            <a:ext uri="{FF2B5EF4-FFF2-40B4-BE49-F238E27FC236}">
              <a16:creationId xmlns:a16="http://schemas.microsoft.com/office/drawing/2014/main" id="{04EB8AA7-ED3D-400F-8E76-FAFE3A413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2275284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109</xdr:row>
      <xdr:rowOff>0</xdr:rowOff>
    </xdr:from>
    <xdr:ext cx="921364" cy="0"/>
    <xdr:pic>
      <xdr:nvPicPr>
        <xdr:cNvPr id="731" name="Image 730">
          <a:extLst>
            <a:ext uri="{FF2B5EF4-FFF2-40B4-BE49-F238E27FC236}">
              <a16:creationId xmlns:a16="http://schemas.microsoft.com/office/drawing/2014/main" id="{52C241CD-4140-4EDF-8193-C197721AF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23443406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103</xdr:row>
      <xdr:rowOff>254000</xdr:rowOff>
    </xdr:from>
    <xdr:ext cx="921364" cy="0"/>
    <xdr:pic>
      <xdr:nvPicPr>
        <xdr:cNvPr id="732" name="Image 731">
          <a:extLst>
            <a:ext uri="{FF2B5EF4-FFF2-40B4-BE49-F238E27FC236}">
              <a16:creationId xmlns:a16="http://schemas.microsoft.com/office/drawing/2014/main" id="{6D36D83F-BA39-41D8-8C0D-FC992920B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2264044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107</xdr:row>
      <xdr:rowOff>0</xdr:rowOff>
    </xdr:from>
    <xdr:ext cx="921364" cy="0"/>
    <xdr:pic>
      <xdr:nvPicPr>
        <xdr:cNvPr id="733" name="Image 732">
          <a:extLst>
            <a:ext uri="{FF2B5EF4-FFF2-40B4-BE49-F238E27FC236}">
              <a16:creationId xmlns:a16="http://schemas.microsoft.com/office/drawing/2014/main" id="{D4B0DC24-A0E7-4402-AEB3-26F4281BE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1671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112</xdr:row>
      <xdr:rowOff>0</xdr:rowOff>
    </xdr:from>
    <xdr:ext cx="921364" cy="0"/>
    <xdr:pic>
      <xdr:nvPicPr>
        <xdr:cNvPr id="734" name="Image 733">
          <a:extLst>
            <a:ext uri="{FF2B5EF4-FFF2-40B4-BE49-F238E27FC236}">
              <a16:creationId xmlns:a16="http://schemas.microsoft.com/office/drawing/2014/main" id="{A741CB88-9FB1-4FD3-90A7-0943BAAF8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106</xdr:row>
      <xdr:rowOff>254000</xdr:rowOff>
    </xdr:from>
    <xdr:ext cx="921364" cy="0"/>
    <xdr:pic>
      <xdr:nvPicPr>
        <xdr:cNvPr id="735" name="Image 734">
          <a:extLst>
            <a:ext uri="{FF2B5EF4-FFF2-40B4-BE49-F238E27FC236}">
              <a16:creationId xmlns:a16="http://schemas.microsoft.com/office/drawing/2014/main" id="{34260183-4567-4F3B-BADA-F6814D33E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30547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107</xdr:row>
      <xdr:rowOff>0</xdr:rowOff>
    </xdr:from>
    <xdr:ext cx="921364" cy="0"/>
    <xdr:pic>
      <xdr:nvPicPr>
        <xdr:cNvPr id="736" name="Image 735">
          <a:extLst>
            <a:ext uri="{FF2B5EF4-FFF2-40B4-BE49-F238E27FC236}">
              <a16:creationId xmlns:a16="http://schemas.microsoft.com/office/drawing/2014/main" id="{2CA333EB-8D4B-4A80-B5A1-C1C3A0A75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1671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112</xdr:row>
      <xdr:rowOff>0</xdr:rowOff>
    </xdr:from>
    <xdr:ext cx="921364" cy="0"/>
    <xdr:pic>
      <xdr:nvPicPr>
        <xdr:cNvPr id="737" name="Image 736">
          <a:extLst>
            <a:ext uri="{FF2B5EF4-FFF2-40B4-BE49-F238E27FC236}">
              <a16:creationId xmlns:a16="http://schemas.microsoft.com/office/drawing/2014/main" id="{EFA64A53-49CD-4205-90F5-6177263AB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106</xdr:row>
      <xdr:rowOff>254000</xdr:rowOff>
    </xdr:from>
    <xdr:ext cx="921364" cy="0"/>
    <xdr:pic>
      <xdr:nvPicPr>
        <xdr:cNvPr id="738" name="Image 737">
          <a:extLst>
            <a:ext uri="{FF2B5EF4-FFF2-40B4-BE49-F238E27FC236}">
              <a16:creationId xmlns:a16="http://schemas.microsoft.com/office/drawing/2014/main" id="{BFA2199E-CF5A-4289-A358-8D60C80F7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30547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107</xdr:row>
      <xdr:rowOff>0</xdr:rowOff>
    </xdr:from>
    <xdr:ext cx="921364" cy="0"/>
    <xdr:pic>
      <xdr:nvPicPr>
        <xdr:cNvPr id="739" name="Image 738">
          <a:extLst>
            <a:ext uri="{FF2B5EF4-FFF2-40B4-BE49-F238E27FC236}">
              <a16:creationId xmlns:a16="http://schemas.microsoft.com/office/drawing/2014/main" id="{AF45E1D5-8BF7-4CB1-950D-1667B671F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1671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112</xdr:row>
      <xdr:rowOff>0</xdr:rowOff>
    </xdr:from>
    <xdr:ext cx="921364" cy="0"/>
    <xdr:pic>
      <xdr:nvPicPr>
        <xdr:cNvPr id="740" name="Image 739">
          <a:extLst>
            <a:ext uri="{FF2B5EF4-FFF2-40B4-BE49-F238E27FC236}">
              <a16:creationId xmlns:a16="http://schemas.microsoft.com/office/drawing/2014/main" id="{62C8F2AF-C75F-4D18-ACFB-F0653ED99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106</xdr:row>
      <xdr:rowOff>254000</xdr:rowOff>
    </xdr:from>
    <xdr:ext cx="921364" cy="0"/>
    <xdr:pic>
      <xdr:nvPicPr>
        <xdr:cNvPr id="741" name="Image 740">
          <a:extLst>
            <a:ext uri="{FF2B5EF4-FFF2-40B4-BE49-F238E27FC236}">
              <a16:creationId xmlns:a16="http://schemas.microsoft.com/office/drawing/2014/main" id="{9DE4468D-7CB9-4618-A703-5FD2AC469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305478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107</xdr:row>
      <xdr:rowOff>0</xdr:rowOff>
    </xdr:from>
    <xdr:ext cx="921364" cy="0"/>
    <xdr:pic>
      <xdr:nvPicPr>
        <xdr:cNvPr id="742" name="Image 741">
          <a:extLst>
            <a:ext uri="{FF2B5EF4-FFF2-40B4-BE49-F238E27FC236}">
              <a16:creationId xmlns:a16="http://schemas.microsoft.com/office/drawing/2014/main" id="{994C2239-DFC4-4021-A580-82F4BF079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16718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112</xdr:row>
      <xdr:rowOff>0</xdr:rowOff>
    </xdr:from>
    <xdr:ext cx="921364" cy="0"/>
    <xdr:pic>
      <xdr:nvPicPr>
        <xdr:cNvPr id="743" name="Image 742">
          <a:extLst>
            <a:ext uri="{FF2B5EF4-FFF2-40B4-BE49-F238E27FC236}">
              <a16:creationId xmlns:a16="http://schemas.microsoft.com/office/drawing/2014/main" id="{C6534402-1B53-46A6-B168-8BB39B25D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106</xdr:row>
      <xdr:rowOff>254000</xdr:rowOff>
    </xdr:from>
    <xdr:ext cx="921364" cy="0"/>
    <xdr:pic>
      <xdr:nvPicPr>
        <xdr:cNvPr id="744" name="Image 743">
          <a:extLst>
            <a:ext uri="{FF2B5EF4-FFF2-40B4-BE49-F238E27FC236}">
              <a16:creationId xmlns:a16="http://schemas.microsoft.com/office/drawing/2014/main" id="{89925979-8271-456B-9594-850268E53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30547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107</xdr:row>
      <xdr:rowOff>0</xdr:rowOff>
    </xdr:from>
    <xdr:ext cx="921364" cy="0"/>
    <xdr:pic>
      <xdr:nvPicPr>
        <xdr:cNvPr id="745" name="Image 744">
          <a:extLst>
            <a:ext uri="{FF2B5EF4-FFF2-40B4-BE49-F238E27FC236}">
              <a16:creationId xmlns:a16="http://schemas.microsoft.com/office/drawing/2014/main" id="{2142621B-D640-4284-98DB-E7DD19175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1671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112</xdr:row>
      <xdr:rowOff>0</xdr:rowOff>
    </xdr:from>
    <xdr:ext cx="921364" cy="0"/>
    <xdr:pic>
      <xdr:nvPicPr>
        <xdr:cNvPr id="746" name="Image 745">
          <a:extLst>
            <a:ext uri="{FF2B5EF4-FFF2-40B4-BE49-F238E27FC236}">
              <a16:creationId xmlns:a16="http://schemas.microsoft.com/office/drawing/2014/main" id="{E76F4E34-53A7-4CB3-8089-5C485914E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106</xdr:row>
      <xdr:rowOff>254000</xdr:rowOff>
    </xdr:from>
    <xdr:ext cx="921364" cy="0"/>
    <xdr:pic>
      <xdr:nvPicPr>
        <xdr:cNvPr id="747" name="Image 746">
          <a:extLst>
            <a:ext uri="{FF2B5EF4-FFF2-40B4-BE49-F238E27FC236}">
              <a16:creationId xmlns:a16="http://schemas.microsoft.com/office/drawing/2014/main" id="{A07785C8-70E4-4616-8013-6652D3464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30547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107</xdr:row>
      <xdr:rowOff>0</xdr:rowOff>
    </xdr:from>
    <xdr:ext cx="921364" cy="0"/>
    <xdr:pic>
      <xdr:nvPicPr>
        <xdr:cNvPr id="748" name="Image 747">
          <a:extLst>
            <a:ext uri="{FF2B5EF4-FFF2-40B4-BE49-F238E27FC236}">
              <a16:creationId xmlns:a16="http://schemas.microsoft.com/office/drawing/2014/main" id="{2684774E-ABAD-4A0C-8F35-76030A00A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1671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112</xdr:row>
      <xdr:rowOff>0</xdr:rowOff>
    </xdr:from>
    <xdr:ext cx="921364" cy="0"/>
    <xdr:pic>
      <xdr:nvPicPr>
        <xdr:cNvPr id="749" name="Image 748">
          <a:extLst>
            <a:ext uri="{FF2B5EF4-FFF2-40B4-BE49-F238E27FC236}">
              <a16:creationId xmlns:a16="http://schemas.microsoft.com/office/drawing/2014/main" id="{1AC73BA3-B235-47CB-A425-05E1CC2A0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106</xdr:row>
      <xdr:rowOff>254000</xdr:rowOff>
    </xdr:from>
    <xdr:ext cx="921364" cy="0"/>
    <xdr:pic>
      <xdr:nvPicPr>
        <xdr:cNvPr id="750" name="Image 749">
          <a:extLst>
            <a:ext uri="{FF2B5EF4-FFF2-40B4-BE49-F238E27FC236}">
              <a16:creationId xmlns:a16="http://schemas.microsoft.com/office/drawing/2014/main" id="{28B607DF-ADBD-4B20-AA56-08293449D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305478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751" name="Image 750">
          <a:extLst>
            <a:ext uri="{FF2B5EF4-FFF2-40B4-BE49-F238E27FC236}">
              <a16:creationId xmlns:a16="http://schemas.microsoft.com/office/drawing/2014/main" id="{5A8236E8-9107-4997-9329-429EC0286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930003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752" name="Image 751">
          <a:extLst>
            <a:ext uri="{FF2B5EF4-FFF2-40B4-BE49-F238E27FC236}">
              <a16:creationId xmlns:a16="http://schemas.microsoft.com/office/drawing/2014/main" id="{8A79BCA9-89EF-4B00-87E9-05D494328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93000313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79</xdr:row>
      <xdr:rowOff>0</xdr:rowOff>
    </xdr:from>
    <xdr:ext cx="927017" cy="0"/>
    <xdr:pic>
      <xdr:nvPicPr>
        <xdr:cNvPr id="753" name="Image 752">
          <a:extLst>
            <a:ext uri="{FF2B5EF4-FFF2-40B4-BE49-F238E27FC236}">
              <a16:creationId xmlns:a16="http://schemas.microsoft.com/office/drawing/2014/main" id="{2F0B2DDA-7876-4CAE-9F56-C8AA9D8C1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9300031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74</xdr:row>
      <xdr:rowOff>0</xdr:rowOff>
    </xdr:from>
    <xdr:ext cx="921364" cy="0"/>
    <xdr:pic>
      <xdr:nvPicPr>
        <xdr:cNvPr id="754" name="Image 753">
          <a:extLst>
            <a:ext uri="{FF2B5EF4-FFF2-40B4-BE49-F238E27FC236}">
              <a16:creationId xmlns:a16="http://schemas.microsoft.com/office/drawing/2014/main" id="{B8955040-FEF4-42A7-A378-2CFBF318C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78</xdr:row>
      <xdr:rowOff>976312</xdr:rowOff>
    </xdr:from>
    <xdr:ext cx="927017" cy="0"/>
    <xdr:pic>
      <xdr:nvPicPr>
        <xdr:cNvPr id="755" name="Image 754">
          <a:extLst>
            <a:ext uri="{FF2B5EF4-FFF2-40B4-BE49-F238E27FC236}">
              <a16:creationId xmlns:a16="http://schemas.microsoft.com/office/drawing/2014/main" id="{9B6369D6-A4AF-44D6-B402-201A91EF4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4825" y="1925986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78</xdr:row>
      <xdr:rowOff>404813</xdr:rowOff>
    </xdr:from>
    <xdr:ext cx="927017" cy="0"/>
    <xdr:pic>
      <xdr:nvPicPr>
        <xdr:cNvPr id="756" name="Image 755">
          <a:extLst>
            <a:ext uri="{FF2B5EF4-FFF2-40B4-BE49-F238E27FC236}">
              <a16:creationId xmlns:a16="http://schemas.microsoft.com/office/drawing/2014/main" id="{A687E260-9AF9-4DA2-B7B1-EF69841CC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70575" y="192027176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79</xdr:row>
      <xdr:rowOff>0</xdr:rowOff>
    </xdr:from>
    <xdr:ext cx="921364" cy="0"/>
    <xdr:pic>
      <xdr:nvPicPr>
        <xdr:cNvPr id="757" name="Image 756">
          <a:extLst>
            <a:ext uri="{FF2B5EF4-FFF2-40B4-BE49-F238E27FC236}">
              <a16:creationId xmlns:a16="http://schemas.microsoft.com/office/drawing/2014/main" id="{EC39D6DC-E2A1-4F15-B5F2-B8B8018D2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30003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73</xdr:row>
      <xdr:rowOff>254000</xdr:rowOff>
    </xdr:from>
    <xdr:ext cx="921364" cy="0"/>
    <xdr:pic>
      <xdr:nvPicPr>
        <xdr:cNvPr id="758" name="Image 757">
          <a:extLst>
            <a:ext uri="{FF2B5EF4-FFF2-40B4-BE49-F238E27FC236}">
              <a16:creationId xmlns:a16="http://schemas.microsoft.com/office/drawing/2014/main" id="{1F6B6D56-E0DB-4A52-BF0B-E6BE5E2EA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4970738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79</xdr:row>
      <xdr:rowOff>0</xdr:rowOff>
    </xdr:from>
    <xdr:ext cx="921364" cy="0"/>
    <xdr:pic>
      <xdr:nvPicPr>
        <xdr:cNvPr id="759" name="Image 758">
          <a:extLst>
            <a:ext uri="{FF2B5EF4-FFF2-40B4-BE49-F238E27FC236}">
              <a16:creationId xmlns:a16="http://schemas.microsoft.com/office/drawing/2014/main" id="{F3498872-F043-4DA9-BD41-B0C573921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1930003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71</xdr:row>
      <xdr:rowOff>0</xdr:rowOff>
    </xdr:from>
    <xdr:ext cx="921364" cy="0"/>
    <xdr:pic>
      <xdr:nvPicPr>
        <xdr:cNvPr id="760" name="Image 759">
          <a:extLst>
            <a:ext uri="{FF2B5EF4-FFF2-40B4-BE49-F238E27FC236}">
              <a16:creationId xmlns:a16="http://schemas.microsoft.com/office/drawing/2014/main" id="{66637378-2954-404A-A903-0B938E24AD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819513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76</xdr:row>
      <xdr:rowOff>0</xdr:rowOff>
    </xdr:from>
    <xdr:ext cx="921364" cy="0"/>
    <xdr:pic>
      <xdr:nvPicPr>
        <xdr:cNvPr id="761" name="Image 760">
          <a:extLst>
            <a:ext uri="{FF2B5EF4-FFF2-40B4-BE49-F238E27FC236}">
              <a16:creationId xmlns:a16="http://schemas.microsoft.com/office/drawing/2014/main" id="{D4CADE1D-0665-4D57-89BE-0F5A6BADE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8885693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70</xdr:row>
      <xdr:rowOff>254000</xdr:rowOff>
    </xdr:from>
    <xdr:ext cx="921364" cy="0"/>
    <xdr:pic>
      <xdr:nvPicPr>
        <xdr:cNvPr id="762" name="Image 761">
          <a:extLst>
            <a:ext uri="{FF2B5EF4-FFF2-40B4-BE49-F238E27FC236}">
              <a16:creationId xmlns:a16="http://schemas.microsoft.com/office/drawing/2014/main" id="{81402435-69D8-46BE-B2A2-6E544DF6D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808273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74</xdr:row>
      <xdr:rowOff>0</xdr:rowOff>
    </xdr:from>
    <xdr:ext cx="921364" cy="0"/>
    <xdr:pic>
      <xdr:nvPicPr>
        <xdr:cNvPr id="763" name="Image 762">
          <a:extLst>
            <a:ext uri="{FF2B5EF4-FFF2-40B4-BE49-F238E27FC236}">
              <a16:creationId xmlns:a16="http://schemas.microsoft.com/office/drawing/2014/main" id="{7E7D703C-2A30-46DA-BE90-847D31170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64" name="Image 763">
          <a:extLst>
            <a:ext uri="{FF2B5EF4-FFF2-40B4-BE49-F238E27FC236}">
              <a16:creationId xmlns:a16="http://schemas.microsoft.com/office/drawing/2014/main" id="{C0DEB73A-1AFC-4AB6-967B-2144E52DB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9300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73</xdr:row>
      <xdr:rowOff>254000</xdr:rowOff>
    </xdr:from>
    <xdr:ext cx="921364" cy="0"/>
    <xdr:pic>
      <xdr:nvPicPr>
        <xdr:cNvPr id="765" name="Image 764">
          <a:extLst>
            <a:ext uri="{FF2B5EF4-FFF2-40B4-BE49-F238E27FC236}">
              <a16:creationId xmlns:a16="http://schemas.microsoft.com/office/drawing/2014/main" id="{E80819A0-34F0-4F9C-B043-7284217B6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84970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74</xdr:row>
      <xdr:rowOff>0</xdr:rowOff>
    </xdr:from>
    <xdr:ext cx="921364" cy="0"/>
    <xdr:pic>
      <xdr:nvPicPr>
        <xdr:cNvPr id="766" name="Image 765">
          <a:extLst>
            <a:ext uri="{FF2B5EF4-FFF2-40B4-BE49-F238E27FC236}">
              <a16:creationId xmlns:a16="http://schemas.microsoft.com/office/drawing/2014/main" id="{DDC8C3BD-D49F-439E-A6B1-BDA94A3E5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67" name="Image 766">
          <a:extLst>
            <a:ext uri="{FF2B5EF4-FFF2-40B4-BE49-F238E27FC236}">
              <a16:creationId xmlns:a16="http://schemas.microsoft.com/office/drawing/2014/main" id="{B76CD1E1-30F9-4285-992D-E1173254F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9300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73</xdr:row>
      <xdr:rowOff>254000</xdr:rowOff>
    </xdr:from>
    <xdr:ext cx="921364" cy="0"/>
    <xdr:pic>
      <xdr:nvPicPr>
        <xdr:cNvPr id="768" name="Image 767">
          <a:extLst>
            <a:ext uri="{FF2B5EF4-FFF2-40B4-BE49-F238E27FC236}">
              <a16:creationId xmlns:a16="http://schemas.microsoft.com/office/drawing/2014/main" id="{8498F893-C05A-4355-A681-BEB590013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84970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74</xdr:row>
      <xdr:rowOff>0</xdr:rowOff>
    </xdr:from>
    <xdr:ext cx="921364" cy="0"/>
    <xdr:pic>
      <xdr:nvPicPr>
        <xdr:cNvPr id="769" name="Image 768">
          <a:extLst>
            <a:ext uri="{FF2B5EF4-FFF2-40B4-BE49-F238E27FC236}">
              <a16:creationId xmlns:a16="http://schemas.microsoft.com/office/drawing/2014/main" id="{06AE6204-FEB5-4BEE-9338-D3CC0692B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770" name="Image 769">
          <a:extLst>
            <a:ext uri="{FF2B5EF4-FFF2-40B4-BE49-F238E27FC236}">
              <a16:creationId xmlns:a16="http://schemas.microsoft.com/office/drawing/2014/main" id="{3CA2B1CA-7398-42CC-AFB1-A7ED71988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9300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73</xdr:row>
      <xdr:rowOff>254000</xdr:rowOff>
    </xdr:from>
    <xdr:ext cx="921364" cy="0"/>
    <xdr:pic>
      <xdr:nvPicPr>
        <xdr:cNvPr id="771" name="Image 770">
          <a:extLst>
            <a:ext uri="{FF2B5EF4-FFF2-40B4-BE49-F238E27FC236}">
              <a16:creationId xmlns:a16="http://schemas.microsoft.com/office/drawing/2014/main" id="{DDD0D5AE-56FC-4583-B0C5-DC7BBC447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84970738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31</xdr:row>
      <xdr:rowOff>0</xdr:rowOff>
    </xdr:from>
    <xdr:ext cx="927017" cy="0"/>
    <xdr:pic>
      <xdr:nvPicPr>
        <xdr:cNvPr id="772" name="Image 771">
          <a:extLst>
            <a:ext uri="{FF2B5EF4-FFF2-40B4-BE49-F238E27FC236}">
              <a16:creationId xmlns:a16="http://schemas.microsoft.com/office/drawing/2014/main" id="{70F1BB1D-7F1B-405B-912C-5344EA39B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308496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31</xdr:row>
      <xdr:rowOff>0</xdr:rowOff>
    </xdr:from>
    <xdr:ext cx="927017" cy="0"/>
    <xdr:pic>
      <xdr:nvPicPr>
        <xdr:cNvPr id="773" name="Image 772">
          <a:extLst>
            <a:ext uri="{FF2B5EF4-FFF2-40B4-BE49-F238E27FC236}">
              <a16:creationId xmlns:a16="http://schemas.microsoft.com/office/drawing/2014/main" id="{D14DFE8A-27DB-4113-A1D6-129CD75AD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30849688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31</xdr:row>
      <xdr:rowOff>0</xdr:rowOff>
    </xdr:from>
    <xdr:ext cx="927017" cy="0"/>
    <xdr:pic>
      <xdr:nvPicPr>
        <xdr:cNvPr id="774" name="Image 773">
          <a:extLst>
            <a:ext uri="{FF2B5EF4-FFF2-40B4-BE49-F238E27FC236}">
              <a16:creationId xmlns:a16="http://schemas.microsoft.com/office/drawing/2014/main" id="{2F28C4C3-6FC8-471B-9F3E-A6F5A7E0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64125" y="1308496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</xdr:row>
      <xdr:rowOff>0</xdr:rowOff>
    </xdr:from>
    <xdr:ext cx="921364" cy="0"/>
    <xdr:pic>
      <xdr:nvPicPr>
        <xdr:cNvPr id="775" name="Image 774">
          <a:extLst>
            <a:ext uri="{FF2B5EF4-FFF2-40B4-BE49-F238E27FC236}">
              <a16:creationId xmlns:a16="http://schemas.microsoft.com/office/drawing/2014/main" id="{9A64DFEF-444D-4382-8924-6B72A2398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30</xdr:row>
      <xdr:rowOff>976312</xdr:rowOff>
    </xdr:from>
    <xdr:ext cx="927017" cy="0"/>
    <xdr:pic>
      <xdr:nvPicPr>
        <xdr:cNvPr id="776" name="Image 775">
          <a:extLst>
            <a:ext uri="{FF2B5EF4-FFF2-40B4-BE49-F238E27FC236}">
              <a16:creationId xmlns:a16="http://schemas.microsoft.com/office/drawing/2014/main" id="{A6AEA8B7-EBCF-4F4F-B816-D39301758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4825" y="1304480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30</xdr:row>
      <xdr:rowOff>404813</xdr:rowOff>
    </xdr:from>
    <xdr:ext cx="927017" cy="0"/>
    <xdr:pic>
      <xdr:nvPicPr>
        <xdr:cNvPr id="777" name="Image 776">
          <a:extLst>
            <a:ext uri="{FF2B5EF4-FFF2-40B4-BE49-F238E27FC236}">
              <a16:creationId xmlns:a16="http://schemas.microsoft.com/office/drawing/2014/main" id="{0919FD52-B3BF-4C09-8339-7ED316EA2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70575" y="129876551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921364" cy="0"/>
    <xdr:pic>
      <xdr:nvPicPr>
        <xdr:cNvPr id="778" name="Image 777">
          <a:extLst>
            <a:ext uri="{FF2B5EF4-FFF2-40B4-BE49-F238E27FC236}">
              <a16:creationId xmlns:a16="http://schemas.microsoft.com/office/drawing/2014/main" id="{224EA9B1-8F67-4FDE-89DE-12D73C1DB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25</xdr:row>
      <xdr:rowOff>254000</xdr:rowOff>
    </xdr:from>
    <xdr:ext cx="921364" cy="0"/>
    <xdr:pic>
      <xdr:nvPicPr>
        <xdr:cNvPr id="779" name="Image 778">
          <a:extLst>
            <a:ext uri="{FF2B5EF4-FFF2-40B4-BE49-F238E27FC236}">
              <a16:creationId xmlns:a16="http://schemas.microsoft.com/office/drawing/2014/main" id="{91093340-8C44-41A0-9BBF-64D47CB1D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921364" cy="0"/>
    <xdr:pic>
      <xdr:nvPicPr>
        <xdr:cNvPr id="780" name="Image 779">
          <a:extLst>
            <a:ext uri="{FF2B5EF4-FFF2-40B4-BE49-F238E27FC236}">
              <a16:creationId xmlns:a16="http://schemas.microsoft.com/office/drawing/2014/main" id="{9EE3AEE0-9B43-4BDF-9399-5AE133DD2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53125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23</xdr:row>
      <xdr:rowOff>0</xdr:rowOff>
    </xdr:from>
    <xdr:ext cx="921364" cy="0"/>
    <xdr:pic>
      <xdr:nvPicPr>
        <xdr:cNvPr id="781" name="Image 780">
          <a:extLst>
            <a:ext uri="{FF2B5EF4-FFF2-40B4-BE49-F238E27FC236}">
              <a16:creationId xmlns:a16="http://schemas.microsoft.com/office/drawing/2014/main" id="{46D933EF-C6D7-499A-A1BF-8B728C715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19800688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28</xdr:row>
      <xdr:rowOff>0</xdr:rowOff>
    </xdr:from>
    <xdr:ext cx="921364" cy="0"/>
    <xdr:pic>
      <xdr:nvPicPr>
        <xdr:cNvPr id="782" name="Image 781">
          <a:extLst>
            <a:ext uri="{FF2B5EF4-FFF2-40B4-BE49-F238E27FC236}">
              <a16:creationId xmlns:a16="http://schemas.microsoft.com/office/drawing/2014/main" id="{D7D40430-6997-4D76-B792-63FD4A3A9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267063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22</xdr:row>
      <xdr:rowOff>254000</xdr:rowOff>
    </xdr:from>
    <xdr:ext cx="921364" cy="0"/>
    <xdr:pic>
      <xdr:nvPicPr>
        <xdr:cNvPr id="783" name="Image 782">
          <a:extLst>
            <a:ext uri="{FF2B5EF4-FFF2-40B4-BE49-F238E27FC236}">
              <a16:creationId xmlns:a16="http://schemas.microsoft.com/office/drawing/2014/main" id="{25E5D4C3-21BC-4AC3-8ED0-AED100307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21813" y="118676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784" name="Image 783">
          <a:extLst>
            <a:ext uri="{FF2B5EF4-FFF2-40B4-BE49-F238E27FC236}">
              <a16:creationId xmlns:a16="http://schemas.microsoft.com/office/drawing/2014/main" id="{6D33560C-220A-4F04-A3BF-CCA8B5CB1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785" name="Image 784">
          <a:extLst>
            <a:ext uri="{FF2B5EF4-FFF2-40B4-BE49-F238E27FC236}">
              <a16:creationId xmlns:a16="http://schemas.microsoft.com/office/drawing/2014/main" id="{7182A593-9826-4D82-B8FA-CAA8C00BA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786" name="Image 785">
          <a:extLst>
            <a:ext uri="{FF2B5EF4-FFF2-40B4-BE49-F238E27FC236}">
              <a16:creationId xmlns:a16="http://schemas.microsoft.com/office/drawing/2014/main" id="{7900072C-CDBF-4F43-9283-904B9A8A4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787" name="Image 786">
          <a:extLst>
            <a:ext uri="{FF2B5EF4-FFF2-40B4-BE49-F238E27FC236}">
              <a16:creationId xmlns:a16="http://schemas.microsoft.com/office/drawing/2014/main" id="{93D16F64-4F0B-4332-9B6E-681D660CB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788" name="Image 787">
          <a:extLst>
            <a:ext uri="{FF2B5EF4-FFF2-40B4-BE49-F238E27FC236}">
              <a16:creationId xmlns:a16="http://schemas.microsoft.com/office/drawing/2014/main" id="{1783AD08-A4CF-46EC-AB42-0AAF150A4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789" name="Image 788">
          <a:extLst>
            <a:ext uri="{FF2B5EF4-FFF2-40B4-BE49-F238E27FC236}">
              <a16:creationId xmlns:a16="http://schemas.microsoft.com/office/drawing/2014/main" id="{8A4F67FB-9171-4783-8CF2-1679C778D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790" name="Image 789">
          <a:extLst>
            <a:ext uri="{FF2B5EF4-FFF2-40B4-BE49-F238E27FC236}">
              <a16:creationId xmlns:a16="http://schemas.microsoft.com/office/drawing/2014/main" id="{F74CE84B-FB15-4223-B7B3-2119228BC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791" name="Image 790">
          <a:extLst>
            <a:ext uri="{FF2B5EF4-FFF2-40B4-BE49-F238E27FC236}">
              <a16:creationId xmlns:a16="http://schemas.microsoft.com/office/drawing/2014/main" id="{A2D9AA98-FB27-4076-932D-A23308FC1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792" name="Image 791">
          <a:extLst>
            <a:ext uri="{FF2B5EF4-FFF2-40B4-BE49-F238E27FC236}">
              <a16:creationId xmlns:a16="http://schemas.microsoft.com/office/drawing/2014/main" id="{B89E1CE2-DA2E-42B5-9A3D-73961CA5A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</xdr:row>
      <xdr:rowOff>0</xdr:rowOff>
    </xdr:from>
    <xdr:ext cx="921364" cy="0"/>
    <xdr:pic>
      <xdr:nvPicPr>
        <xdr:cNvPr id="793" name="Image 792">
          <a:extLst>
            <a:ext uri="{FF2B5EF4-FFF2-40B4-BE49-F238E27FC236}">
              <a16:creationId xmlns:a16="http://schemas.microsoft.com/office/drawing/2014/main" id="{BFA93F61-C0A5-413E-8DA0-F6CD16B73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921364" cy="0"/>
    <xdr:pic>
      <xdr:nvPicPr>
        <xdr:cNvPr id="794" name="Image 793">
          <a:extLst>
            <a:ext uri="{FF2B5EF4-FFF2-40B4-BE49-F238E27FC236}">
              <a16:creationId xmlns:a16="http://schemas.microsoft.com/office/drawing/2014/main" id="{0AC8747A-7340-470B-A8FD-674794B0F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25</xdr:row>
      <xdr:rowOff>254000</xdr:rowOff>
    </xdr:from>
    <xdr:ext cx="921364" cy="0"/>
    <xdr:pic>
      <xdr:nvPicPr>
        <xdr:cNvPr id="795" name="Image 794">
          <a:extLst>
            <a:ext uri="{FF2B5EF4-FFF2-40B4-BE49-F238E27FC236}">
              <a16:creationId xmlns:a16="http://schemas.microsoft.com/office/drawing/2014/main" id="{0058F049-F73D-4DBD-BD2A-02B2F9FE8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796" name="Image 795">
          <a:extLst>
            <a:ext uri="{FF2B5EF4-FFF2-40B4-BE49-F238E27FC236}">
              <a16:creationId xmlns:a16="http://schemas.microsoft.com/office/drawing/2014/main" id="{C41809CD-CFBA-4F85-8A7C-7F9CE804D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797" name="Image 796">
          <a:extLst>
            <a:ext uri="{FF2B5EF4-FFF2-40B4-BE49-F238E27FC236}">
              <a16:creationId xmlns:a16="http://schemas.microsoft.com/office/drawing/2014/main" id="{7FD56460-837B-427D-BF11-DB17773C3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798" name="Image 797">
          <a:extLst>
            <a:ext uri="{FF2B5EF4-FFF2-40B4-BE49-F238E27FC236}">
              <a16:creationId xmlns:a16="http://schemas.microsoft.com/office/drawing/2014/main" id="{4130EF4A-7AA7-41AB-8106-0F0FB304F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799" name="Image 798">
          <a:extLst>
            <a:ext uri="{FF2B5EF4-FFF2-40B4-BE49-F238E27FC236}">
              <a16:creationId xmlns:a16="http://schemas.microsoft.com/office/drawing/2014/main" id="{14CD1007-00C4-4D9E-B84C-A82AD0C7D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800" name="Image 799">
          <a:extLst>
            <a:ext uri="{FF2B5EF4-FFF2-40B4-BE49-F238E27FC236}">
              <a16:creationId xmlns:a16="http://schemas.microsoft.com/office/drawing/2014/main" id="{743EC8BB-0AA7-4AEC-AE01-8EF68EFEE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801" name="Image 800">
          <a:extLst>
            <a:ext uri="{FF2B5EF4-FFF2-40B4-BE49-F238E27FC236}">
              <a16:creationId xmlns:a16="http://schemas.microsoft.com/office/drawing/2014/main" id="{14C92654-CD94-4DF3-9007-D48605375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85</xdr:row>
      <xdr:rowOff>0</xdr:rowOff>
    </xdr:from>
    <xdr:ext cx="921364" cy="0"/>
    <xdr:pic>
      <xdr:nvPicPr>
        <xdr:cNvPr id="802" name="Image 801">
          <a:extLst>
            <a:ext uri="{FF2B5EF4-FFF2-40B4-BE49-F238E27FC236}">
              <a16:creationId xmlns:a16="http://schemas.microsoft.com/office/drawing/2014/main" id="{A5C7FC87-F783-4483-8F2A-DE4B89BE6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012870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90</xdr:row>
      <xdr:rowOff>0</xdr:rowOff>
    </xdr:from>
    <xdr:ext cx="921364" cy="0"/>
    <xdr:pic>
      <xdr:nvPicPr>
        <xdr:cNvPr id="803" name="Image 802">
          <a:extLst>
            <a:ext uri="{FF2B5EF4-FFF2-40B4-BE49-F238E27FC236}">
              <a16:creationId xmlns:a16="http://schemas.microsoft.com/office/drawing/2014/main" id="{A9A5D2E3-FA73-4110-A7FC-162759C67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081926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84</xdr:row>
      <xdr:rowOff>254000</xdr:rowOff>
    </xdr:from>
    <xdr:ext cx="921364" cy="0"/>
    <xdr:pic>
      <xdr:nvPicPr>
        <xdr:cNvPr id="804" name="Image 803">
          <a:extLst>
            <a:ext uri="{FF2B5EF4-FFF2-40B4-BE49-F238E27FC236}">
              <a16:creationId xmlns:a16="http://schemas.microsoft.com/office/drawing/2014/main" id="{91DA4D8D-A139-47AF-9F7F-7D11912F5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20016311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26</xdr:row>
      <xdr:rowOff>0</xdr:rowOff>
    </xdr:from>
    <xdr:ext cx="921364" cy="0"/>
    <xdr:pic>
      <xdr:nvPicPr>
        <xdr:cNvPr id="805" name="Image 804">
          <a:extLst>
            <a:ext uri="{FF2B5EF4-FFF2-40B4-BE49-F238E27FC236}">
              <a16:creationId xmlns:a16="http://schemas.microsoft.com/office/drawing/2014/main" id="{E1FC6D7A-20A6-453E-9F0D-372A037DC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</xdr:row>
      <xdr:rowOff>0</xdr:rowOff>
    </xdr:from>
    <xdr:ext cx="921364" cy="0"/>
    <xdr:pic>
      <xdr:nvPicPr>
        <xdr:cNvPr id="806" name="Image 805">
          <a:extLst>
            <a:ext uri="{FF2B5EF4-FFF2-40B4-BE49-F238E27FC236}">
              <a16:creationId xmlns:a16="http://schemas.microsoft.com/office/drawing/2014/main" id="{3D72DD74-14F9-42A5-BB74-950224603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25</xdr:row>
      <xdr:rowOff>254000</xdr:rowOff>
    </xdr:from>
    <xdr:ext cx="921364" cy="0"/>
    <xdr:pic>
      <xdr:nvPicPr>
        <xdr:cNvPr id="807" name="Image 806">
          <a:extLst>
            <a:ext uri="{FF2B5EF4-FFF2-40B4-BE49-F238E27FC236}">
              <a16:creationId xmlns:a16="http://schemas.microsoft.com/office/drawing/2014/main" id="{3BDC5204-83E9-4DE7-992A-38BCFBA50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85</xdr:row>
      <xdr:rowOff>0</xdr:rowOff>
    </xdr:from>
    <xdr:ext cx="921364" cy="0"/>
    <xdr:pic>
      <xdr:nvPicPr>
        <xdr:cNvPr id="808" name="Image 807">
          <a:extLst>
            <a:ext uri="{FF2B5EF4-FFF2-40B4-BE49-F238E27FC236}">
              <a16:creationId xmlns:a16="http://schemas.microsoft.com/office/drawing/2014/main" id="{1FA09A55-7260-44B7-9389-97A30EB4F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01287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90</xdr:row>
      <xdr:rowOff>0</xdr:rowOff>
    </xdr:from>
    <xdr:ext cx="921364" cy="0"/>
    <xdr:pic>
      <xdr:nvPicPr>
        <xdr:cNvPr id="809" name="Image 808">
          <a:extLst>
            <a:ext uri="{FF2B5EF4-FFF2-40B4-BE49-F238E27FC236}">
              <a16:creationId xmlns:a16="http://schemas.microsoft.com/office/drawing/2014/main" id="{5479B70B-ADFF-4740-B1F3-DE305649C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08192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84</xdr:row>
      <xdr:rowOff>254000</xdr:rowOff>
    </xdr:from>
    <xdr:ext cx="921364" cy="0"/>
    <xdr:pic>
      <xdr:nvPicPr>
        <xdr:cNvPr id="810" name="Image 809">
          <a:extLst>
            <a:ext uri="{FF2B5EF4-FFF2-40B4-BE49-F238E27FC236}">
              <a16:creationId xmlns:a16="http://schemas.microsoft.com/office/drawing/2014/main" id="{4088EFC0-B323-414E-AB91-FD01257E7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00163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85</xdr:row>
      <xdr:rowOff>0</xdr:rowOff>
    </xdr:from>
    <xdr:ext cx="921364" cy="0"/>
    <xdr:pic>
      <xdr:nvPicPr>
        <xdr:cNvPr id="811" name="Image 810">
          <a:extLst>
            <a:ext uri="{FF2B5EF4-FFF2-40B4-BE49-F238E27FC236}">
              <a16:creationId xmlns:a16="http://schemas.microsoft.com/office/drawing/2014/main" id="{511DB4E8-19F5-4F86-9DAD-20D2DF00A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01287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90</xdr:row>
      <xdr:rowOff>0</xdr:rowOff>
    </xdr:from>
    <xdr:ext cx="921364" cy="0"/>
    <xdr:pic>
      <xdr:nvPicPr>
        <xdr:cNvPr id="812" name="Image 811">
          <a:extLst>
            <a:ext uri="{FF2B5EF4-FFF2-40B4-BE49-F238E27FC236}">
              <a16:creationId xmlns:a16="http://schemas.microsoft.com/office/drawing/2014/main" id="{837F45FA-3C0B-4C33-B93B-BDC9111DC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08192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84</xdr:row>
      <xdr:rowOff>254000</xdr:rowOff>
    </xdr:from>
    <xdr:ext cx="921364" cy="0"/>
    <xdr:pic>
      <xdr:nvPicPr>
        <xdr:cNvPr id="813" name="Image 812">
          <a:extLst>
            <a:ext uri="{FF2B5EF4-FFF2-40B4-BE49-F238E27FC236}">
              <a16:creationId xmlns:a16="http://schemas.microsoft.com/office/drawing/2014/main" id="{2A4DF474-4A10-4529-AE90-BBAEDE9DD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00163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814" name="Image 813">
          <a:extLst>
            <a:ext uri="{FF2B5EF4-FFF2-40B4-BE49-F238E27FC236}">
              <a16:creationId xmlns:a16="http://schemas.microsoft.com/office/drawing/2014/main" id="{54764973-4FFD-4905-A9C3-2568C789B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815" name="Image 814">
          <a:extLst>
            <a:ext uri="{FF2B5EF4-FFF2-40B4-BE49-F238E27FC236}">
              <a16:creationId xmlns:a16="http://schemas.microsoft.com/office/drawing/2014/main" id="{74D6EC22-9AC8-420E-B991-0A97806A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816" name="Image 815">
          <a:extLst>
            <a:ext uri="{FF2B5EF4-FFF2-40B4-BE49-F238E27FC236}">
              <a16:creationId xmlns:a16="http://schemas.microsoft.com/office/drawing/2014/main" id="{88E30D2D-CAEB-4C3E-8CD7-14C2CFF0E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817" name="Image 816">
          <a:extLst>
            <a:ext uri="{FF2B5EF4-FFF2-40B4-BE49-F238E27FC236}">
              <a16:creationId xmlns:a16="http://schemas.microsoft.com/office/drawing/2014/main" id="{C6D7FD18-803F-42C6-A299-DA6028791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818" name="Image 817">
          <a:extLst>
            <a:ext uri="{FF2B5EF4-FFF2-40B4-BE49-F238E27FC236}">
              <a16:creationId xmlns:a16="http://schemas.microsoft.com/office/drawing/2014/main" id="{95FC3E61-7AEB-4D70-8874-2BD1462E1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819" name="Image 818">
          <a:extLst>
            <a:ext uri="{FF2B5EF4-FFF2-40B4-BE49-F238E27FC236}">
              <a16:creationId xmlns:a16="http://schemas.microsoft.com/office/drawing/2014/main" id="{2E1162C7-173A-4AB8-B63D-0C7B9CDB7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85</xdr:row>
      <xdr:rowOff>0</xdr:rowOff>
    </xdr:from>
    <xdr:ext cx="921364" cy="0"/>
    <xdr:pic>
      <xdr:nvPicPr>
        <xdr:cNvPr id="820" name="Image 819">
          <a:extLst>
            <a:ext uri="{FF2B5EF4-FFF2-40B4-BE49-F238E27FC236}">
              <a16:creationId xmlns:a16="http://schemas.microsoft.com/office/drawing/2014/main" id="{74EF34DD-26B8-40D8-8BE1-53EAAEFB2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01287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90</xdr:row>
      <xdr:rowOff>0</xdr:rowOff>
    </xdr:from>
    <xdr:ext cx="921364" cy="0"/>
    <xdr:pic>
      <xdr:nvPicPr>
        <xdr:cNvPr id="821" name="Image 820">
          <a:extLst>
            <a:ext uri="{FF2B5EF4-FFF2-40B4-BE49-F238E27FC236}">
              <a16:creationId xmlns:a16="http://schemas.microsoft.com/office/drawing/2014/main" id="{5138C60B-9F94-4A94-ACA5-66392348B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08192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84</xdr:row>
      <xdr:rowOff>254000</xdr:rowOff>
    </xdr:from>
    <xdr:ext cx="921364" cy="0"/>
    <xdr:pic>
      <xdr:nvPicPr>
        <xdr:cNvPr id="822" name="Image 821">
          <a:extLst>
            <a:ext uri="{FF2B5EF4-FFF2-40B4-BE49-F238E27FC236}">
              <a16:creationId xmlns:a16="http://schemas.microsoft.com/office/drawing/2014/main" id="{B96BDB6C-66D2-43EE-97A0-4E12FE917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00163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823" name="Image 822">
          <a:extLst>
            <a:ext uri="{FF2B5EF4-FFF2-40B4-BE49-F238E27FC236}">
              <a16:creationId xmlns:a16="http://schemas.microsoft.com/office/drawing/2014/main" id="{F009548C-2721-4D7E-A276-442D3C87A6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824" name="Image 823">
          <a:extLst>
            <a:ext uri="{FF2B5EF4-FFF2-40B4-BE49-F238E27FC236}">
              <a16:creationId xmlns:a16="http://schemas.microsoft.com/office/drawing/2014/main" id="{28CD14A7-33F8-47A5-BC84-2EE6C41E4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825" name="Image 824">
          <a:extLst>
            <a:ext uri="{FF2B5EF4-FFF2-40B4-BE49-F238E27FC236}">
              <a16:creationId xmlns:a16="http://schemas.microsoft.com/office/drawing/2014/main" id="{F5CAC197-39E3-45F7-BBE9-AA354F97D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107</xdr:row>
      <xdr:rowOff>0</xdr:rowOff>
    </xdr:from>
    <xdr:ext cx="921364" cy="0"/>
    <xdr:pic>
      <xdr:nvPicPr>
        <xdr:cNvPr id="826" name="Image 825">
          <a:extLst>
            <a:ext uri="{FF2B5EF4-FFF2-40B4-BE49-F238E27FC236}">
              <a16:creationId xmlns:a16="http://schemas.microsoft.com/office/drawing/2014/main" id="{247E839C-ACF0-489E-AC8B-83CD48326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1671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112</xdr:row>
      <xdr:rowOff>0</xdr:rowOff>
    </xdr:from>
    <xdr:ext cx="921364" cy="0"/>
    <xdr:pic>
      <xdr:nvPicPr>
        <xdr:cNvPr id="827" name="Image 826">
          <a:extLst>
            <a:ext uri="{FF2B5EF4-FFF2-40B4-BE49-F238E27FC236}">
              <a16:creationId xmlns:a16="http://schemas.microsoft.com/office/drawing/2014/main" id="{20831C7F-C936-433F-AC25-A6AB493B7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106</xdr:row>
      <xdr:rowOff>254000</xdr:rowOff>
    </xdr:from>
    <xdr:ext cx="921364" cy="0"/>
    <xdr:pic>
      <xdr:nvPicPr>
        <xdr:cNvPr id="828" name="Image 827">
          <a:extLst>
            <a:ext uri="{FF2B5EF4-FFF2-40B4-BE49-F238E27FC236}">
              <a16:creationId xmlns:a16="http://schemas.microsoft.com/office/drawing/2014/main" id="{7DF779AD-DE04-4839-A8AD-B41F201D7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30547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107</xdr:row>
      <xdr:rowOff>0</xdr:rowOff>
    </xdr:from>
    <xdr:ext cx="921364" cy="0"/>
    <xdr:pic>
      <xdr:nvPicPr>
        <xdr:cNvPr id="829" name="Image 828">
          <a:extLst>
            <a:ext uri="{FF2B5EF4-FFF2-40B4-BE49-F238E27FC236}">
              <a16:creationId xmlns:a16="http://schemas.microsoft.com/office/drawing/2014/main" id="{67585B2B-1742-4277-9DD9-816ADD6D7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16718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112</xdr:row>
      <xdr:rowOff>0</xdr:rowOff>
    </xdr:from>
    <xdr:ext cx="921364" cy="0"/>
    <xdr:pic>
      <xdr:nvPicPr>
        <xdr:cNvPr id="830" name="Image 829">
          <a:extLst>
            <a:ext uri="{FF2B5EF4-FFF2-40B4-BE49-F238E27FC236}">
              <a16:creationId xmlns:a16="http://schemas.microsoft.com/office/drawing/2014/main" id="{FCEC9626-F03B-4040-9487-97A55E71A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385774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106</xdr:row>
      <xdr:rowOff>254000</xdr:rowOff>
    </xdr:from>
    <xdr:ext cx="921364" cy="0"/>
    <xdr:pic>
      <xdr:nvPicPr>
        <xdr:cNvPr id="831" name="Image 830">
          <a:extLst>
            <a:ext uri="{FF2B5EF4-FFF2-40B4-BE49-F238E27FC236}">
              <a16:creationId xmlns:a16="http://schemas.microsoft.com/office/drawing/2014/main" id="{97417295-161D-4E65-B07B-1CB983847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305478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74</xdr:row>
      <xdr:rowOff>0</xdr:rowOff>
    </xdr:from>
    <xdr:ext cx="921364" cy="0"/>
    <xdr:pic>
      <xdr:nvPicPr>
        <xdr:cNvPr id="832" name="Image 831">
          <a:extLst>
            <a:ext uri="{FF2B5EF4-FFF2-40B4-BE49-F238E27FC236}">
              <a16:creationId xmlns:a16="http://schemas.microsoft.com/office/drawing/2014/main" id="{AB528FA0-AF35-4264-8901-E03B39EBB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86094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79</xdr:row>
      <xdr:rowOff>0</xdr:rowOff>
    </xdr:from>
    <xdr:ext cx="921364" cy="0"/>
    <xdr:pic>
      <xdr:nvPicPr>
        <xdr:cNvPr id="833" name="Image 832">
          <a:extLst>
            <a:ext uri="{FF2B5EF4-FFF2-40B4-BE49-F238E27FC236}">
              <a16:creationId xmlns:a16="http://schemas.microsoft.com/office/drawing/2014/main" id="{5CA12ECB-3A71-4D71-8DE8-E0A908380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930003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73</xdr:row>
      <xdr:rowOff>254000</xdr:rowOff>
    </xdr:from>
    <xdr:ext cx="921364" cy="0"/>
    <xdr:pic>
      <xdr:nvPicPr>
        <xdr:cNvPr id="834" name="Image 833">
          <a:extLst>
            <a:ext uri="{FF2B5EF4-FFF2-40B4-BE49-F238E27FC236}">
              <a16:creationId xmlns:a16="http://schemas.microsoft.com/office/drawing/2014/main" id="{8FB9CC8E-F8CA-46F3-9588-3C4CE557C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8497073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835" name="Image 834">
          <a:extLst>
            <a:ext uri="{FF2B5EF4-FFF2-40B4-BE49-F238E27FC236}">
              <a16:creationId xmlns:a16="http://schemas.microsoft.com/office/drawing/2014/main" id="{57231A29-98F7-491B-8211-800D8CBF8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836" name="Image 835">
          <a:extLst>
            <a:ext uri="{FF2B5EF4-FFF2-40B4-BE49-F238E27FC236}">
              <a16:creationId xmlns:a16="http://schemas.microsoft.com/office/drawing/2014/main" id="{710B64D5-24CB-4A9A-A4CF-D97BA9817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837" name="Image 836">
          <a:extLst>
            <a:ext uri="{FF2B5EF4-FFF2-40B4-BE49-F238E27FC236}">
              <a16:creationId xmlns:a16="http://schemas.microsoft.com/office/drawing/2014/main" id="{A925B04D-0947-4E93-AD0B-93BDCDCF6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838" name="Image 837">
          <a:extLst>
            <a:ext uri="{FF2B5EF4-FFF2-40B4-BE49-F238E27FC236}">
              <a16:creationId xmlns:a16="http://schemas.microsoft.com/office/drawing/2014/main" id="{C3DB3A1B-77D8-4D07-8C85-19114C42A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839" name="Image 838">
          <a:extLst>
            <a:ext uri="{FF2B5EF4-FFF2-40B4-BE49-F238E27FC236}">
              <a16:creationId xmlns:a16="http://schemas.microsoft.com/office/drawing/2014/main" id="{C109CA0A-1157-4713-9B47-E81AEE277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840" name="Image 839">
          <a:extLst>
            <a:ext uri="{FF2B5EF4-FFF2-40B4-BE49-F238E27FC236}">
              <a16:creationId xmlns:a16="http://schemas.microsoft.com/office/drawing/2014/main" id="{979F4991-96B0-4AAF-8E72-AA945DE6B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85</xdr:row>
      <xdr:rowOff>0</xdr:rowOff>
    </xdr:from>
    <xdr:ext cx="921364" cy="0"/>
    <xdr:pic>
      <xdr:nvPicPr>
        <xdr:cNvPr id="841" name="Image 840">
          <a:extLst>
            <a:ext uri="{FF2B5EF4-FFF2-40B4-BE49-F238E27FC236}">
              <a16:creationId xmlns:a16="http://schemas.microsoft.com/office/drawing/2014/main" id="{648431FC-67E5-4D16-9024-82BD9C40C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01287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90</xdr:row>
      <xdr:rowOff>0</xdr:rowOff>
    </xdr:from>
    <xdr:ext cx="921364" cy="0"/>
    <xdr:pic>
      <xdr:nvPicPr>
        <xdr:cNvPr id="842" name="Image 841">
          <a:extLst>
            <a:ext uri="{FF2B5EF4-FFF2-40B4-BE49-F238E27FC236}">
              <a16:creationId xmlns:a16="http://schemas.microsoft.com/office/drawing/2014/main" id="{EF12D450-230C-4A44-A889-50967A5C1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208192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84</xdr:row>
      <xdr:rowOff>254000</xdr:rowOff>
    </xdr:from>
    <xdr:ext cx="921364" cy="0"/>
    <xdr:pic>
      <xdr:nvPicPr>
        <xdr:cNvPr id="843" name="Image 842">
          <a:extLst>
            <a:ext uri="{FF2B5EF4-FFF2-40B4-BE49-F238E27FC236}">
              <a16:creationId xmlns:a16="http://schemas.microsoft.com/office/drawing/2014/main" id="{F2C05A6E-D837-45D6-9675-C04181222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20016311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26</xdr:row>
      <xdr:rowOff>0</xdr:rowOff>
    </xdr:from>
    <xdr:ext cx="921364" cy="0"/>
    <xdr:pic>
      <xdr:nvPicPr>
        <xdr:cNvPr id="844" name="Image 843">
          <a:extLst>
            <a:ext uri="{FF2B5EF4-FFF2-40B4-BE49-F238E27FC236}">
              <a16:creationId xmlns:a16="http://schemas.microsoft.com/office/drawing/2014/main" id="{9A4CB7F3-6767-4037-8249-AED6A5BD1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23944063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31</xdr:row>
      <xdr:rowOff>0</xdr:rowOff>
    </xdr:from>
    <xdr:ext cx="921364" cy="0"/>
    <xdr:pic>
      <xdr:nvPicPr>
        <xdr:cNvPr id="845" name="Image 844">
          <a:extLst>
            <a:ext uri="{FF2B5EF4-FFF2-40B4-BE49-F238E27FC236}">
              <a16:creationId xmlns:a16="http://schemas.microsoft.com/office/drawing/2014/main" id="{36F29275-581F-4A9E-8E40-812D840AF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9938" y="130849688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25</xdr:row>
      <xdr:rowOff>254000</xdr:rowOff>
    </xdr:from>
    <xdr:ext cx="921364" cy="0"/>
    <xdr:pic>
      <xdr:nvPicPr>
        <xdr:cNvPr id="846" name="Image 845">
          <a:extLst>
            <a:ext uri="{FF2B5EF4-FFF2-40B4-BE49-F238E27FC236}">
              <a16:creationId xmlns:a16="http://schemas.microsoft.com/office/drawing/2014/main" id="{9CE3EBB8-FA76-4610-8C05-6AD592388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1771" y="122820113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122</xdr:row>
      <xdr:rowOff>254000</xdr:rowOff>
    </xdr:from>
    <xdr:ext cx="921364" cy="0"/>
    <xdr:pic>
      <xdr:nvPicPr>
        <xdr:cNvPr id="865" name="Image 864">
          <a:extLst>
            <a:ext uri="{FF2B5EF4-FFF2-40B4-BE49-F238E27FC236}">
              <a16:creationId xmlns:a16="http://schemas.microsoft.com/office/drawing/2014/main" id="{D9D5F2FE-056D-4FBB-8E05-55F305D1A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115318" y="77444311"/>
          <a:ext cx="921364" cy="0"/>
        </a:xfrm>
        <a:prstGeom prst="rect">
          <a:avLst/>
        </a:prstGeom>
      </xdr:spPr>
    </xdr:pic>
    <xdr:clientData/>
  </xdr:oneCellAnchor>
  <xdr:oneCellAnchor>
    <xdr:from>
      <xdr:col>10</xdr:col>
      <xdr:colOff>1121833</xdr:colOff>
      <xdr:row>25</xdr:row>
      <xdr:rowOff>254000</xdr:rowOff>
    </xdr:from>
    <xdr:ext cx="921364" cy="0"/>
    <xdr:pic>
      <xdr:nvPicPr>
        <xdr:cNvPr id="856" name="Image 778">
          <a:extLst>
            <a:ext uri="{FF2B5EF4-FFF2-40B4-BE49-F238E27FC236}">
              <a16:creationId xmlns:a16="http://schemas.microsoft.com/office/drawing/2014/main" id="{9E4C0AD3-31ED-4DD5-90DE-07EB33CBB5EC}"/>
            </a:ext>
            <a:ext uri="{147F2762-F138-4A5C-976F-8EAC2B608ADB}">
              <a16:predDERef xmlns:a16="http://schemas.microsoft.com/office/drawing/2014/main" pred="{D9D5F2FE-056D-4FBB-8E05-55F305D1A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770475"/>
          <a:ext cx="921364" cy="0"/>
        </a:xfrm>
        <a:prstGeom prst="rect">
          <a:avLst/>
        </a:prstGeom>
      </xdr:spPr>
    </xdr:pic>
    <xdr:clientData/>
  </xdr:oneCellAnchor>
  <xdr:oneCellAnchor>
    <xdr:from>
      <xdr:col>10</xdr:col>
      <xdr:colOff>1121833</xdr:colOff>
      <xdr:row>25</xdr:row>
      <xdr:rowOff>254000</xdr:rowOff>
    </xdr:from>
    <xdr:ext cx="921364" cy="0"/>
    <xdr:pic>
      <xdr:nvPicPr>
        <xdr:cNvPr id="857" name="Image 794">
          <a:extLst>
            <a:ext uri="{FF2B5EF4-FFF2-40B4-BE49-F238E27FC236}">
              <a16:creationId xmlns:a16="http://schemas.microsoft.com/office/drawing/2014/main" id="{03E9F82E-0DE9-4D32-B265-04A743FDBA32}"/>
            </a:ext>
            <a:ext uri="{147F2762-F138-4A5C-976F-8EAC2B608ADB}">
              <a16:predDERef xmlns:a16="http://schemas.microsoft.com/office/drawing/2014/main" pred="{9E4C0AD3-31ED-4DD5-90DE-07EB33CBB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770475"/>
          <a:ext cx="921364" cy="0"/>
        </a:xfrm>
        <a:prstGeom prst="rect">
          <a:avLst/>
        </a:prstGeom>
      </xdr:spPr>
    </xdr:pic>
    <xdr:clientData/>
  </xdr:oneCellAnchor>
  <xdr:oneCellAnchor>
    <xdr:from>
      <xdr:col>10</xdr:col>
      <xdr:colOff>1121833</xdr:colOff>
      <xdr:row>25</xdr:row>
      <xdr:rowOff>254000</xdr:rowOff>
    </xdr:from>
    <xdr:ext cx="921364" cy="0"/>
    <xdr:pic>
      <xdr:nvPicPr>
        <xdr:cNvPr id="858" name="Image 806">
          <a:extLst>
            <a:ext uri="{FF2B5EF4-FFF2-40B4-BE49-F238E27FC236}">
              <a16:creationId xmlns:a16="http://schemas.microsoft.com/office/drawing/2014/main" id="{01613DCD-F8AE-4E86-9CA1-A60F13883B04}"/>
            </a:ext>
            <a:ext uri="{147F2762-F138-4A5C-976F-8EAC2B608ADB}">
              <a16:predDERef xmlns:a16="http://schemas.microsoft.com/office/drawing/2014/main" pred="{03E9F82E-0DE9-4D32-B265-04A743FDB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7704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</xdr:row>
      <xdr:rowOff>254000</xdr:rowOff>
    </xdr:from>
    <xdr:ext cx="921364" cy="0"/>
    <xdr:pic>
      <xdr:nvPicPr>
        <xdr:cNvPr id="847" name="Image 846">
          <a:extLst>
            <a:ext uri="{FF2B5EF4-FFF2-40B4-BE49-F238E27FC236}">
              <a16:creationId xmlns:a16="http://schemas.microsoft.com/office/drawing/2014/main" id="{FB98B3EC-EE2F-474A-9367-FD3BA0CDB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45500" y="79883000"/>
          <a:ext cx="921364" cy="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38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1B5F62C7-654B-40E4-8729-1F5D5A8C1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1C705BD4-4398-4C26-A956-0E7CD5367376}"/>
            </a:ext>
            <a:ext uri="{147F2762-F138-4A5C-976F-8EAC2B608ADB}">
              <a16:predDERef xmlns:a16="http://schemas.microsoft.com/office/drawing/2014/main" pred="{1B5F62C7-654B-40E4-8729-1F5D5A8C1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DE898C99-99F4-45FD-A0BB-83DABAD569B4}"/>
            </a:ext>
            <a:ext uri="{147F2762-F138-4A5C-976F-8EAC2B608ADB}">
              <a16:predDERef xmlns:a16="http://schemas.microsoft.com/office/drawing/2014/main" pred="{1C705BD4-4398-4C26-A956-0E7CD5367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5E6A007A-F8F0-402C-886A-CB214643F721}"/>
            </a:ext>
            <a:ext uri="{147F2762-F138-4A5C-976F-8EAC2B608ADB}">
              <a16:predDERef xmlns:a16="http://schemas.microsoft.com/office/drawing/2014/main" pred="{DE898C99-99F4-45FD-A0BB-83DABAD56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0CC1BDB8-8299-4FB2-AFA4-F1BDC7C925C3}"/>
            </a:ext>
            <a:ext uri="{147F2762-F138-4A5C-976F-8EAC2B608ADB}">
              <a16:predDERef xmlns:a16="http://schemas.microsoft.com/office/drawing/2014/main" pred="{5E6A007A-F8F0-402C-886A-CB214643F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4AC08C27-1A69-4D2A-BC5B-830D01694CD4}"/>
            </a:ext>
            <a:ext uri="{147F2762-F138-4A5C-976F-8EAC2B608ADB}">
              <a16:predDERef xmlns:a16="http://schemas.microsoft.com/office/drawing/2014/main" pred="{0CC1BDB8-8299-4FB2-AFA4-F1BDC7C92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AAD9DC87-3FDF-464B-A2D3-47535E00EA27}"/>
            </a:ext>
            <a:ext uri="{147F2762-F138-4A5C-976F-8EAC2B608ADB}">
              <a16:predDERef xmlns:a16="http://schemas.microsoft.com/office/drawing/2014/main" pred="{4AC08C27-1A69-4D2A-BC5B-830D01694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60995DA1-35E3-4C92-8DDA-11E26FB0A3C4}"/>
            </a:ext>
            <a:ext uri="{147F2762-F138-4A5C-976F-8EAC2B608ADB}">
              <a16:predDERef xmlns:a16="http://schemas.microsoft.com/office/drawing/2014/main" pred="{AAD9DC87-3FDF-464B-A2D3-47535E00E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46AEBCD2-1FC6-4661-B3E6-4EB05B5EA220}"/>
            </a:ext>
            <a:ext uri="{147F2762-F138-4A5C-976F-8EAC2B608ADB}">
              <a16:predDERef xmlns:a16="http://schemas.microsoft.com/office/drawing/2014/main" pred="{60995DA1-35E3-4C92-8DDA-11E26FB0A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9001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EBF2DD55-7A14-4FB6-8300-56DCE9B6CDB4}"/>
            </a:ext>
            <a:ext uri="{147F2762-F138-4A5C-976F-8EAC2B608ADB}">
              <a16:predDERef xmlns:a16="http://schemas.microsoft.com/office/drawing/2014/main" pred="{46AEBCD2-1FC6-4661-B3E6-4EB05B5EA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3D2A7787-697A-4D81-89E3-D4DDDF335E08}"/>
            </a:ext>
            <a:ext uri="{147F2762-F138-4A5C-976F-8EAC2B608ADB}">
              <a16:predDERef xmlns:a16="http://schemas.microsoft.com/office/drawing/2014/main" pred="{EBF2DD55-7A14-4FB6-8300-56DCE9B6C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AD92EC06-5010-4DF2-8012-4B927F85CAD2}"/>
            </a:ext>
            <a:ext uri="{147F2762-F138-4A5C-976F-8EAC2B608ADB}">
              <a16:predDERef xmlns:a16="http://schemas.microsoft.com/office/drawing/2014/main" pred="{3D2A7787-697A-4D81-89E3-D4DDDF335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961072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EE1833C7-15F7-4FFD-96EA-B4F0FCFE0697}"/>
            </a:ext>
            <a:ext uri="{147F2762-F138-4A5C-976F-8EAC2B608ADB}">
              <a16:predDERef xmlns:a16="http://schemas.microsoft.com/office/drawing/2014/main" pred="{AD92EC06-5010-4DF2-8012-4B927F85C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2FC65D01-A4F5-40D4-8819-B9AFBA332C32}"/>
            </a:ext>
            <a:ext uri="{147F2762-F138-4A5C-976F-8EAC2B608ADB}">
              <a16:predDERef xmlns:a16="http://schemas.microsoft.com/office/drawing/2014/main" pred="{EE1833C7-15F7-4FFD-96EA-B4F0FCFE0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A12B4002-982D-4640-BFF9-F687C251A29B}"/>
            </a:ext>
            <a:ext uri="{147F2762-F138-4A5C-976F-8EAC2B608ADB}">
              <a16:predDERef xmlns:a16="http://schemas.microsoft.com/office/drawing/2014/main" pred="{2FC65D01-A4F5-40D4-8819-B9AFBA332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1A917612-50D0-4DA5-90BF-5EC0A680F10E}"/>
            </a:ext>
            <a:ext uri="{147F2762-F138-4A5C-976F-8EAC2B608ADB}">
              <a16:predDERef xmlns:a16="http://schemas.microsoft.com/office/drawing/2014/main" pred="{A12B4002-982D-4640-BFF9-F687C251A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662944AE-E836-4410-AAE5-1F6292AD0929}"/>
            </a:ext>
            <a:ext uri="{147F2762-F138-4A5C-976F-8EAC2B608ADB}">
              <a16:predDERef xmlns:a16="http://schemas.microsoft.com/office/drawing/2014/main" pred="{1A917612-50D0-4DA5-90BF-5EC0A680F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3E7D0CD2-0EA2-4E92-AB19-F44122C6BACF}"/>
            </a:ext>
            <a:ext uri="{147F2762-F138-4A5C-976F-8EAC2B608ADB}">
              <a16:predDERef xmlns:a16="http://schemas.microsoft.com/office/drawing/2014/main" pred="{662944AE-E836-4410-AAE5-1F6292AD0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E4D4E03C-B605-42E6-8B94-8692DEC089FC}"/>
            </a:ext>
            <a:ext uri="{147F2762-F138-4A5C-976F-8EAC2B608ADB}">
              <a16:predDERef xmlns:a16="http://schemas.microsoft.com/office/drawing/2014/main" pred="{3E7D0CD2-0EA2-4E92-AB19-F44122C6B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1DFB41EB-EB6D-441B-9596-348E472AC2BB}"/>
            </a:ext>
            <a:ext uri="{147F2762-F138-4A5C-976F-8EAC2B608ADB}">
              <a16:predDERef xmlns:a16="http://schemas.microsoft.com/office/drawing/2014/main" pred="{E4D4E03C-B605-42E6-8B94-8692DEC08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CFB03793-2E26-4A6E-A2C0-69B4333A436B}"/>
            </a:ext>
            <a:ext uri="{147F2762-F138-4A5C-976F-8EAC2B608ADB}">
              <a16:predDERef xmlns:a16="http://schemas.microsoft.com/office/drawing/2014/main" pred="{1DFB41EB-EB6D-441B-9596-348E472AC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79A27A18-3866-4D4F-89AD-C65935BCC177}"/>
            </a:ext>
            <a:ext uri="{147F2762-F138-4A5C-976F-8EAC2B608ADB}">
              <a16:predDERef xmlns:a16="http://schemas.microsoft.com/office/drawing/2014/main" pred="{CFB03793-2E26-4A6E-A2C0-69B4333A4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7F41108F-4FA8-4189-BD4D-AEC6879CE41A}"/>
            </a:ext>
            <a:ext uri="{147F2762-F138-4A5C-976F-8EAC2B608ADB}">
              <a16:predDERef xmlns:a16="http://schemas.microsoft.com/office/drawing/2014/main" pred="{79A27A18-3866-4D4F-89AD-C65935BCC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68DCADD5-C83E-419C-9E0B-BECE9C83AE4C}"/>
            </a:ext>
            <a:ext uri="{147F2762-F138-4A5C-976F-8EAC2B608ADB}">
              <a16:predDERef xmlns:a16="http://schemas.microsoft.com/office/drawing/2014/main" pred="{7F41108F-4FA8-4189-BD4D-AEC6879CE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CFC8BB27-6155-46A0-9FB1-46B826ABDC87}"/>
            </a:ext>
            <a:ext uri="{147F2762-F138-4A5C-976F-8EAC2B608ADB}">
              <a16:predDERef xmlns:a16="http://schemas.microsoft.com/office/drawing/2014/main" pred="{68DCADD5-C83E-419C-9E0B-BECE9C83A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18394035-4F7F-4533-BEF3-C6CB5FEDB91E}"/>
            </a:ext>
            <a:ext uri="{147F2762-F138-4A5C-976F-8EAC2B608ADB}">
              <a16:predDERef xmlns:a16="http://schemas.microsoft.com/office/drawing/2014/main" pred="{CFC8BB27-6155-46A0-9FB1-46B826ABD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2873178F-8714-4F93-A57A-5690DCD554E3}"/>
            </a:ext>
            <a:ext uri="{147F2762-F138-4A5C-976F-8EAC2B608ADB}">
              <a16:predDERef xmlns:a16="http://schemas.microsoft.com/office/drawing/2014/main" pred="{18394035-4F7F-4533-BEF3-C6CB5FEDB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901D8C3B-37BE-4A26-B16E-BD50AB781A30}"/>
            </a:ext>
            <a:ext uri="{147F2762-F138-4A5C-976F-8EAC2B608ADB}">
              <a16:predDERef xmlns:a16="http://schemas.microsoft.com/office/drawing/2014/main" pred="{2873178F-8714-4F93-A57A-5690DCD55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202FF3C8-B6DC-4AE1-ADB0-D608704F9AB3}"/>
            </a:ext>
            <a:ext uri="{147F2762-F138-4A5C-976F-8EAC2B608ADB}">
              <a16:predDERef xmlns:a16="http://schemas.microsoft.com/office/drawing/2014/main" pred="{901D8C3B-37BE-4A26-B16E-BD50AB781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154A1BAA-E438-414B-875B-A96C6F7C7495}"/>
            </a:ext>
            <a:ext uri="{147F2762-F138-4A5C-976F-8EAC2B608ADB}">
              <a16:predDERef xmlns:a16="http://schemas.microsoft.com/office/drawing/2014/main" pred="{202FF3C8-B6DC-4AE1-ADB0-D608704F9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BCD20FC0-9198-4298-A75A-9202FB942D6A}"/>
            </a:ext>
            <a:ext uri="{147F2762-F138-4A5C-976F-8EAC2B608ADB}">
              <a16:predDERef xmlns:a16="http://schemas.microsoft.com/office/drawing/2014/main" pred="{154A1BAA-E438-414B-875B-A96C6F7C7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9CA9FF39-37EF-403E-AF97-E3119884FB09}"/>
            </a:ext>
            <a:ext uri="{147F2762-F138-4A5C-976F-8EAC2B608ADB}">
              <a16:predDERef xmlns:a16="http://schemas.microsoft.com/office/drawing/2014/main" pred="{BCD20FC0-9198-4298-A75A-9202FB942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40042DA9-6FBC-449E-8029-6AB8FC4C10A1}"/>
            </a:ext>
            <a:ext uri="{147F2762-F138-4A5C-976F-8EAC2B608ADB}">
              <a16:predDERef xmlns:a16="http://schemas.microsoft.com/office/drawing/2014/main" pred="{9CA9FF39-37EF-403E-AF97-E3119884F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11AE52A5-F8EA-4B35-B5DC-1A99554283FA}"/>
            </a:ext>
            <a:ext uri="{147F2762-F138-4A5C-976F-8EAC2B608ADB}">
              <a16:predDERef xmlns:a16="http://schemas.microsoft.com/office/drawing/2014/main" pred="{40042DA9-6FBC-449E-8029-6AB8FC4C1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16FFFF5F-4527-49F2-BDA6-A9B74DEA34F8}"/>
            </a:ext>
            <a:ext uri="{147F2762-F138-4A5C-976F-8EAC2B608ADB}">
              <a16:predDERef xmlns:a16="http://schemas.microsoft.com/office/drawing/2014/main" pred="{11AE52A5-F8EA-4B35-B5DC-1A9955428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86BF9FBE-FDA1-43DF-B474-A7B016095D5A}"/>
            </a:ext>
            <a:ext uri="{147F2762-F138-4A5C-976F-8EAC2B608ADB}">
              <a16:predDERef xmlns:a16="http://schemas.microsoft.com/office/drawing/2014/main" pred="{16FFFF5F-4527-49F2-BDA6-A9B74DEA3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4DD44A49-79C1-4F71-B2CF-4782EA680A58}"/>
            </a:ext>
            <a:ext uri="{147F2762-F138-4A5C-976F-8EAC2B608ADB}">
              <a16:predDERef xmlns:a16="http://schemas.microsoft.com/office/drawing/2014/main" pred="{86BF9FBE-FDA1-43DF-B474-A7B016095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3829E76F-8B2A-429A-AB29-B88F13186C81}"/>
            </a:ext>
            <a:ext uri="{147F2762-F138-4A5C-976F-8EAC2B608ADB}">
              <a16:predDERef xmlns:a16="http://schemas.microsoft.com/office/drawing/2014/main" pred="{4DD44A49-79C1-4F71-B2CF-4782EA680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9D1FA88D-4397-4CEC-BFC1-1B64BBFCC8C5}"/>
            </a:ext>
            <a:ext uri="{147F2762-F138-4A5C-976F-8EAC2B608ADB}">
              <a16:predDERef xmlns:a16="http://schemas.microsoft.com/office/drawing/2014/main" pred="{3829E76F-8B2A-429A-AB29-B88F13186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2589D83C-CD60-48D8-AA8F-7D228CB783D9}"/>
            </a:ext>
            <a:ext uri="{147F2762-F138-4A5C-976F-8EAC2B608ADB}">
              <a16:predDERef xmlns:a16="http://schemas.microsoft.com/office/drawing/2014/main" pred="{9D1FA88D-4397-4CEC-BFC1-1B64BBFCC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3C59270A-9C00-47FB-824B-0C30F32AB5A8}"/>
            </a:ext>
            <a:ext uri="{147F2762-F138-4A5C-976F-8EAC2B608ADB}">
              <a16:predDERef xmlns:a16="http://schemas.microsoft.com/office/drawing/2014/main" pred="{2589D83C-CD60-48D8-AA8F-7D228CB78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C4C39D21-4BE6-4C76-B6F5-5D528FE0CEA4}"/>
            </a:ext>
            <a:ext uri="{147F2762-F138-4A5C-976F-8EAC2B608ADB}">
              <a16:predDERef xmlns:a16="http://schemas.microsoft.com/office/drawing/2014/main" pred="{3C59270A-9C00-47FB-824B-0C30F32AB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1BF9C689-348F-47F3-9517-8E80ECABF086}"/>
            </a:ext>
            <a:ext uri="{147F2762-F138-4A5C-976F-8EAC2B608ADB}">
              <a16:predDERef xmlns:a16="http://schemas.microsoft.com/office/drawing/2014/main" pred="{C4C39D21-4BE6-4C76-B6F5-5D528FE0C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1DF56D47-6953-41C2-94A9-54EF9A6828A0}"/>
            </a:ext>
            <a:ext uri="{147F2762-F138-4A5C-976F-8EAC2B608ADB}">
              <a16:predDERef xmlns:a16="http://schemas.microsoft.com/office/drawing/2014/main" pred="{1BF9C689-348F-47F3-9517-8E80ECABF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6350FF05-3976-45F4-B199-F4575D087D61}"/>
            </a:ext>
            <a:ext uri="{147F2762-F138-4A5C-976F-8EAC2B608ADB}">
              <a16:predDERef xmlns:a16="http://schemas.microsoft.com/office/drawing/2014/main" pred="{1DF56D47-6953-41C2-94A9-54EF9A682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7E9D4FA1-A27B-4AE0-B236-5E907728A0FD}"/>
            </a:ext>
            <a:ext uri="{147F2762-F138-4A5C-976F-8EAC2B608ADB}">
              <a16:predDERef xmlns:a16="http://schemas.microsoft.com/office/drawing/2014/main" pred="{6350FF05-3976-45F4-B199-F4575D087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AA5FAF45-6C23-40E5-87BF-26388BBD64E2}"/>
            </a:ext>
            <a:ext uri="{147F2762-F138-4A5C-976F-8EAC2B608ADB}">
              <a16:predDERef xmlns:a16="http://schemas.microsoft.com/office/drawing/2014/main" pred="{7E9D4FA1-A27B-4AE0-B236-5E907728A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C49141B9-89C3-404D-A9AD-F05F01EED079}"/>
            </a:ext>
            <a:ext uri="{147F2762-F138-4A5C-976F-8EAC2B608ADB}">
              <a16:predDERef xmlns:a16="http://schemas.microsoft.com/office/drawing/2014/main" pred="{AA5FAF45-6C23-40E5-87BF-26388BBD6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2A8DFDA3-2E55-4F3C-92EB-C923BD3FA3EF}"/>
            </a:ext>
            <a:ext uri="{147F2762-F138-4A5C-976F-8EAC2B608ADB}">
              <a16:predDERef xmlns:a16="http://schemas.microsoft.com/office/drawing/2014/main" pred="{C49141B9-89C3-404D-A9AD-F05F01EE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2A6645DE-DB8F-47DF-96B9-F164EF386860}"/>
            </a:ext>
            <a:ext uri="{147F2762-F138-4A5C-976F-8EAC2B608ADB}">
              <a16:predDERef xmlns:a16="http://schemas.microsoft.com/office/drawing/2014/main" pred="{2A8DFDA3-2E55-4F3C-92EB-C923BD3FA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2303638F-C5C2-4509-B324-609C0FEAAE74}"/>
            </a:ext>
            <a:ext uri="{147F2762-F138-4A5C-976F-8EAC2B608ADB}">
              <a16:predDERef xmlns:a16="http://schemas.microsoft.com/office/drawing/2014/main" pred="{2A6645DE-DB8F-47DF-96B9-F164EF386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78666C42-0F85-4A7F-B318-A46BD3D58300}"/>
            </a:ext>
            <a:ext uri="{147F2762-F138-4A5C-976F-8EAC2B608ADB}">
              <a16:predDERef xmlns:a16="http://schemas.microsoft.com/office/drawing/2014/main" pred="{2303638F-C5C2-4509-B324-609C0FEAA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485E9EED-A674-4B04-BD7C-6BD36AC88099}"/>
            </a:ext>
            <a:ext uri="{147F2762-F138-4A5C-976F-8EAC2B608ADB}">
              <a16:predDERef xmlns:a16="http://schemas.microsoft.com/office/drawing/2014/main" pred="{78666C42-0F85-4A7F-B318-A46BD3D58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B8454385-AB96-48B5-AD7F-84B6773D5353}"/>
            </a:ext>
            <a:ext uri="{147F2762-F138-4A5C-976F-8EAC2B608ADB}">
              <a16:predDERef xmlns:a16="http://schemas.microsoft.com/office/drawing/2014/main" pred="{485E9EED-A674-4B04-BD7C-6BD36AC88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6B59FFE7-7F91-4613-B26F-8A4E986B25BA}"/>
            </a:ext>
            <a:ext uri="{147F2762-F138-4A5C-976F-8EAC2B608ADB}">
              <a16:predDERef xmlns:a16="http://schemas.microsoft.com/office/drawing/2014/main" pred="{B8454385-AB96-48B5-AD7F-84B6773D5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1327C841-28E9-4729-9910-03967E425B56}"/>
            </a:ext>
            <a:ext uri="{147F2762-F138-4A5C-976F-8EAC2B608ADB}">
              <a16:predDERef xmlns:a16="http://schemas.microsoft.com/office/drawing/2014/main" pred="{6B59FFE7-7F91-4613-B26F-8A4E986B2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05065BED-3697-47E6-B176-B6753E8BB754}"/>
            </a:ext>
            <a:ext uri="{147F2762-F138-4A5C-976F-8EAC2B608ADB}">
              <a16:predDERef xmlns:a16="http://schemas.microsoft.com/office/drawing/2014/main" pred="{1327C841-28E9-4729-9910-03967E425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690CAACF-7EDA-4D93-8DC4-A8266285BFEB}"/>
            </a:ext>
            <a:ext uri="{147F2762-F138-4A5C-976F-8EAC2B608ADB}">
              <a16:predDERef xmlns:a16="http://schemas.microsoft.com/office/drawing/2014/main" pred="{05065BED-3697-47E6-B176-B6753E8BB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D2E5ED6D-DE2D-43A2-8839-841A10CBA3BF}"/>
            </a:ext>
            <a:ext uri="{147F2762-F138-4A5C-976F-8EAC2B608ADB}">
              <a16:predDERef xmlns:a16="http://schemas.microsoft.com/office/drawing/2014/main" pred="{690CAACF-7EDA-4D93-8DC4-A8266285B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6DB73397-E1DC-4410-B621-6E660C7882B6}"/>
            </a:ext>
            <a:ext uri="{147F2762-F138-4A5C-976F-8EAC2B608ADB}">
              <a16:predDERef xmlns:a16="http://schemas.microsoft.com/office/drawing/2014/main" pred="{D2E5ED6D-DE2D-43A2-8839-841A10CBA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7880E6EB-0069-454F-A7C3-799E251C7C29}"/>
            </a:ext>
            <a:ext uri="{147F2762-F138-4A5C-976F-8EAC2B608ADB}">
              <a16:predDERef xmlns:a16="http://schemas.microsoft.com/office/drawing/2014/main" pred="{6DB73397-E1DC-4410-B621-6E660C788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F112018A-3FEF-476B-9377-A49045AE826A}"/>
            </a:ext>
            <a:ext uri="{147F2762-F138-4A5C-976F-8EAC2B608ADB}">
              <a16:predDERef xmlns:a16="http://schemas.microsoft.com/office/drawing/2014/main" pred="{7880E6EB-0069-454F-A7C3-799E251C7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B725F480-EC60-4C70-A253-962FCE2BF297}"/>
            </a:ext>
            <a:ext uri="{147F2762-F138-4A5C-976F-8EAC2B608ADB}">
              <a16:predDERef xmlns:a16="http://schemas.microsoft.com/office/drawing/2014/main" pred="{F112018A-3FEF-476B-9377-A49045AE8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C90FF962-8DB3-4477-9308-51D30AB50B2C}"/>
            </a:ext>
            <a:ext uri="{147F2762-F138-4A5C-976F-8EAC2B608ADB}">
              <a16:predDERef xmlns:a16="http://schemas.microsoft.com/office/drawing/2014/main" pred="{B725F480-EC60-4C70-A253-962FCE2BF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3E6900F3-4A44-4C0B-9A37-977E309E3FD1}"/>
            </a:ext>
            <a:ext uri="{147F2762-F138-4A5C-976F-8EAC2B608ADB}">
              <a16:predDERef xmlns:a16="http://schemas.microsoft.com/office/drawing/2014/main" pred="{C90FF962-8DB3-4477-9308-51D30AB50B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F57A14F2-E6D6-457B-B551-4C92D663D121}"/>
            </a:ext>
            <a:ext uri="{147F2762-F138-4A5C-976F-8EAC2B608ADB}">
              <a16:predDERef xmlns:a16="http://schemas.microsoft.com/office/drawing/2014/main" pred="{3E6900F3-4A44-4C0B-9A37-977E309E3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2E6989F9-484E-4120-AE16-33BFEA829E7F}"/>
            </a:ext>
            <a:ext uri="{147F2762-F138-4A5C-976F-8EAC2B608ADB}">
              <a16:predDERef xmlns:a16="http://schemas.microsoft.com/office/drawing/2014/main" pred="{F57A14F2-E6D6-457B-B551-4C92D663D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BB9D7E40-6384-4370-8DAC-50D7F473B5C8}"/>
            </a:ext>
            <a:ext uri="{147F2762-F138-4A5C-976F-8EAC2B608ADB}">
              <a16:predDERef xmlns:a16="http://schemas.microsoft.com/office/drawing/2014/main" pred="{2E6989F9-484E-4120-AE16-33BFEA829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7D77DB84-93F9-4D9C-8E6F-77A58E842823}"/>
            </a:ext>
            <a:ext uri="{147F2762-F138-4A5C-976F-8EAC2B608ADB}">
              <a16:predDERef xmlns:a16="http://schemas.microsoft.com/office/drawing/2014/main" pred="{BB9D7E40-6384-4370-8DAC-50D7F473B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1C887BB3-EF07-4E2E-85A3-FCD389846467}"/>
            </a:ext>
            <a:ext uri="{147F2762-F138-4A5C-976F-8EAC2B608ADB}">
              <a16:predDERef xmlns:a16="http://schemas.microsoft.com/office/drawing/2014/main" pred="{7D77DB84-93F9-4D9C-8E6F-77A58E842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CE56AFED-630D-407C-BD03-352C3F1253E8}"/>
            </a:ext>
            <a:ext uri="{147F2762-F138-4A5C-976F-8EAC2B608ADB}">
              <a16:predDERef xmlns:a16="http://schemas.microsoft.com/office/drawing/2014/main" pred="{1C887BB3-EF07-4E2E-85A3-FCD3898464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7C237554-E0D4-410D-A5F7-82DE7910EC68}"/>
            </a:ext>
            <a:ext uri="{147F2762-F138-4A5C-976F-8EAC2B608ADB}">
              <a16:predDERef xmlns:a16="http://schemas.microsoft.com/office/drawing/2014/main" pred="{CE56AFED-630D-407C-BD03-352C3F125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3F48C828-4685-4E1B-AA75-808ADD014436}"/>
            </a:ext>
            <a:ext uri="{147F2762-F138-4A5C-976F-8EAC2B608ADB}">
              <a16:predDERef xmlns:a16="http://schemas.microsoft.com/office/drawing/2014/main" pred="{7C237554-E0D4-410D-A5F7-82DE7910E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6426BACE-08D5-4460-ADC8-774A10ACCFDF}"/>
            </a:ext>
            <a:ext uri="{147F2762-F138-4A5C-976F-8EAC2B608ADB}">
              <a16:predDERef xmlns:a16="http://schemas.microsoft.com/office/drawing/2014/main" pred="{3F48C828-4685-4E1B-AA75-808ADD014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349B5F4D-DF44-4F1A-8946-58AE0171025F}"/>
            </a:ext>
            <a:ext uri="{147F2762-F138-4A5C-976F-8EAC2B608ADB}">
              <a16:predDERef xmlns:a16="http://schemas.microsoft.com/office/drawing/2014/main" pred="{6426BACE-08D5-4460-ADC8-774A10ACC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3691B214-B3CB-4677-936A-A874E23944F5}"/>
            </a:ext>
            <a:ext uri="{147F2762-F138-4A5C-976F-8EAC2B608ADB}">
              <a16:predDERef xmlns:a16="http://schemas.microsoft.com/office/drawing/2014/main" pred="{349B5F4D-DF44-4F1A-8946-58AE01710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6AA226CD-22BD-4E20-9AA8-FCB6EE370F7C}"/>
            </a:ext>
            <a:ext uri="{147F2762-F138-4A5C-976F-8EAC2B608ADB}">
              <a16:predDERef xmlns:a16="http://schemas.microsoft.com/office/drawing/2014/main" pred="{3691B214-B3CB-4677-936A-A874E2394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7678DB29-9D10-43C6-85F8-0BED82D22CA8}"/>
            </a:ext>
            <a:ext uri="{147F2762-F138-4A5C-976F-8EAC2B608ADB}">
              <a16:predDERef xmlns:a16="http://schemas.microsoft.com/office/drawing/2014/main" pred="{6AA226CD-22BD-4E20-9AA8-FCB6EE370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FA00D0E0-5C9A-4283-BC1D-41D5CB1F1852}"/>
            </a:ext>
            <a:ext uri="{147F2762-F138-4A5C-976F-8EAC2B608ADB}">
              <a16:predDERef xmlns:a16="http://schemas.microsoft.com/office/drawing/2014/main" pred="{7678DB29-9D10-43C6-85F8-0BED82D22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5339519C-5F03-4F59-8EA6-FA3A4C2B0BA0}"/>
            </a:ext>
            <a:ext uri="{147F2762-F138-4A5C-976F-8EAC2B608ADB}">
              <a16:predDERef xmlns:a16="http://schemas.microsoft.com/office/drawing/2014/main" pred="{FA00D0E0-5C9A-4283-BC1D-41D5CB1F1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9B67DF1C-D149-40C8-9C7E-90F5EC63DAD1}"/>
            </a:ext>
            <a:ext uri="{147F2762-F138-4A5C-976F-8EAC2B608ADB}">
              <a16:predDERef xmlns:a16="http://schemas.microsoft.com/office/drawing/2014/main" pred="{5339519C-5F03-4F59-8EA6-FA3A4C2B0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D5551E0F-4B20-4A01-8779-3AE43F8CAC22}"/>
            </a:ext>
            <a:ext uri="{147F2762-F138-4A5C-976F-8EAC2B608ADB}">
              <a16:predDERef xmlns:a16="http://schemas.microsoft.com/office/drawing/2014/main" pred="{9B67DF1C-D149-40C8-9C7E-90F5EC63D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B70C4D1F-4DC5-4B9F-AE08-2911BC1C04F1}"/>
            </a:ext>
            <a:ext uri="{147F2762-F138-4A5C-976F-8EAC2B608ADB}">
              <a16:predDERef xmlns:a16="http://schemas.microsoft.com/office/drawing/2014/main" pred="{D5551E0F-4B20-4A01-8779-3AE43F8CA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79314AB9-E683-4989-A83D-44DC24DD46A6}"/>
            </a:ext>
            <a:ext uri="{147F2762-F138-4A5C-976F-8EAC2B608ADB}">
              <a16:predDERef xmlns:a16="http://schemas.microsoft.com/office/drawing/2014/main" pred="{B70C4D1F-4DC5-4B9F-AE08-2911BC1C0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12AE655B-C4C6-4CBF-98F1-D2FBBAB0E599}"/>
            </a:ext>
            <a:ext uri="{147F2762-F138-4A5C-976F-8EAC2B608ADB}">
              <a16:predDERef xmlns:a16="http://schemas.microsoft.com/office/drawing/2014/main" pred="{79314AB9-E683-4989-A83D-44DC24DD4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2CC705C5-EA5F-453C-84D2-9AB8999CD671}"/>
            </a:ext>
            <a:ext uri="{147F2762-F138-4A5C-976F-8EAC2B608ADB}">
              <a16:predDERef xmlns:a16="http://schemas.microsoft.com/office/drawing/2014/main" pred="{12AE655B-C4C6-4CBF-98F1-D2FBBAB0E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199AC434-B24F-43BF-871D-435875DE73CC}"/>
            </a:ext>
            <a:ext uri="{147F2762-F138-4A5C-976F-8EAC2B608ADB}">
              <a16:predDERef xmlns:a16="http://schemas.microsoft.com/office/drawing/2014/main" pred="{2CC705C5-EA5F-453C-84D2-9AB8999CD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C781E9F6-50AD-4DC0-BE42-E019AB7D54F8}"/>
            </a:ext>
            <a:ext uri="{147F2762-F138-4A5C-976F-8EAC2B608ADB}">
              <a16:predDERef xmlns:a16="http://schemas.microsoft.com/office/drawing/2014/main" pred="{199AC434-B24F-43BF-871D-435875DE7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8A57236F-831D-4729-9CE5-57E338CCE919}"/>
            </a:ext>
            <a:ext uri="{147F2762-F138-4A5C-976F-8EAC2B608ADB}">
              <a16:predDERef xmlns:a16="http://schemas.microsoft.com/office/drawing/2014/main" pred="{C781E9F6-50AD-4DC0-BE42-E019AB7D5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E6690E53-1535-487E-A387-AD646A7288E2}"/>
            </a:ext>
            <a:ext uri="{147F2762-F138-4A5C-976F-8EAC2B608ADB}">
              <a16:predDERef xmlns:a16="http://schemas.microsoft.com/office/drawing/2014/main" pred="{8A57236F-831D-4729-9CE5-57E338CCE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53C044DB-AA29-4151-A873-49312D2181F1}"/>
            </a:ext>
            <a:ext uri="{147F2762-F138-4A5C-976F-8EAC2B608ADB}">
              <a16:predDERef xmlns:a16="http://schemas.microsoft.com/office/drawing/2014/main" pred="{E6690E53-1535-487E-A387-AD646A728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7F7A308A-30D1-45E1-A375-490875FA5CBD}"/>
            </a:ext>
            <a:ext uri="{147F2762-F138-4A5C-976F-8EAC2B608ADB}">
              <a16:predDERef xmlns:a16="http://schemas.microsoft.com/office/drawing/2014/main" pred="{53C044DB-AA29-4151-A873-49312D218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0C1FE415-A9DC-42B8-B246-284C119EFC77}"/>
            </a:ext>
            <a:ext uri="{147F2762-F138-4A5C-976F-8EAC2B608ADB}">
              <a16:predDERef xmlns:a16="http://schemas.microsoft.com/office/drawing/2014/main" pred="{7F7A308A-30D1-45E1-A375-490875FA5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6D946395-BFEB-467E-8CE2-7953DC6919E4}"/>
            </a:ext>
            <a:ext uri="{147F2762-F138-4A5C-976F-8EAC2B608ADB}">
              <a16:predDERef xmlns:a16="http://schemas.microsoft.com/office/drawing/2014/main" pred="{0C1FE415-A9DC-42B8-B246-284C119EF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3DD7C678-E0F5-47DF-B8C0-52ADB07F723F}"/>
            </a:ext>
            <a:ext uri="{147F2762-F138-4A5C-976F-8EAC2B608ADB}">
              <a16:predDERef xmlns:a16="http://schemas.microsoft.com/office/drawing/2014/main" pred="{6D946395-BFEB-467E-8CE2-7953DC691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5A62D790-F8CF-484F-87C4-8576D21A2593}"/>
            </a:ext>
            <a:ext uri="{147F2762-F138-4A5C-976F-8EAC2B608ADB}">
              <a16:predDERef xmlns:a16="http://schemas.microsoft.com/office/drawing/2014/main" pred="{3DD7C678-E0F5-47DF-B8C0-52ADB07F7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39A02D26-8443-43AC-B9B9-962A8FF29867}"/>
            </a:ext>
            <a:ext uri="{147F2762-F138-4A5C-976F-8EAC2B608ADB}">
              <a16:predDERef xmlns:a16="http://schemas.microsoft.com/office/drawing/2014/main" pred="{5A62D790-F8CF-484F-87C4-8576D21A2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D0693D25-F5D4-4BC6-99F8-B29C49A1F821}"/>
            </a:ext>
            <a:ext uri="{147F2762-F138-4A5C-976F-8EAC2B608ADB}">
              <a16:predDERef xmlns:a16="http://schemas.microsoft.com/office/drawing/2014/main" pred="{39A02D26-8443-43AC-B9B9-962A8FF29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E67CB43A-EC97-4E49-9439-C039C15BB654}"/>
            </a:ext>
            <a:ext uri="{147F2762-F138-4A5C-976F-8EAC2B608ADB}">
              <a16:predDERef xmlns:a16="http://schemas.microsoft.com/office/drawing/2014/main" pred="{D0693D25-F5D4-4BC6-99F8-B29C49A1F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7221CFE6-711C-4333-9E1E-31BA198C77F4}"/>
            </a:ext>
            <a:ext uri="{147F2762-F138-4A5C-976F-8EAC2B608ADB}">
              <a16:predDERef xmlns:a16="http://schemas.microsoft.com/office/drawing/2014/main" pred="{E67CB43A-EC97-4E49-9439-C039C15BB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8EFC7052-0376-4DA9-A999-91429C485BA1}"/>
            </a:ext>
            <a:ext uri="{147F2762-F138-4A5C-976F-8EAC2B608ADB}">
              <a16:predDERef xmlns:a16="http://schemas.microsoft.com/office/drawing/2014/main" pred="{7221CFE6-711C-4333-9E1E-31BA198C7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5CAA448F-AAA3-4C9B-8759-F03C4D2EB593}"/>
            </a:ext>
            <a:ext uri="{147F2762-F138-4A5C-976F-8EAC2B608ADB}">
              <a16:predDERef xmlns:a16="http://schemas.microsoft.com/office/drawing/2014/main" pred="{8EFC7052-0376-4DA9-A999-91429C485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2490454E-1399-45D4-A763-3CC7B94FEBAD}"/>
            </a:ext>
            <a:ext uri="{147F2762-F138-4A5C-976F-8EAC2B608ADB}">
              <a16:predDERef xmlns:a16="http://schemas.microsoft.com/office/drawing/2014/main" pred="{5CAA448F-AAA3-4C9B-8759-F03C4D2EB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C8D8BD3F-AE5E-4EB9-82D8-89F078A665F5}"/>
            </a:ext>
            <a:ext uri="{147F2762-F138-4A5C-976F-8EAC2B608ADB}">
              <a16:predDERef xmlns:a16="http://schemas.microsoft.com/office/drawing/2014/main" pred="{2490454E-1399-45D4-A763-3CC7B94FE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CF4CA173-FD84-4653-A194-2E253A066227}"/>
            </a:ext>
            <a:ext uri="{147F2762-F138-4A5C-976F-8EAC2B608ADB}">
              <a16:predDERef xmlns:a16="http://schemas.microsoft.com/office/drawing/2014/main" pred="{C8D8BD3F-AE5E-4EB9-82D8-89F078A66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FCD352C4-D5C7-4056-B7AB-099BE1225A2F}"/>
            </a:ext>
            <a:ext uri="{147F2762-F138-4A5C-976F-8EAC2B608ADB}">
              <a16:predDERef xmlns:a16="http://schemas.microsoft.com/office/drawing/2014/main" pred="{CF4CA173-FD84-4653-A194-2E253A066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FF73EAA4-2125-43D0-B6F0-0BD65CC7E5E1}"/>
            </a:ext>
            <a:ext uri="{147F2762-F138-4A5C-976F-8EAC2B608ADB}">
              <a16:predDERef xmlns:a16="http://schemas.microsoft.com/office/drawing/2014/main" pred="{FCD352C4-D5C7-4056-B7AB-099BE1225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0C2F4DC4-48EE-4787-9862-B6605FDB82E2}"/>
            </a:ext>
            <a:ext uri="{147F2762-F138-4A5C-976F-8EAC2B608ADB}">
              <a16:predDERef xmlns:a16="http://schemas.microsoft.com/office/drawing/2014/main" pred="{FF73EAA4-2125-43D0-B6F0-0BD65CC7E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2FC4E148-9CB7-43A6-B8D5-35B2149CB39E}"/>
            </a:ext>
            <a:ext uri="{147F2762-F138-4A5C-976F-8EAC2B608ADB}">
              <a16:predDERef xmlns:a16="http://schemas.microsoft.com/office/drawing/2014/main" pred="{0C2F4DC4-48EE-4787-9862-B6605FDB8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34E1CDE9-22D7-47F5-8D18-0A4288779935}"/>
            </a:ext>
            <a:ext uri="{147F2762-F138-4A5C-976F-8EAC2B608ADB}">
              <a16:predDERef xmlns:a16="http://schemas.microsoft.com/office/drawing/2014/main" pred="{2FC4E148-9CB7-43A6-B8D5-35B2149CB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D8353F70-A0F1-4019-9F34-9D197982DDDC}"/>
            </a:ext>
            <a:ext uri="{147F2762-F138-4A5C-976F-8EAC2B608ADB}">
              <a16:predDERef xmlns:a16="http://schemas.microsoft.com/office/drawing/2014/main" pred="{34E1CDE9-22D7-47F5-8D18-0A4288779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1F2B200D-6C52-4595-87BA-2496C91FE90A}"/>
            </a:ext>
            <a:ext uri="{147F2762-F138-4A5C-976F-8EAC2B608ADB}">
              <a16:predDERef xmlns:a16="http://schemas.microsoft.com/office/drawing/2014/main" pred="{D8353F70-A0F1-4019-9F34-9D197982D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AC610E9A-B2B6-43A6-855B-F91E2F93DDFC}"/>
            </a:ext>
            <a:ext uri="{147F2762-F138-4A5C-976F-8EAC2B608ADB}">
              <a16:predDERef xmlns:a16="http://schemas.microsoft.com/office/drawing/2014/main" pred="{1F2B200D-6C52-4595-87BA-2496C91FE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D1592607-2AC3-4268-ADB9-9422AE741921}"/>
            </a:ext>
            <a:ext uri="{147F2762-F138-4A5C-976F-8EAC2B608ADB}">
              <a16:predDERef xmlns:a16="http://schemas.microsoft.com/office/drawing/2014/main" pred="{AC610E9A-B2B6-43A6-855B-F91E2F93D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D7F3AAD5-EE6A-4826-AD99-AFBD20B38291}"/>
            </a:ext>
            <a:ext uri="{147F2762-F138-4A5C-976F-8EAC2B608ADB}">
              <a16:predDERef xmlns:a16="http://schemas.microsoft.com/office/drawing/2014/main" pred="{D1592607-2AC3-4268-ADB9-9422AE741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2B729ECE-C273-4B9D-910C-4D67ECF00642}"/>
            </a:ext>
            <a:ext uri="{147F2762-F138-4A5C-976F-8EAC2B608ADB}">
              <a16:predDERef xmlns:a16="http://schemas.microsoft.com/office/drawing/2014/main" pred="{D7F3AAD5-EE6A-4826-AD99-AFBD20B38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24AFBCE9-A513-4118-9329-E350AD4E6CA1}"/>
            </a:ext>
            <a:ext uri="{147F2762-F138-4A5C-976F-8EAC2B608ADB}">
              <a16:predDERef xmlns:a16="http://schemas.microsoft.com/office/drawing/2014/main" pred="{2B729ECE-C273-4B9D-910C-4D67ECF00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7A507254-0776-4B37-84F6-A5F7D3BD66C2}"/>
            </a:ext>
            <a:ext uri="{147F2762-F138-4A5C-976F-8EAC2B608ADB}">
              <a16:predDERef xmlns:a16="http://schemas.microsoft.com/office/drawing/2014/main" pred="{24AFBCE9-A513-4118-9329-E350AD4E6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3611EA1D-51DF-4F25-87AC-76B51DDA1785}"/>
            </a:ext>
            <a:ext uri="{147F2762-F138-4A5C-976F-8EAC2B608ADB}">
              <a16:predDERef xmlns:a16="http://schemas.microsoft.com/office/drawing/2014/main" pred="{7A507254-0776-4B37-84F6-A5F7D3BD6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6FCED5B8-36E3-4534-A4BF-C15634AF6B0B}"/>
            </a:ext>
            <a:ext uri="{147F2762-F138-4A5C-976F-8EAC2B608ADB}">
              <a16:predDERef xmlns:a16="http://schemas.microsoft.com/office/drawing/2014/main" pred="{3611EA1D-51DF-4F25-87AC-76B51DDA1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B9B46E91-9413-4EA7-B761-235B2981913E}"/>
            </a:ext>
            <a:ext uri="{147F2762-F138-4A5C-976F-8EAC2B608ADB}">
              <a16:predDERef xmlns:a16="http://schemas.microsoft.com/office/drawing/2014/main" pred="{6FCED5B8-36E3-4534-A4BF-C15634AF6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AB8A574B-50B5-43B2-9E8C-33C61784E623}"/>
            </a:ext>
            <a:ext uri="{147F2762-F138-4A5C-976F-8EAC2B608ADB}">
              <a16:predDERef xmlns:a16="http://schemas.microsoft.com/office/drawing/2014/main" pred="{B9B46E91-9413-4EA7-B761-235B29819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D8AC723B-3C97-4C3F-8714-00E9C0ACF3A2}"/>
            </a:ext>
            <a:ext uri="{147F2762-F138-4A5C-976F-8EAC2B608ADB}">
              <a16:predDERef xmlns:a16="http://schemas.microsoft.com/office/drawing/2014/main" pred="{AB8A574B-50B5-43B2-9E8C-33C61784E6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D4732A4C-AE5E-4E4E-81AC-C2B3C441BFDB}"/>
            </a:ext>
            <a:ext uri="{147F2762-F138-4A5C-976F-8EAC2B608ADB}">
              <a16:predDERef xmlns:a16="http://schemas.microsoft.com/office/drawing/2014/main" pred="{D8AC723B-3C97-4C3F-8714-00E9C0ACF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A33260C8-0D5C-411D-B465-E4348377D17D}"/>
            </a:ext>
            <a:ext uri="{147F2762-F138-4A5C-976F-8EAC2B608ADB}">
              <a16:predDERef xmlns:a16="http://schemas.microsoft.com/office/drawing/2014/main" pred="{D4732A4C-AE5E-4E4E-81AC-C2B3C441B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9A9E807C-CF53-46B2-AEF4-CC28FC81ECBA}"/>
            </a:ext>
            <a:ext uri="{147F2762-F138-4A5C-976F-8EAC2B608ADB}">
              <a16:predDERef xmlns:a16="http://schemas.microsoft.com/office/drawing/2014/main" pred="{A33260C8-0D5C-411D-B465-E4348377D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30821C97-6B9B-4F7D-949F-295668F1B695}"/>
            </a:ext>
            <a:ext uri="{147F2762-F138-4A5C-976F-8EAC2B608ADB}">
              <a16:predDERef xmlns:a16="http://schemas.microsoft.com/office/drawing/2014/main" pred="{9A9E807C-CF53-46B2-AEF4-CC28FC81E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E0CEE40A-497D-4BC2-A3DC-94C395DAC588}"/>
            </a:ext>
            <a:ext uri="{147F2762-F138-4A5C-976F-8EAC2B608ADB}">
              <a16:predDERef xmlns:a16="http://schemas.microsoft.com/office/drawing/2014/main" pred="{30821C97-6B9B-4F7D-949F-295668F1B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3D0BFE9D-0D40-430A-8046-C2A09A4C40CA}"/>
            </a:ext>
            <a:ext uri="{147F2762-F138-4A5C-976F-8EAC2B608ADB}">
              <a16:predDERef xmlns:a16="http://schemas.microsoft.com/office/drawing/2014/main" pred="{E0CEE40A-497D-4BC2-A3DC-94C395DA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38542E6F-276E-4E25-AAD1-0090CD459D19}"/>
            </a:ext>
            <a:ext uri="{147F2762-F138-4A5C-976F-8EAC2B608ADB}">
              <a16:predDERef xmlns:a16="http://schemas.microsoft.com/office/drawing/2014/main" pred="{3D0BFE9D-0D40-430A-8046-C2A09A4C4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43CF2C7A-1B29-4A5C-9AD1-EFCCE3F7D40B}"/>
            </a:ext>
            <a:ext uri="{147F2762-F138-4A5C-976F-8EAC2B608ADB}">
              <a16:predDERef xmlns:a16="http://schemas.microsoft.com/office/drawing/2014/main" pred="{38542E6F-276E-4E25-AAD1-0090CD459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F0D8DA06-2B3A-469A-9748-914010A5D640}"/>
            </a:ext>
            <a:ext uri="{147F2762-F138-4A5C-976F-8EAC2B608ADB}">
              <a16:predDERef xmlns:a16="http://schemas.microsoft.com/office/drawing/2014/main" pred="{43CF2C7A-1B29-4A5C-9AD1-EFCCE3F7D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E58A8D95-A585-472D-A4D6-7F230F0ED530}"/>
            </a:ext>
            <a:ext uri="{147F2762-F138-4A5C-976F-8EAC2B608ADB}">
              <a16:predDERef xmlns:a16="http://schemas.microsoft.com/office/drawing/2014/main" pred="{F0D8DA06-2B3A-469A-9748-914010A5D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D4661E91-7F7A-41D7-AE78-9071503C35FA}"/>
            </a:ext>
            <a:ext uri="{147F2762-F138-4A5C-976F-8EAC2B608ADB}">
              <a16:predDERef xmlns:a16="http://schemas.microsoft.com/office/drawing/2014/main" pred="{E58A8D95-A585-472D-A4D6-7F230F0ED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6CA5320C-FCE7-42F3-A8D9-922F85C72E6B}"/>
            </a:ext>
            <a:ext uri="{147F2762-F138-4A5C-976F-8EAC2B608ADB}">
              <a16:predDERef xmlns:a16="http://schemas.microsoft.com/office/drawing/2014/main" pred="{D4661E91-7F7A-41D7-AE78-9071503C3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D857F95D-C59C-4050-873F-0CA9E139B861}"/>
            </a:ext>
            <a:ext uri="{147F2762-F138-4A5C-976F-8EAC2B608ADB}">
              <a16:predDERef xmlns:a16="http://schemas.microsoft.com/office/drawing/2014/main" pred="{6CA5320C-FCE7-42F3-A8D9-922F85C72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9AF68BA3-8CA6-45F1-BFA6-C3E7AF37B563}"/>
            </a:ext>
            <a:ext uri="{147F2762-F138-4A5C-976F-8EAC2B608ADB}">
              <a16:predDERef xmlns:a16="http://schemas.microsoft.com/office/drawing/2014/main" pred="{D857F95D-C59C-4050-873F-0CA9E139B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81BC1E6F-B1B5-4A97-963A-D5C740F600ED}"/>
            </a:ext>
            <a:ext uri="{147F2762-F138-4A5C-976F-8EAC2B608ADB}">
              <a16:predDERef xmlns:a16="http://schemas.microsoft.com/office/drawing/2014/main" pred="{9AF68BA3-8CA6-45F1-BFA6-C3E7AF37B5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97744DD2-8593-45F8-9633-75190DD0BDC4}"/>
            </a:ext>
            <a:ext uri="{147F2762-F138-4A5C-976F-8EAC2B608ADB}">
              <a16:predDERef xmlns:a16="http://schemas.microsoft.com/office/drawing/2014/main" pred="{81BC1E6F-B1B5-4A97-963A-D5C740F60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53E5E629-DD42-4132-B01B-6D694E6491D3}"/>
            </a:ext>
            <a:ext uri="{147F2762-F138-4A5C-976F-8EAC2B608ADB}">
              <a16:predDERef xmlns:a16="http://schemas.microsoft.com/office/drawing/2014/main" pred="{97744DD2-8593-45F8-9633-75190DD0B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5E1BDCD4-6175-4593-8FF5-2098A7ABE140}"/>
            </a:ext>
            <a:ext uri="{147F2762-F138-4A5C-976F-8EAC2B608ADB}">
              <a16:predDERef xmlns:a16="http://schemas.microsoft.com/office/drawing/2014/main" pred="{53E5E629-DD42-4132-B01B-6D694E649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3A410153-0C84-4D9F-A090-6CD64CF9F879}"/>
            </a:ext>
            <a:ext uri="{147F2762-F138-4A5C-976F-8EAC2B608ADB}">
              <a16:predDERef xmlns:a16="http://schemas.microsoft.com/office/drawing/2014/main" pred="{5E1BDCD4-6175-4593-8FF5-2098A7ABE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6108F369-A0EB-4C04-A9F8-6AAC62BF714E}"/>
            </a:ext>
            <a:ext uri="{147F2762-F138-4A5C-976F-8EAC2B608ADB}">
              <a16:predDERef xmlns:a16="http://schemas.microsoft.com/office/drawing/2014/main" pred="{3A410153-0C84-4D9F-A090-6CD64CF9F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046C4B79-63C6-4A8B-AFDF-DC71C29AA728}"/>
            </a:ext>
            <a:ext uri="{147F2762-F138-4A5C-976F-8EAC2B608ADB}">
              <a16:predDERef xmlns:a16="http://schemas.microsoft.com/office/drawing/2014/main" pred="{6108F369-A0EB-4C04-A9F8-6AAC62BF7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E61C7958-C1FA-453E-8762-B80791E43371}"/>
            </a:ext>
            <a:ext uri="{147F2762-F138-4A5C-976F-8EAC2B608ADB}">
              <a16:predDERef xmlns:a16="http://schemas.microsoft.com/office/drawing/2014/main" pred="{046C4B79-63C6-4A8B-AFDF-DC71C29AA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E7ED0D40-1072-47E3-BB2F-6531F1448556}"/>
            </a:ext>
            <a:ext uri="{147F2762-F138-4A5C-976F-8EAC2B608ADB}">
              <a16:predDERef xmlns:a16="http://schemas.microsoft.com/office/drawing/2014/main" pred="{E61C7958-C1FA-453E-8762-B80791E43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8AA9FFFA-242B-4D17-9079-391AF9A50EAC}"/>
            </a:ext>
            <a:ext uri="{147F2762-F138-4A5C-976F-8EAC2B608ADB}">
              <a16:predDERef xmlns:a16="http://schemas.microsoft.com/office/drawing/2014/main" pred="{E7ED0D40-1072-47E3-BB2F-6531F14485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818108DA-A327-47CB-BB74-696DE612D204}"/>
            </a:ext>
            <a:ext uri="{147F2762-F138-4A5C-976F-8EAC2B608ADB}">
              <a16:predDERef xmlns:a16="http://schemas.microsoft.com/office/drawing/2014/main" pred="{8AA9FFFA-242B-4D17-9079-391AF9A50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6E40D6A2-2108-40DD-9C32-668DE4D5B974}"/>
            </a:ext>
            <a:ext uri="{147F2762-F138-4A5C-976F-8EAC2B608ADB}">
              <a16:predDERef xmlns:a16="http://schemas.microsoft.com/office/drawing/2014/main" pred="{818108DA-A327-47CB-BB74-696DE612D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6AB717FF-1360-439F-8097-B94E7EA5C118}"/>
            </a:ext>
            <a:ext uri="{147F2762-F138-4A5C-976F-8EAC2B608ADB}">
              <a16:predDERef xmlns:a16="http://schemas.microsoft.com/office/drawing/2014/main" pred="{6E40D6A2-2108-40DD-9C32-668DE4D5B9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16E83225-367F-4E2B-A681-A13082949F41}"/>
            </a:ext>
            <a:ext uri="{147F2762-F138-4A5C-976F-8EAC2B608ADB}">
              <a16:predDERef xmlns:a16="http://schemas.microsoft.com/office/drawing/2014/main" pred="{6AB717FF-1360-439F-8097-B94E7EA5C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9F3DF96A-2E63-422D-9C50-5B53F489F348}"/>
            </a:ext>
            <a:ext uri="{147F2762-F138-4A5C-976F-8EAC2B608ADB}">
              <a16:predDERef xmlns:a16="http://schemas.microsoft.com/office/drawing/2014/main" pred="{16E83225-367F-4E2B-A681-A13082949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0F6C20E6-9E5F-4A40-A8B1-16459FD212E2}"/>
            </a:ext>
            <a:ext uri="{147F2762-F138-4A5C-976F-8EAC2B608ADB}">
              <a16:predDERef xmlns:a16="http://schemas.microsoft.com/office/drawing/2014/main" pred="{9F3DF96A-2E63-422D-9C50-5B53F489F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804A4288-3F0C-49F5-80DC-9E29EDA577F4}"/>
            </a:ext>
            <a:ext uri="{147F2762-F138-4A5C-976F-8EAC2B608ADB}">
              <a16:predDERef xmlns:a16="http://schemas.microsoft.com/office/drawing/2014/main" pred="{0F6C20E6-9E5F-4A40-A8B1-16459FD21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3B132362-49F3-4FDD-9EC0-237CED047AF4}"/>
            </a:ext>
            <a:ext uri="{147F2762-F138-4A5C-976F-8EAC2B608ADB}">
              <a16:predDERef xmlns:a16="http://schemas.microsoft.com/office/drawing/2014/main" pred="{804A4288-3F0C-49F5-80DC-9E29EDA57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95EB05B1-3CE3-4BFB-8E34-C41E5185C7E1}"/>
            </a:ext>
            <a:ext uri="{147F2762-F138-4A5C-976F-8EAC2B608ADB}">
              <a16:predDERef xmlns:a16="http://schemas.microsoft.com/office/drawing/2014/main" pred="{3B132362-49F3-4FDD-9EC0-237CED047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30D76849-7A8D-4336-AE1D-E0C8EF664DB6}"/>
            </a:ext>
            <a:ext uri="{147F2762-F138-4A5C-976F-8EAC2B608ADB}">
              <a16:predDERef xmlns:a16="http://schemas.microsoft.com/office/drawing/2014/main" pred="{95EB05B1-3CE3-4BFB-8E34-C41E5185C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A0BF8D06-3482-4826-8FFA-4E2247DCCD3B}"/>
            </a:ext>
            <a:ext uri="{147F2762-F138-4A5C-976F-8EAC2B608ADB}">
              <a16:predDERef xmlns:a16="http://schemas.microsoft.com/office/drawing/2014/main" pred="{30D76849-7A8D-4336-AE1D-E0C8EF664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95BB1E87-EE59-4946-879C-DC1BDCC53729}"/>
            </a:ext>
            <a:ext uri="{147F2762-F138-4A5C-976F-8EAC2B608ADB}">
              <a16:predDERef xmlns:a16="http://schemas.microsoft.com/office/drawing/2014/main" pred="{A0BF8D06-3482-4826-8FFA-4E2247DCC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B90B51AC-0967-432B-8BE3-9692CDC27636}"/>
            </a:ext>
            <a:ext uri="{147F2762-F138-4A5C-976F-8EAC2B608ADB}">
              <a16:predDERef xmlns:a16="http://schemas.microsoft.com/office/drawing/2014/main" pred="{95BB1E87-EE59-4946-879C-DC1BDCC53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2303BE7A-3107-46B2-B1E2-610F04B01203}"/>
            </a:ext>
            <a:ext uri="{147F2762-F138-4A5C-976F-8EAC2B608ADB}">
              <a16:predDERef xmlns:a16="http://schemas.microsoft.com/office/drawing/2014/main" pred="{B90B51AC-0967-432B-8BE3-9692CDC27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B005B69B-1146-4C94-9F97-9BA53ABAAE91}"/>
            </a:ext>
            <a:ext uri="{147F2762-F138-4A5C-976F-8EAC2B608ADB}">
              <a16:predDERef xmlns:a16="http://schemas.microsoft.com/office/drawing/2014/main" pred="{2303BE7A-3107-46B2-B1E2-610F04B01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A06A9C41-534E-43B8-8E56-E6514B15BC90}"/>
            </a:ext>
            <a:ext uri="{147F2762-F138-4A5C-976F-8EAC2B608ADB}">
              <a16:predDERef xmlns:a16="http://schemas.microsoft.com/office/drawing/2014/main" pred="{B005B69B-1146-4C94-9F97-9BA53ABAA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B4EA6498-3EBE-42D6-89A6-319A5C24630C}"/>
            </a:ext>
            <a:ext uri="{147F2762-F138-4A5C-976F-8EAC2B608ADB}">
              <a16:predDERef xmlns:a16="http://schemas.microsoft.com/office/drawing/2014/main" pred="{A06A9C41-534E-43B8-8E56-E6514B15B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AF4CD120-9F5B-4011-8E08-6A5A19E20C2B}"/>
            </a:ext>
            <a:ext uri="{147F2762-F138-4A5C-976F-8EAC2B608ADB}">
              <a16:predDERef xmlns:a16="http://schemas.microsoft.com/office/drawing/2014/main" pred="{B4EA6498-3EBE-42D6-89A6-319A5C246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53D4813D-28EF-4AE6-A12A-E6BA08728CC5}"/>
            </a:ext>
            <a:ext uri="{147F2762-F138-4A5C-976F-8EAC2B608ADB}">
              <a16:predDERef xmlns:a16="http://schemas.microsoft.com/office/drawing/2014/main" pred="{AF4CD120-9F5B-4011-8E08-6A5A19E20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A5D98D9F-92CC-4599-AB3B-9399D28AD537}"/>
            </a:ext>
            <a:ext uri="{147F2762-F138-4A5C-976F-8EAC2B608ADB}">
              <a16:predDERef xmlns:a16="http://schemas.microsoft.com/office/drawing/2014/main" pred="{53D4813D-28EF-4AE6-A12A-E6BA08728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97E4FDA2-DA55-450E-89C6-8F4D3313C4A0}"/>
            </a:ext>
            <a:ext uri="{147F2762-F138-4A5C-976F-8EAC2B608ADB}">
              <a16:predDERef xmlns:a16="http://schemas.microsoft.com/office/drawing/2014/main" pred="{A5D98D9F-92CC-4599-AB3B-9399D28AD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829690E4-852D-4658-A84A-6AE78744B04A}"/>
            </a:ext>
            <a:ext uri="{147F2762-F138-4A5C-976F-8EAC2B608ADB}">
              <a16:predDERef xmlns:a16="http://schemas.microsoft.com/office/drawing/2014/main" pred="{97E4FDA2-DA55-450E-89C6-8F4D3313C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57F04655-605B-42A5-97EE-7B6DD58543CB}"/>
            </a:ext>
            <a:ext uri="{147F2762-F138-4A5C-976F-8EAC2B608ADB}">
              <a16:predDERef xmlns:a16="http://schemas.microsoft.com/office/drawing/2014/main" pred="{829690E4-852D-4658-A84A-6AE78744B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F8C0A625-EF78-4B0A-87FA-67D818069506}"/>
            </a:ext>
            <a:ext uri="{147F2762-F138-4A5C-976F-8EAC2B608ADB}">
              <a16:predDERef xmlns:a16="http://schemas.microsoft.com/office/drawing/2014/main" pred="{57F04655-605B-42A5-97EE-7B6DD5854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2788E9F0-0323-4180-A6F9-A54F1914641E}"/>
            </a:ext>
            <a:ext uri="{147F2762-F138-4A5C-976F-8EAC2B608ADB}">
              <a16:predDERef xmlns:a16="http://schemas.microsoft.com/office/drawing/2014/main" pred="{F8C0A625-EF78-4B0A-87FA-67D818069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AD4A0368-625C-41B7-9407-FC4D8B1F54AC}"/>
            </a:ext>
            <a:ext uri="{147F2762-F138-4A5C-976F-8EAC2B608ADB}">
              <a16:predDERef xmlns:a16="http://schemas.microsoft.com/office/drawing/2014/main" pred="{2788E9F0-0323-4180-A6F9-A54F19146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096163B9-46CC-4E8C-A5FE-FCCDDC34CD74}"/>
            </a:ext>
            <a:ext uri="{147F2762-F138-4A5C-976F-8EAC2B608ADB}">
              <a16:predDERef xmlns:a16="http://schemas.microsoft.com/office/drawing/2014/main" pred="{AD4A0368-625C-41B7-9407-FC4D8B1F5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991C8785-8503-4823-99AD-394EEB1310E6}"/>
            </a:ext>
            <a:ext uri="{147F2762-F138-4A5C-976F-8EAC2B608ADB}">
              <a16:predDERef xmlns:a16="http://schemas.microsoft.com/office/drawing/2014/main" pred="{096163B9-46CC-4E8C-A5FE-FCCDDC34CD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D0FBEEC4-4393-42F4-8F26-0C5F84BE908C}"/>
            </a:ext>
            <a:ext uri="{147F2762-F138-4A5C-976F-8EAC2B608ADB}">
              <a16:predDERef xmlns:a16="http://schemas.microsoft.com/office/drawing/2014/main" pred="{991C8785-8503-4823-99AD-394EEB131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9EE567EF-9D43-49A9-820C-4B15C3BBA50D}"/>
            </a:ext>
            <a:ext uri="{147F2762-F138-4A5C-976F-8EAC2B608ADB}">
              <a16:predDERef xmlns:a16="http://schemas.microsoft.com/office/drawing/2014/main" pred="{D0FBEEC4-4393-42F4-8F26-0C5F84BE9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092920E3-41ED-451A-8CF1-70059485C6F5}"/>
            </a:ext>
            <a:ext uri="{147F2762-F138-4A5C-976F-8EAC2B608ADB}">
              <a16:predDERef xmlns:a16="http://schemas.microsoft.com/office/drawing/2014/main" pred="{9EE567EF-9D43-49A9-820C-4B15C3BBA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37327872-042E-41F2-BCA4-0AAA118D7E2A}"/>
            </a:ext>
            <a:ext uri="{147F2762-F138-4A5C-976F-8EAC2B608ADB}">
              <a16:predDERef xmlns:a16="http://schemas.microsoft.com/office/drawing/2014/main" pred="{092920E3-41ED-451A-8CF1-70059485C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D45621E9-57DD-4D07-A6B2-FCC1892D8B5B}"/>
            </a:ext>
            <a:ext uri="{147F2762-F138-4A5C-976F-8EAC2B608ADB}">
              <a16:predDERef xmlns:a16="http://schemas.microsoft.com/office/drawing/2014/main" pred="{37327872-042E-41F2-BCA4-0AAA118D7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26774570-5F88-4103-99DE-57914EC4084D}"/>
            </a:ext>
            <a:ext uri="{147F2762-F138-4A5C-976F-8EAC2B608ADB}">
              <a16:predDERef xmlns:a16="http://schemas.microsoft.com/office/drawing/2014/main" pred="{D45621E9-57DD-4D07-A6B2-FCC1892D8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C79F1958-9253-431C-A213-E8E8108B1724}"/>
            </a:ext>
            <a:ext uri="{147F2762-F138-4A5C-976F-8EAC2B608ADB}">
              <a16:predDERef xmlns:a16="http://schemas.microsoft.com/office/drawing/2014/main" pred="{26774570-5F88-4103-99DE-57914EC40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B5DF490D-3465-4B2D-AF3C-B495510D277F}"/>
            </a:ext>
            <a:ext uri="{147F2762-F138-4A5C-976F-8EAC2B608ADB}">
              <a16:predDERef xmlns:a16="http://schemas.microsoft.com/office/drawing/2014/main" pred="{C79F1958-9253-431C-A213-E8E8108B1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CB9ACBCE-63EE-4014-97BF-81D06E3BC868}"/>
            </a:ext>
            <a:ext uri="{147F2762-F138-4A5C-976F-8EAC2B608ADB}">
              <a16:predDERef xmlns:a16="http://schemas.microsoft.com/office/drawing/2014/main" pred="{B5DF490D-3465-4B2D-AF3C-B495510D2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A7587CA7-A37B-400F-AAF7-AF3665B213A5}"/>
            </a:ext>
            <a:ext uri="{147F2762-F138-4A5C-976F-8EAC2B608ADB}">
              <a16:predDERef xmlns:a16="http://schemas.microsoft.com/office/drawing/2014/main" pred="{CB9ACBCE-63EE-4014-97BF-81D06E3BC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9E85FBD1-56A9-48F7-B61A-61AD3D2316B8}"/>
            </a:ext>
            <a:ext uri="{147F2762-F138-4A5C-976F-8EAC2B608ADB}">
              <a16:predDERef xmlns:a16="http://schemas.microsoft.com/office/drawing/2014/main" pred="{A7587CA7-A37B-400F-AAF7-AF3665B21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2AFB8A14-FB30-4803-9FD6-3CFC7F0D9889}"/>
            </a:ext>
            <a:ext uri="{147F2762-F138-4A5C-976F-8EAC2B608ADB}">
              <a16:predDERef xmlns:a16="http://schemas.microsoft.com/office/drawing/2014/main" pred="{9E85FBD1-56A9-48F7-B61A-61AD3D231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7DCB9155-2F16-4EF4-A060-211DB2E26683}"/>
            </a:ext>
            <a:ext uri="{147F2762-F138-4A5C-976F-8EAC2B608ADB}">
              <a16:predDERef xmlns:a16="http://schemas.microsoft.com/office/drawing/2014/main" pred="{2AFB8A14-FB30-4803-9FD6-3CFC7F0D9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6F9E42E4-D4F4-48AF-928F-41A3252F6891}"/>
            </a:ext>
            <a:ext uri="{147F2762-F138-4A5C-976F-8EAC2B608ADB}">
              <a16:predDERef xmlns:a16="http://schemas.microsoft.com/office/drawing/2014/main" pred="{7DCB9155-2F16-4EF4-A060-211DB2E26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09650695-0FD3-448B-94CE-EC6161987D8E}"/>
            </a:ext>
            <a:ext uri="{147F2762-F138-4A5C-976F-8EAC2B608ADB}">
              <a16:predDERef xmlns:a16="http://schemas.microsoft.com/office/drawing/2014/main" pred="{6F9E42E4-D4F4-48AF-928F-41A3252F6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EB0F1925-00AE-4EFB-9539-756B266F3AEC}"/>
            </a:ext>
            <a:ext uri="{147F2762-F138-4A5C-976F-8EAC2B608ADB}">
              <a16:predDERef xmlns:a16="http://schemas.microsoft.com/office/drawing/2014/main" pred="{09650695-0FD3-448B-94CE-EC6161987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01360A53-156A-48CB-B8AE-A9AFA18A72E1}"/>
            </a:ext>
            <a:ext uri="{147F2762-F138-4A5C-976F-8EAC2B608ADB}">
              <a16:predDERef xmlns:a16="http://schemas.microsoft.com/office/drawing/2014/main" pred="{EB0F1925-00AE-4EFB-9539-756B266F3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F44A9671-97FF-4E8A-9D30-043D38166B4D}"/>
            </a:ext>
            <a:ext uri="{147F2762-F138-4A5C-976F-8EAC2B608ADB}">
              <a16:predDERef xmlns:a16="http://schemas.microsoft.com/office/drawing/2014/main" pred="{01360A53-156A-48CB-B8AE-A9AFA18A7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800E39E7-98C8-4723-9F62-FE56DDCEAA63}"/>
            </a:ext>
            <a:ext uri="{147F2762-F138-4A5C-976F-8EAC2B608ADB}">
              <a16:predDERef xmlns:a16="http://schemas.microsoft.com/office/drawing/2014/main" pred="{F44A9671-97FF-4E8A-9D30-043D38166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9AD869E5-FA3D-4DED-93B0-4B4FF28A90ED}"/>
            </a:ext>
            <a:ext uri="{147F2762-F138-4A5C-976F-8EAC2B608ADB}">
              <a16:predDERef xmlns:a16="http://schemas.microsoft.com/office/drawing/2014/main" pred="{800E39E7-98C8-4723-9F62-FE56DDCEA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07F4DC5B-4456-43B1-B898-B7691BE2F0A4}"/>
            </a:ext>
            <a:ext uri="{147F2762-F138-4A5C-976F-8EAC2B608ADB}">
              <a16:predDERef xmlns:a16="http://schemas.microsoft.com/office/drawing/2014/main" pred="{9AD869E5-FA3D-4DED-93B0-4B4FF28A9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C0A015E6-7943-4546-B718-DAA78E9FF428}"/>
            </a:ext>
            <a:ext uri="{147F2762-F138-4A5C-976F-8EAC2B608ADB}">
              <a16:predDERef xmlns:a16="http://schemas.microsoft.com/office/drawing/2014/main" pred="{07F4DC5B-4456-43B1-B898-B7691BE2F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7E91D7FB-4526-48CA-9747-EBA544CCB42F}"/>
            </a:ext>
            <a:ext uri="{147F2762-F138-4A5C-976F-8EAC2B608ADB}">
              <a16:predDERef xmlns:a16="http://schemas.microsoft.com/office/drawing/2014/main" pred="{C0A015E6-7943-4546-B718-DAA78E9FF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7E2EEAE6-356E-4489-BEED-74506FD89005}"/>
            </a:ext>
            <a:ext uri="{147F2762-F138-4A5C-976F-8EAC2B608ADB}">
              <a16:predDERef xmlns:a16="http://schemas.microsoft.com/office/drawing/2014/main" pred="{7E91D7FB-4526-48CA-9747-EBA544CCB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C92BA378-E340-4566-9397-FFD2A549CEAF}"/>
            </a:ext>
            <a:ext uri="{147F2762-F138-4A5C-976F-8EAC2B608ADB}">
              <a16:predDERef xmlns:a16="http://schemas.microsoft.com/office/drawing/2014/main" pred="{7E2EEAE6-356E-4489-BEED-74506FD890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2C1FBE75-72B0-405E-8257-DF211DDADD41}"/>
            </a:ext>
            <a:ext uri="{147F2762-F138-4A5C-976F-8EAC2B608ADB}">
              <a16:predDERef xmlns:a16="http://schemas.microsoft.com/office/drawing/2014/main" pred="{C92BA378-E340-4566-9397-FFD2A549C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44B58930-887D-40E3-9BA3-69CAC54AE8FA}"/>
            </a:ext>
            <a:ext uri="{147F2762-F138-4A5C-976F-8EAC2B608ADB}">
              <a16:predDERef xmlns:a16="http://schemas.microsoft.com/office/drawing/2014/main" pred="{2C1FBE75-72B0-405E-8257-DF211DDAD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04BCCC3E-6776-4415-B58C-54D52EFEF6AB}"/>
            </a:ext>
            <a:ext uri="{147F2762-F138-4A5C-976F-8EAC2B608ADB}">
              <a16:predDERef xmlns:a16="http://schemas.microsoft.com/office/drawing/2014/main" pred="{44B58930-887D-40E3-9BA3-69CAC54AE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BF724502-25FE-4504-A55B-939FA4F56603}"/>
            </a:ext>
            <a:ext uri="{147F2762-F138-4A5C-976F-8EAC2B608ADB}">
              <a16:predDERef xmlns:a16="http://schemas.microsoft.com/office/drawing/2014/main" pred="{04BCCC3E-6776-4415-B58C-54D52EFEF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FF90B835-34CA-4EA9-BD79-FDEA06250835}"/>
            </a:ext>
            <a:ext uri="{147F2762-F138-4A5C-976F-8EAC2B608ADB}">
              <a16:predDERef xmlns:a16="http://schemas.microsoft.com/office/drawing/2014/main" pred="{BF724502-25FE-4504-A55B-939FA4F56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E238DF79-A2BB-4AF2-85C0-81DD5A476A3C}"/>
            </a:ext>
            <a:ext uri="{147F2762-F138-4A5C-976F-8EAC2B608ADB}">
              <a16:predDERef xmlns:a16="http://schemas.microsoft.com/office/drawing/2014/main" pred="{FF90B835-34CA-4EA9-BD79-FDEA06250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8739F81A-0E0E-43B3-BEED-C03AEE3C22FE}"/>
            </a:ext>
            <a:ext uri="{147F2762-F138-4A5C-976F-8EAC2B608ADB}">
              <a16:predDERef xmlns:a16="http://schemas.microsoft.com/office/drawing/2014/main" pred="{E238DF79-A2BB-4AF2-85C0-81DD5A476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96F85646-E897-4B23-A123-72C29CD6FA2F}"/>
            </a:ext>
            <a:ext uri="{147F2762-F138-4A5C-976F-8EAC2B608ADB}">
              <a16:predDERef xmlns:a16="http://schemas.microsoft.com/office/drawing/2014/main" pred="{8739F81A-0E0E-43B3-BEED-C03AEE3C2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A4E67EB0-8B74-41E7-AE9A-FE9B02094A3E}"/>
            </a:ext>
            <a:ext uri="{147F2762-F138-4A5C-976F-8EAC2B608ADB}">
              <a16:predDERef xmlns:a16="http://schemas.microsoft.com/office/drawing/2014/main" pred="{96F85646-E897-4B23-A123-72C29CD6F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8D93A8AE-424F-4F26-9E29-FAB32726978F}"/>
            </a:ext>
            <a:ext uri="{147F2762-F138-4A5C-976F-8EAC2B608ADB}">
              <a16:predDERef xmlns:a16="http://schemas.microsoft.com/office/drawing/2014/main" pred="{A4E67EB0-8B74-41E7-AE9A-FE9B02094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41B038D6-2A5D-4D20-B106-5C587517AD43}"/>
            </a:ext>
            <a:ext uri="{147F2762-F138-4A5C-976F-8EAC2B608ADB}">
              <a16:predDERef xmlns:a16="http://schemas.microsoft.com/office/drawing/2014/main" pred="{8D93A8AE-424F-4F26-9E29-FAB327269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06D0DCC6-24A0-40B0-9E84-2914D88D01C0}"/>
            </a:ext>
            <a:ext uri="{147F2762-F138-4A5C-976F-8EAC2B608ADB}">
              <a16:predDERef xmlns:a16="http://schemas.microsoft.com/office/drawing/2014/main" pred="{41B038D6-2A5D-4D20-B106-5C587517A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B3BFEB7A-93B5-44F4-90EF-2170B34A3A04}"/>
            </a:ext>
            <a:ext uri="{147F2762-F138-4A5C-976F-8EAC2B608ADB}">
              <a16:predDERef xmlns:a16="http://schemas.microsoft.com/office/drawing/2014/main" pred="{06D0DCC6-24A0-40B0-9E84-2914D88D0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4EF560AD-D996-45E8-B141-9B942A577FBC}"/>
            </a:ext>
            <a:ext uri="{147F2762-F138-4A5C-976F-8EAC2B608ADB}">
              <a16:predDERef xmlns:a16="http://schemas.microsoft.com/office/drawing/2014/main" pred="{B3BFEB7A-93B5-44F4-90EF-2170B34A3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82F4681B-6453-4FE7-B085-5CECF33AEEB4}"/>
            </a:ext>
            <a:ext uri="{147F2762-F138-4A5C-976F-8EAC2B608ADB}">
              <a16:predDERef xmlns:a16="http://schemas.microsoft.com/office/drawing/2014/main" pred="{4EF560AD-D996-45E8-B141-9B942A577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39719473-04EC-4DF5-A116-1E0D89A47C41}"/>
            </a:ext>
            <a:ext uri="{147F2762-F138-4A5C-976F-8EAC2B608ADB}">
              <a16:predDERef xmlns:a16="http://schemas.microsoft.com/office/drawing/2014/main" pred="{82F4681B-6453-4FE7-B085-5CECF33AE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F7543FD4-FCBE-45F6-8F84-7243DA2B7136}"/>
            </a:ext>
            <a:ext uri="{147F2762-F138-4A5C-976F-8EAC2B608ADB}">
              <a16:predDERef xmlns:a16="http://schemas.microsoft.com/office/drawing/2014/main" pred="{39719473-04EC-4DF5-A116-1E0D89A47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E54E7A1E-0F05-425A-A2D3-7AB76B83AEDA}"/>
            </a:ext>
            <a:ext uri="{147F2762-F138-4A5C-976F-8EAC2B608ADB}">
              <a16:predDERef xmlns:a16="http://schemas.microsoft.com/office/drawing/2014/main" pred="{F7543FD4-FCBE-45F6-8F84-7243DA2B7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58C8E37C-6745-4211-A984-F9DA8A21D3BF}"/>
            </a:ext>
            <a:ext uri="{147F2762-F138-4A5C-976F-8EAC2B608ADB}">
              <a16:predDERef xmlns:a16="http://schemas.microsoft.com/office/drawing/2014/main" pred="{E54E7A1E-0F05-425A-A2D3-7AB76B83A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1BFD4D6F-D6E4-4B4E-89FD-04711CE758C3}"/>
            </a:ext>
            <a:ext uri="{147F2762-F138-4A5C-976F-8EAC2B608ADB}">
              <a16:predDERef xmlns:a16="http://schemas.microsoft.com/office/drawing/2014/main" pred="{58C8E37C-6745-4211-A984-F9DA8A21D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8923351B-E0C5-4765-A7CB-55663B981ED3}"/>
            </a:ext>
            <a:ext uri="{147F2762-F138-4A5C-976F-8EAC2B608ADB}">
              <a16:predDERef xmlns:a16="http://schemas.microsoft.com/office/drawing/2014/main" pred="{1BFD4D6F-D6E4-4B4E-89FD-04711CE75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F390C8FB-A4A0-4F24-BB87-7B556D435F85}"/>
            </a:ext>
            <a:ext uri="{147F2762-F138-4A5C-976F-8EAC2B608ADB}">
              <a16:predDERef xmlns:a16="http://schemas.microsoft.com/office/drawing/2014/main" pred="{8923351B-E0C5-4765-A7CB-55663B981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81BD57E6-3F07-4517-AE05-83E5DC31DC2B}"/>
            </a:ext>
            <a:ext uri="{147F2762-F138-4A5C-976F-8EAC2B608ADB}">
              <a16:predDERef xmlns:a16="http://schemas.microsoft.com/office/drawing/2014/main" pred="{F390C8FB-A4A0-4F24-BB87-7B556D435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7A421C3C-0498-42F8-824C-E75DD797D15C}"/>
            </a:ext>
            <a:ext uri="{147F2762-F138-4A5C-976F-8EAC2B608ADB}">
              <a16:predDERef xmlns:a16="http://schemas.microsoft.com/office/drawing/2014/main" pred="{81BD57E6-3F07-4517-AE05-83E5DC31D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6C595A76-0C82-4107-933E-BE72208B4048}"/>
            </a:ext>
            <a:ext uri="{147F2762-F138-4A5C-976F-8EAC2B608ADB}">
              <a16:predDERef xmlns:a16="http://schemas.microsoft.com/office/drawing/2014/main" pred="{7A421C3C-0498-42F8-824C-E75DD797D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ECE6899C-FD74-4A27-ACC5-921D61431CCB}"/>
            </a:ext>
            <a:ext uri="{147F2762-F138-4A5C-976F-8EAC2B608ADB}">
              <a16:predDERef xmlns:a16="http://schemas.microsoft.com/office/drawing/2014/main" pred="{6C595A76-0C82-4107-933E-BE72208B4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82BF3135-55D8-45F5-A6EB-0C15F658B4E7}"/>
            </a:ext>
            <a:ext uri="{147F2762-F138-4A5C-976F-8EAC2B608ADB}">
              <a16:predDERef xmlns:a16="http://schemas.microsoft.com/office/drawing/2014/main" pred="{ECE6899C-FD74-4A27-ACC5-921D61431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0761A9FB-72E4-4E1C-B1F2-ACA2779BD383}"/>
            </a:ext>
            <a:ext uri="{147F2762-F138-4A5C-976F-8EAC2B608ADB}">
              <a16:predDERef xmlns:a16="http://schemas.microsoft.com/office/drawing/2014/main" pred="{82BF3135-55D8-45F5-A6EB-0C15F658B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A595227B-50D7-4D2E-9388-7D047F116E58}"/>
            </a:ext>
            <a:ext uri="{147F2762-F138-4A5C-976F-8EAC2B608ADB}">
              <a16:predDERef xmlns:a16="http://schemas.microsoft.com/office/drawing/2014/main" pred="{0761A9FB-72E4-4E1C-B1F2-ACA2779BD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3F2EF94F-CE3F-4BED-AEA8-5868F08DBE0A}"/>
            </a:ext>
            <a:ext uri="{147F2762-F138-4A5C-976F-8EAC2B608ADB}">
              <a16:predDERef xmlns:a16="http://schemas.microsoft.com/office/drawing/2014/main" pred="{A595227B-50D7-4D2E-9388-7D047F116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F13E5BBA-B799-490D-B10F-64C8FECB5F0B}"/>
            </a:ext>
            <a:ext uri="{147F2762-F138-4A5C-976F-8EAC2B608ADB}">
              <a16:predDERef xmlns:a16="http://schemas.microsoft.com/office/drawing/2014/main" pred="{3F2EF94F-CE3F-4BED-AEA8-5868F08DB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5A698571-87D7-4295-8F55-C2B8B608AEF0}"/>
            </a:ext>
            <a:ext uri="{147F2762-F138-4A5C-976F-8EAC2B608ADB}">
              <a16:predDERef xmlns:a16="http://schemas.microsoft.com/office/drawing/2014/main" pred="{F13E5BBA-B799-490D-B10F-64C8FECB5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5103A9F4-6886-4036-9AC2-B3F6934B1D0D}"/>
            </a:ext>
            <a:ext uri="{147F2762-F138-4A5C-976F-8EAC2B608ADB}">
              <a16:predDERef xmlns:a16="http://schemas.microsoft.com/office/drawing/2014/main" pred="{5A698571-87D7-4295-8F55-C2B8B608A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FD3FA81B-C758-4B01-B242-68CE7BD462CC}"/>
            </a:ext>
            <a:ext uri="{147F2762-F138-4A5C-976F-8EAC2B608ADB}">
              <a16:predDERef xmlns:a16="http://schemas.microsoft.com/office/drawing/2014/main" pred="{5103A9F4-6886-4036-9AC2-B3F6934B1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EC776D67-161B-4B6E-88FE-1D7B652DE379}"/>
            </a:ext>
            <a:ext uri="{147F2762-F138-4A5C-976F-8EAC2B608ADB}">
              <a16:predDERef xmlns:a16="http://schemas.microsoft.com/office/drawing/2014/main" pred="{FD3FA81B-C758-4B01-B242-68CE7BD46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F9C24AF5-F681-45DD-8D52-DB46978740FF}"/>
            </a:ext>
            <a:ext uri="{147F2762-F138-4A5C-976F-8EAC2B608ADB}">
              <a16:predDERef xmlns:a16="http://schemas.microsoft.com/office/drawing/2014/main" pred="{EC776D67-161B-4B6E-88FE-1D7B652DE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B5104FDB-7B8E-4AC5-8AF5-D7E84D2CFDF5}"/>
            </a:ext>
            <a:ext uri="{147F2762-F138-4A5C-976F-8EAC2B608ADB}">
              <a16:predDERef xmlns:a16="http://schemas.microsoft.com/office/drawing/2014/main" pred="{F9C24AF5-F681-45DD-8D52-DB4697874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62EBB467-108E-41C0-BF4C-D20A37A1E990}"/>
            </a:ext>
            <a:ext uri="{147F2762-F138-4A5C-976F-8EAC2B608ADB}">
              <a16:predDERef xmlns:a16="http://schemas.microsoft.com/office/drawing/2014/main" pred="{B5104FDB-7B8E-4AC5-8AF5-D7E84D2CF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565F9C55-CA09-4434-A37E-CDA4B803EE79}"/>
            </a:ext>
            <a:ext uri="{147F2762-F138-4A5C-976F-8EAC2B608ADB}">
              <a16:predDERef xmlns:a16="http://schemas.microsoft.com/office/drawing/2014/main" pred="{62EBB467-108E-41C0-BF4C-D20A37A1E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4C83586B-2ABE-49E4-ABF7-1FA91D86B385}"/>
            </a:ext>
            <a:ext uri="{147F2762-F138-4A5C-976F-8EAC2B608ADB}">
              <a16:predDERef xmlns:a16="http://schemas.microsoft.com/office/drawing/2014/main" pred="{565F9C55-CA09-4434-A37E-CDA4B803EE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92473D67-A2D6-40D7-BF71-B19F2C1B3157}"/>
            </a:ext>
            <a:ext uri="{147F2762-F138-4A5C-976F-8EAC2B608ADB}">
              <a16:predDERef xmlns:a16="http://schemas.microsoft.com/office/drawing/2014/main" pred="{4C83586B-2ABE-49E4-ABF7-1FA91D86B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C9E0EE90-37C3-48D3-8AD9-53EC02557C32}"/>
            </a:ext>
            <a:ext uri="{147F2762-F138-4A5C-976F-8EAC2B608ADB}">
              <a16:predDERef xmlns:a16="http://schemas.microsoft.com/office/drawing/2014/main" pred="{92473D67-A2D6-40D7-BF71-B19F2C1B3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96F90A80-7775-408A-8CDA-0031D00265F9}"/>
            </a:ext>
            <a:ext uri="{147F2762-F138-4A5C-976F-8EAC2B608ADB}">
              <a16:predDERef xmlns:a16="http://schemas.microsoft.com/office/drawing/2014/main" pred="{C9E0EE90-37C3-48D3-8AD9-53EC02557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59DA5F0D-EBBA-4CCE-8A7F-4C044ACDC478}"/>
            </a:ext>
            <a:ext uri="{147F2762-F138-4A5C-976F-8EAC2B608ADB}">
              <a16:predDERef xmlns:a16="http://schemas.microsoft.com/office/drawing/2014/main" pred="{96F90A80-7775-408A-8CDA-0031D0026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632DF6C6-715F-45C9-943A-17FB97F7F899}"/>
            </a:ext>
            <a:ext uri="{147F2762-F138-4A5C-976F-8EAC2B608ADB}">
              <a16:predDERef xmlns:a16="http://schemas.microsoft.com/office/drawing/2014/main" pred="{59DA5F0D-EBBA-4CCE-8A7F-4C044ACDC4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82D0F536-3840-48A9-A58E-806495A3181B}"/>
            </a:ext>
            <a:ext uri="{147F2762-F138-4A5C-976F-8EAC2B608ADB}">
              <a16:predDERef xmlns:a16="http://schemas.microsoft.com/office/drawing/2014/main" pred="{632DF6C6-715F-45C9-943A-17FB97F7F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4DD6AF09-BDF5-4AC0-9A64-EBF961C33B06}"/>
            </a:ext>
            <a:ext uri="{147F2762-F138-4A5C-976F-8EAC2B608ADB}">
              <a16:predDERef xmlns:a16="http://schemas.microsoft.com/office/drawing/2014/main" pred="{82D0F536-3840-48A9-A58E-806495A31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829E7D02-E94D-424D-B75E-8556319257ED}"/>
            </a:ext>
            <a:ext uri="{147F2762-F138-4A5C-976F-8EAC2B608ADB}">
              <a16:predDERef xmlns:a16="http://schemas.microsoft.com/office/drawing/2014/main" pred="{4DD6AF09-BDF5-4AC0-9A64-EBF961C33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799602AF-9DC4-40CE-9D57-39DCB899BF5C}"/>
            </a:ext>
            <a:ext uri="{147F2762-F138-4A5C-976F-8EAC2B608ADB}">
              <a16:predDERef xmlns:a16="http://schemas.microsoft.com/office/drawing/2014/main" pred="{829E7D02-E94D-424D-B75E-855631925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E86A27AF-F7E1-4FF8-89B0-EB3AA42808F2}"/>
            </a:ext>
            <a:ext uri="{147F2762-F138-4A5C-976F-8EAC2B608ADB}">
              <a16:predDERef xmlns:a16="http://schemas.microsoft.com/office/drawing/2014/main" pred="{799602AF-9DC4-40CE-9D57-39DCB899B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409898BA-F122-47A1-9AE8-0C28F9D3B50C}"/>
            </a:ext>
            <a:ext uri="{147F2762-F138-4A5C-976F-8EAC2B608ADB}">
              <a16:predDERef xmlns:a16="http://schemas.microsoft.com/office/drawing/2014/main" pred="{E86A27AF-F7E1-4FF8-89B0-EB3AA4280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A155072E-99EE-4AE0-8500-42451016D17B}"/>
            </a:ext>
            <a:ext uri="{147F2762-F138-4A5C-976F-8EAC2B608ADB}">
              <a16:predDERef xmlns:a16="http://schemas.microsoft.com/office/drawing/2014/main" pred="{409898BA-F122-47A1-9AE8-0C28F9D3B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58C0B241-B27F-4D43-A1CB-F842CF2C2059}"/>
            </a:ext>
            <a:ext uri="{147F2762-F138-4A5C-976F-8EAC2B608ADB}">
              <a16:predDERef xmlns:a16="http://schemas.microsoft.com/office/drawing/2014/main" pred="{A155072E-99EE-4AE0-8500-42451016D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D034AA3E-AC88-4787-874A-BD61AAC43FAD}"/>
            </a:ext>
            <a:ext uri="{147F2762-F138-4A5C-976F-8EAC2B608ADB}">
              <a16:predDERef xmlns:a16="http://schemas.microsoft.com/office/drawing/2014/main" pred="{58C0B241-B27F-4D43-A1CB-F842CF2C2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11832543-62FD-4A5A-9A53-6E7235575FEA}"/>
            </a:ext>
            <a:ext uri="{147F2762-F138-4A5C-976F-8EAC2B608ADB}">
              <a16:predDERef xmlns:a16="http://schemas.microsoft.com/office/drawing/2014/main" pred="{D034AA3E-AC88-4787-874A-BD61AAC43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EB62BB1B-FCEC-4E02-97F4-1F62B28CEA5C}"/>
            </a:ext>
            <a:ext uri="{147F2762-F138-4A5C-976F-8EAC2B608ADB}">
              <a16:predDERef xmlns:a16="http://schemas.microsoft.com/office/drawing/2014/main" pred="{11832543-62FD-4A5A-9A53-6E7235575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E08D6EE3-6E13-4FE4-AA71-BB28B04626DB}"/>
            </a:ext>
            <a:ext uri="{147F2762-F138-4A5C-976F-8EAC2B608ADB}">
              <a16:predDERef xmlns:a16="http://schemas.microsoft.com/office/drawing/2014/main" pred="{EB62BB1B-FCEC-4E02-97F4-1F62B28CE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5A9C95C5-A175-49FE-9782-70CA83F7B280}"/>
            </a:ext>
            <a:ext uri="{147F2762-F138-4A5C-976F-8EAC2B608ADB}">
              <a16:predDERef xmlns:a16="http://schemas.microsoft.com/office/drawing/2014/main" pred="{E08D6EE3-6E13-4FE4-AA71-BB28B0462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98DC2169-EFCF-497E-A3AC-C2310889A44E}"/>
            </a:ext>
            <a:ext uri="{147F2762-F138-4A5C-976F-8EAC2B608ADB}">
              <a16:predDERef xmlns:a16="http://schemas.microsoft.com/office/drawing/2014/main" pred="{5A9C95C5-A175-49FE-9782-70CA83F7B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8869B36D-8886-4671-81AA-085C6589452F}"/>
            </a:ext>
            <a:ext uri="{147F2762-F138-4A5C-976F-8EAC2B608ADB}">
              <a16:predDERef xmlns:a16="http://schemas.microsoft.com/office/drawing/2014/main" pred="{98DC2169-EFCF-497E-A3AC-C2310889A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7171944D-A3DE-46D2-A75F-067C85EA6BCA}"/>
            </a:ext>
            <a:ext uri="{147F2762-F138-4A5C-976F-8EAC2B608ADB}">
              <a16:predDERef xmlns:a16="http://schemas.microsoft.com/office/drawing/2014/main" pred="{8869B36D-8886-4671-81AA-085C65894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1B7FE434-8FF9-42F4-A68E-193797CEB43B}"/>
            </a:ext>
            <a:ext uri="{147F2762-F138-4A5C-976F-8EAC2B608ADB}">
              <a16:predDERef xmlns:a16="http://schemas.microsoft.com/office/drawing/2014/main" pred="{7171944D-A3DE-46D2-A75F-067C85EA6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00CE479D-EDA1-4E03-A66F-6319CC2626E3}"/>
            </a:ext>
            <a:ext uri="{147F2762-F138-4A5C-976F-8EAC2B608ADB}">
              <a16:predDERef xmlns:a16="http://schemas.microsoft.com/office/drawing/2014/main" pred="{1B7FE434-8FF9-42F4-A68E-193797CEB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F0A99548-6FC4-4E33-AB40-3A9934BD9892}"/>
            </a:ext>
            <a:ext uri="{147F2762-F138-4A5C-976F-8EAC2B608ADB}">
              <a16:predDERef xmlns:a16="http://schemas.microsoft.com/office/drawing/2014/main" pred="{00CE479D-EDA1-4E03-A66F-6319CC262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F0F03B3F-C155-4259-BC8A-F6F313C1DC96}"/>
            </a:ext>
            <a:ext uri="{147F2762-F138-4A5C-976F-8EAC2B608ADB}">
              <a16:predDERef xmlns:a16="http://schemas.microsoft.com/office/drawing/2014/main" pred="{F0A99548-6FC4-4E33-AB40-3A9934BD9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08DAE31D-9CC2-45E0-81AB-5050A8669B51}"/>
            </a:ext>
            <a:ext uri="{147F2762-F138-4A5C-976F-8EAC2B608ADB}">
              <a16:predDERef xmlns:a16="http://schemas.microsoft.com/office/drawing/2014/main" pred="{F0F03B3F-C155-4259-BC8A-F6F313C1D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D53CA960-E1A9-4DC5-80A4-EE395ABE908A}"/>
            </a:ext>
            <a:ext uri="{147F2762-F138-4A5C-976F-8EAC2B608ADB}">
              <a16:predDERef xmlns:a16="http://schemas.microsoft.com/office/drawing/2014/main" pred="{08DAE31D-9CC2-45E0-81AB-5050A8669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6370261C-AC04-4386-9432-39354108945E}"/>
            </a:ext>
            <a:ext uri="{147F2762-F138-4A5C-976F-8EAC2B608ADB}">
              <a16:predDERef xmlns:a16="http://schemas.microsoft.com/office/drawing/2014/main" pred="{D53CA960-E1A9-4DC5-80A4-EE395ABE9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CA565B5A-002A-457A-98C2-E0FF329C6573}"/>
            </a:ext>
            <a:ext uri="{147F2762-F138-4A5C-976F-8EAC2B608ADB}">
              <a16:predDERef xmlns:a16="http://schemas.microsoft.com/office/drawing/2014/main" pred="{6370261C-AC04-4386-9432-3935410894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0FBC2301-8E9D-4956-A1AD-17955067A55A}"/>
            </a:ext>
            <a:ext uri="{147F2762-F138-4A5C-976F-8EAC2B608ADB}">
              <a16:predDERef xmlns:a16="http://schemas.microsoft.com/office/drawing/2014/main" pred="{CA565B5A-002A-457A-98C2-E0FF329C6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2B81F9D2-CF56-4B4D-88D3-4AFB5D44A2FD}"/>
            </a:ext>
            <a:ext uri="{147F2762-F138-4A5C-976F-8EAC2B608ADB}">
              <a16:predDERef xmlns:a16="http://schemas.microsoft.com/office/drawing/2014/main" pred="{0FBC2301-8E9D-4956-A1AD-17955067A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80EF2EBA-F9E8-48ED-9DEC-BF8D331D085B}"/>
            </a:ext>
            <a:ext uri="{147F2762-F138-4A5C-976F-8EAC2B608ADB}">
              <a16:predDERef xmlns:a16="http://schemas.microsoft.com/office/drawing/2014/main" pred="{2B81F9D2-CF56-4B4D-88D3-4AFB5D44A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925B0F4E-BDD8-4404-8A84-0A9E5288D569}"/>
            </a:ext>
            <a:ext uri="{147F2762-F138-4A5C-976F-8EAC2B608ADB}">
              <a16:predDERef xmlns:a16="http://schemas.microsoft.com/office/drawing/2014/main" pred="{80EF2EBA-F9E8-48ED-9DEC-BF8D331D0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760646CD-1135-45D0-A6D3-F53174C542BF}"/>
            </a:ext>
            <a:ext uri="{147F2762-F138-4A5C-976F-8EAC2B608ADB}">
              <a16:predDERef xmlns:a16="http://schemas.microsoft.com/office/drawing/2014/main" pred="{925B0F4E-BDD8-4404-8A84-0A9E5288D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033F3006-5B37-4937-AED3-D56547A4A9A9}"/>
            </a:ext>
            <a:ext uri="{147F2762-F138-4A5C-976F-8EAC2B608ADB}">
              <a16:predDERef xmlns:a16="http://schemas.microsoft.com/office/drawing/2014/main" pred="{760646CD-1135-45D0-A6D3-F53174C54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3F718BF6-F7F4-40CB-83A2-5056C8D05E7D}"/>
            </a:ext>
            <a:ext uri="{147F2762-F138-4A5C-976F-8EAC2B608ADB}">
              <a16:predDERef xmlns:a16="http://schemas.microsoft.com/office/drawing/2014/main" pred="{033F3006-5B37-4937-AED3-D56547A4A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CEDB70B8-7245-4FA7-ADAF-1DC1B28EE2EF}"/>
            </a:ext>
            <a:ext uri="{147F2762-F138-4A5C-976F-8EAC2B608ADB}">
              <a16:predDERef xmlns:a16="http://schemas.microsoft.com/office/drawing/2014/main" pred="{3F718BF6-F7F4-40CB-83A2-5056C8D05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A80FDDF3-D445-448F-8B3A-D68F5DCEE8DC}"/>
            </a:ext>
            <a:ext uri="{147F2762-F138-4A5C-976F-8EAC2B608ADB}">
              <a16:predDERef xmlns:a16="http://schemas.microsoft.com/office/drawing/2014/main" pred="{CEDB70B8-7245-4FA7-ADAF-1DC1B28EE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425C7212-A7B6-4404-990B-3A2D55D29536}"/>
            </a:ext>
            <a:ext uri="{147F2762-F138-4A5C-976F-8EAC2B608ADB}">
              <a16:predDERef xmlns:a16="http://schemas.microsoft.com/office/drawing/2014/main" pred="{A80FDDF3-D445-448F-8B3A-D68F5DCEE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B7C2A726-23B0-4647-B837-CAE5FF47623D}"/>
            </a:ext>
            <a:ext uri="{147F2762-F138-4A5C-976F-8EAC2B608ADB}">
              <a16:predDERef xmlns:a16="http://schemas.microsoft.com/office/drawing/2014/main" pred="{425C7212-A7B6-4404-990B-3A2D55D29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E499AB51-818C-4B4D-825A-41A6C361B8F6}"/>
            </a:ext>
            <a:ext uri="{147F2762-F138-4A5C-976F-8EAC2B608ADB}">
              <a16:predDERef xmlns:a16="http://schemas.microsoft.com/office/drawing/2014/main" pred="{B7C2A726-23B0-4647-B837-CAE5FF476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2DD76005-6796-406E-A804-DB42966DDA7A}"/>
            </a:ext>
            <a:ext uri="{147F2762-F138-4A5C-976F-8EAC2B608ADB}">
              <a16:predDERef xmlns:a16="http://schemas.microsoft.com/office/drawing/2014/main" pred="{E499AB51-818C-4B4D-825A-41A6C361B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9B2D1677-2BE4-42CD-9C28-CE13BF75F14D}"/>
            </a:ext>
            <a:ext uri="{147F2762-F138-4A5C-976F-8EAC2B608ADB}">
              <a16:predDERef xmlns:a16="http://schemas.microsoft.com/office/drawing/2014/main" pred="{2DD76005-6796-406E-A804-DB42966DD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8478B5EB-0B52-4DE8-A791-0B58B6E2C8FE}"/>
            </a:ext>
            <a:ext uri="{147F2762-F138-4A5C-976F-8EAC2B608ADB}">
              <a16:predDERef xmlns:a16="http://schemas.microsoft.com/office/drawing/2014/main" pred="{9B2D1677-2BE4-42CD-9C28-CE13BF75F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91B691ED-A3E3-47AF-BB7C-C2355EC10EE5}"/>
            </a:ext>
            <a:ext uri="{147F2762-F138-4A5C-976F-8EAC2B608ADB}">
              <a16:predDERef xmlns:a16="http://schemas.microsoft.com/office/drawing/2014/main" pred="{8478B5EB-0B52-4DE8-A791-0B58B6E2C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E12DA7A8-C6AD-4A27-8667-4CACC063A709}"/>
            </a:ext>
            <a:ext uri="{147F2762-F138-4A5C-976F-8EAC2B608ADB}">
              <a16:predDERef xmlns:a16="http://schemas.microsoft.com/office/drawing/2014/main" pred="{91B691ED-A3E3-47AF-BB7C-C2355EC10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A41A95E3-DDDD-4B06-B064-1761BBA5DF74}"/>
            </a:ext>
            <a:ext uri="{147F2762-F138-4A5C-976F-8EAC2B608ADB}">
              <a16:predDERef xmlns:a16="http://schemas.microsoft.com/office/drawing/2014/main" pred="{E12DA7A8-C6AD-4A27-8667-4CACC063A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A5B6F258-C34D-4DCF-8E27-C781CB2AA91A}"/>
            </a:ext>
            <a:ext uri="{147F2762-F138-4A5C-976F-8EAC2B608ADB}">
              <a16:predDERef xmlns:a16="http://schemas.microsoft.com/office/drawing/2014/main" pred="{A41A95E3-DDDD-4B06-B064-1761BBA5D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F634D166-5BBB-433F-9DB0-62EC41366604}"/>
            </a:ext>
            <a:ext uri="{147F2762-F138-4A5C-976F-8EAC2B608ADB}">
              <a16:predDERef xmlns:a16="http://schemas.microsoft.com/office/drawing/2014/main" pred="{A5B6F258-C34D-4DCF-8E27-C781CB2AA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C41E48F1-6326-44FF-842F-8FD42EDB47FE}"/>
            </a:ext>
            <a:ext uri="{147F2762-F138-4A5C-976F-8EAC2B608ADB}">
              <a16:predDERef xmlns:a16="http://schemas.microsoft.com/office/drawing/2014/main" pred="{F634D166-5BBB-433F-9DB0-62EC41366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0C466E6F-6280-49B1-B67E-00BBE91EBB38}"/>
            </a:ext>
            <a:ext uri="{147F2762-F138-4A5C-976F-8EAC2B608ADB}">
              <a16:predDERef xmlns:a16="http://schemas.microsoft.com/office/drawing/2014/main" pred="{C41E48F1-6326-44FF-842F-8FD42EDB4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ABCD4769-F36E-4D2D-84FD-53FC9EDD72B8}"/>
            </a:ext>
            <a:ext uri="{147F2762-F138-4A5C-976F-8EAC2B608ADB}">
              <a16:predDERef xmlns:a16="http://schemas.microsoft.com/office/drawing/2014/main" pred="{0C466E6F-6280-49B1-B67E-00BBE91EB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FF300E69-3BE9-492F-AD05-0944C324BB37}"/>
            </a:ext>
            <a:ext uri="{147F2762-F138-4A5C-976F-8EAC2B608ADB}">
              <a16:predDERef xmlns:a16="http://schemas.microsoft.com/office/drawing/2014/main" pred="{ABCD4769-F36E-4D2D-84FD-53FC9EDD7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ADA983CF-3F70-4988-A9CC-96A4670C9C96}"/>
            </a:ext>
            <a:ext uri="{147F2762-F138-4A5C-976F-8EAC2B608ADB}">
              <a16:predDERef xmlns:a16="http://schemas.microsoft.com/office/drawing/2014/main" pred="{FF300E69-3BE9-492F-AD05-0944C324B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A90E6315-78FE-4D6F-9745-C1615FBC5ADE}"/>
            </a:ext>
            <a:ext uri="{147F2762-F138-4A5C-976F-8EAC2B608ADB}">
              <a16:predDERef xmlns:a16="http://schemas.microsoft.com/office/drawing/2014/main" pred="{ADA983CF-3F70-4988-A9CC-96A4670C9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14C9DAC5-7837-4452-9CC9-D3ED513D3134}"/>
            </a:ext>
            <a:ext uri="{147F2762-F138-4A5C-976F-8EAC2B608ADB}">
              <a16:predDERef xmlns:a16="http://schemas.microsoft.com/office/drawing/2014/main" pred="{A90E6315-78FE-4D6F-9745-C1615FBC5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E042E899-B025-4ED6-9369-4E060AE77D6C}"/>
            </a:ext>
            <a:ext uri="{147F2762-F138-4A5C-976F-8EAC2B608ADB}">
              <a16:predDERef xmlns:a16="http://schemas.microsoft.com/office/drawing/2014/main" pred="{14C9DAC5-7837-4452-9CC9-D3ED513D3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B15B3721-6F8E-4C92-9769-90AE0ADBA5E8}"/>
            </a:ext>
            <a:ext uri="{147F2762-F138-4A5C-976F-8EAC2B608ADB}">
              <a16:predDERef xmlns:a16="http://schemas.microsoft.com/office/drawing/2014/main" pred="{E042E899-B025-4ED6-9369-4E060AE77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BD47FD86-394C-4ED5-B469-CCD16C82407F}"/>
            </a:ext>
            <a:ext uri="{147F2762-F138-4A5C-976F-8EAC2B608ADB}">
              <a16:predDERef xmlns:a16="http://schemas.microsoft.com/office/drawing/2014/main" pred="{B15B3721-6F8E-4C92-9769-90AE0ADBA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36D3EEBF-CD65-42A1-A44E-53F271BFE77E}"/>
            </a:ext>
            <a:ext uri="{147F2762-F138-4A5C-976F-8EAC2B608ADB}">
              <a16:predDERef xmlns:a16="http://schemas.microsoft.com/office/drawing/2014/main" pred="{BD47FD86-394C-4ED5-B469-CCD16C824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DBD0D10C-0BD0-47B7-A5B4-27ECD4788EF3}"/>
            </a:ext>
            <a:ext uri="{147F2762-F138-4A5C-976F-8EAC2B608ADB}">
              <a16:predDERef xmlns:a16="http://schemas.microsoft.com/office/drawing/2014/main" pred="{36D3EEBF-CD65-42A1-A44E-53F271BFE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39527819-E0E5-4D07-B456-2AB29D3A1D8F}"/>
            </a:ext>
            <a:ext uri="{147F2762-F138-4A5C-976F-8EAC2B608ADB}">
              <a16:predDERef xmlns:a16="http://schemas.microsoft.com/office/drawing/2014/main" pred="{DBD0D10C-0BD0-47B7-A5B4-27ECD4788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F74CD31A-860D-4FBB-8037-48BE19D29267}"/>
            </a:ext>
            <a:ext uri="{147F2762-F138-4A5C-976F-8EAC2B608ADB}">
              <a16:predDERef xmlns:a16="http://schemas.microsoft.com/office/drawing/2014/main" pred="{39527819-E0E5-4D07-B456-2AB29D3A1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80961DC7-0000-424D-8E42-AE07A3FF3981}"/>
            </a:ext>
            <a:ext uri="{147F2762-F138-4A5C-976F-8EAC2B608ADB}">
              <a16:predDERef xmlns:a16="http://schemas.microsoft.com/office/drawing/2014/main" pred="{F74CD31A-860D-4FBB-8037-48BE19D29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54A7BEEC-E7DC-4B20-BC79-1738848A223C}"/>
            </a:ext>
            <a:ext uri="{147F2762-F138-4A5C-976F-8EAC2B608ADB}">
              <a16:predDERef xmlns:a16="http://schemas.microsoft.com/office/drawing/2014/main" pred="{80961DC7-0000-424D-8E42-AE07A3FF3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7DB3656D-126B-4A1D-BE05-1337DC783558}"/>
            </a:ext>
            <a:ext uri="{147F2762-F138-4A5C-976F-8EAC2B608ADB}">
              <a16:predDERef xmlns:a16="http://schemas.microsoft.com/office/drawing/2014/main" pred="{54A7BEEC-E7DC-4B20-BC79-1738848A2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00DE45F5-7550-48C6-862C-229D39D1C496}"/>
            </a:ext>
            <a:ext uri="{147F2762-F138-4A5C-976F-8EAC2B608ADB}">
              <a16:predDERef xmlns:a16="http://schemas.microsoft.com/office/drawing/2014/main" pred="{7DB3656D-126B-4A1D-BE05-1337DC783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E3B4EDAF-2F4B-4AD3-A1D0-FC290AE60D0A}"/>
            </a:ext>
            <a:ext uri="{147F2762-F138-4A5C-976F-8EAC2B608ADB}">
              <a16:predDERef xmlns:a16="http://schemas.microsoft.com/office/drawing/2014/main" pred="{00DE45F5-7550-48C6-862C-229D39D1C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39A25474-00FD-4836-84DA-14E533AFC9B1}"/>
            </a:ext>
            <a:ext uri="{147F2762-F138-4A5C-976F-8EAC2B608ADB}">
              <a16:predDERef xmlns:a16="http://schemas.microsoft.com/office/drawing/2014/main" pred="{E3B4EDAF-2F4B-4AD3-A1D0-FC290AE60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08258FE2-981A-4F36-A867-464F6DEBBAF0}"/>
            </a:ext>
            <a:ext uri="{147F2762-F138-4A5C-976F-8EAC2B608ADB}">
              <a16:predDERef xmlns:a16="http://schemas.microsoft.com/office/drawing/2014/main" pred="{39A25474-00FD-4836-84DA-14E533AFC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483431AE-7CCD-41E9-B8E1-1DEB839EBC53}"/>
            </a:ext>
            <a:ext uri="{147F2762-F138-4A5C-976F-8EAC2B608ADB}">
              <a16:predDERef xmlns:a16="http://schemas.microsoft.com/office/drawing/2014/main" pred="{08258FE2-981A-4F36-A867-464F6DEBB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339E0A7E-B6A4-4126-9E55-AEB8DA800720}"/>
            </a:ext>
            <a:ext uri="{147F2762-F138-4A5C-976F-8EAC2B608ADB}">
              <a16:predDERef xmlns:a16="http://schemas.microsoft.com/office/drawing/2014/main" pred="{483431AE-7CCD-41E9-B8E1-1DEB839EB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586070FC-B392-4EBF-B1CD-5A26CDA04F69}"/>
            </a:ext>
            <a:ext uri="{147F2762-F138-4A5C-976F-8EAC2B608ADB}">
              <a16:predDERef xmlns:a16="http://schemas.microsoft.com/office/drawing/2014/main" pred="{339E0A7E-B6A4-4126-9E55-AEB8DA800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BD13241A-D3E6-4ABA-A30C-248612B3D214}"/>
            </a:ext>
            <a:ext uri="{147F2762-F138-4A5C-976F-8EAC2B608ADB}">
              <a16:predDERef xmlns:a16="http://schemas.microsoft.com/office/drawing/2014/main" pred="{586070FC-B392-4EBF-B1CD-5A26CDA04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244D2C48-335C-4D83-A1A0-B8E40D38D73D}"/>
            </a:ext>
            <a:ext uri="{147F2762-F138-4A5C-976F-8EAC2B608ADB}">
              <a16:predDERef xmlns:a16="http://schemas.microsoft.com/office/drawing/2014/main" pred="{BD13241A-D3E6-4ABA-A30C-248612B3D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326538D2-CBA5-40DA-BCD3-F9C96FEB8407}"/>
            </a:ext>
            <a:ext uri="{147F2762-F138-4A5C-976F-8EAC2B608ADB}">
              <a16:predDERef xmlns:a16="http://schemas.microsoft.com/office/drawing/2014/main" pred="{244D2C48-335C-4D83-A1A0-B8E40D38D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EDFFC44C-EA2F-494B-84A9-C18CB85439A7}"/>
            </a:ext>
            <a:ext uri="{147F2762-F138-4A5C-976F-8EAC2B608ADB}">
              <a16:predDERef xmlns:a16="http://schemas.microsoft.com/office/drawing/2014/main" pred="{326538D2-CBA5-40DA-BCD3-F9C96FEB8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56FD188B-5712-4D61-BB95-B3EE089F5232}"/>
            </a:ext>
            <a:ext uri="{147F2762-F138-4A5C-976F-8EAC2B608ADB}">
              <a16:predDERef xmlns:a16="http://schemas.microsoft.com/office/drawing/2014/main" pred="{EDFFC44C-EA2F-494B-84A9-C18CB8543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5AD912C7-9CA7-4F85-86DF-E38995E32D1F}"/>
            </a:ext>
            <a:ext uri="{147F2762-F138-4A5C-976F-8EAC2B608ADB}">
              <a16:predDERef xmlns:a16="http://schemas.microsoft.com/office/drawing/2014/main" pred="{56FD188B-5712-4D61-BB95-B3EE089F5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AEC0F7E2-D5B2-491B-9D2E-332D6D5B7BCD}"/>
            </a:ext>
            <a:ext uri="{147F2762-F138-4A5C-976F-8EAC2B608ADB}">
              <a16:predDERef xmlns:a16="http://schemas.microsoft.com/office/drawing/2014/main" pred="{5AD912C7-9CA7-4F85-86DF-E38995E32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746079C4-702B-4790-B26B-8056D556E8DC}"/>
            </a:ext>
            <a:ext uri="{147F2762-F138-4A5C-976F-8EAC2B608ADB}">
              <a16:predDERef xmlns:a16="http://schemas.microsoft.com/office/drawing/2014/main" pred="{AEC0F7E2-D5B2-491B-9D2E-332D6D5B7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056BA35E-FF3D-49DC-B9C4-814E8D58CB52}"/>
            </a:ext>
            <a:ext uri="{147F2762-F138-4A5C-976F-8EAC2B608ADB}">
              <a16:predDERef xmlns:a16="http://schemas.microsoft.com/office/drawing/2014/main" pred="{746079C4-702B-4790-B26B-8056D556E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935E3574-4691-4DBD-95D3-FAEA5C15B324}"/>
            </a:ext>
            <a:ext uri="{147F2762-F138-4A5C-976F-8EAC2B608ADB}">
              <a16:predDERef xmlns:a16="http://schemas.microsoft.com/office/drawing/2014/main" pred="{056BA35E-FF3D-49DC-B9C4-814E8D58C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0C4DC3AF-F09F-44B9-9AB3-32A758E4851C}"/>
            </a:ext>
            <a:ext uri="{147F2762-F138-4A5C-976F-8EAC2B608ADB}">
              <a16:predDERef xmlns:a16="http://schemas.microsoft.com/office/drawing/2014/main" pred="{935E3574-4691-4DBD-95D3-FAEA5C15B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09BFEBC1-4196-482E-9CCC-5129C3CCAE6A}"/>
            </a:ext>
            <a:ext uri="{147F2762-F138-4A5C-976F-8EAC2B608ADB}">
              <a16:predDERef xmlns:a16="http://schemas.microsoft.com/office/drawing/2014/main" pred="{0C4DC3AF-F09F-44B9-9AB3-32A758E48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039867B4-E99C-474D-ABEF-59A447F61C53}"/>
            </a:ext>
            <a:ext uri="{147F2762-F138-4A5C-976F-8EAC2B608ADB}">
              <a16:predDERef xmlns:a16="http://schemas.microsoft.com/office/drawing/2014/main" pred="{09BFEBC1-4196-482E-9CCC-5129C3CCA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F5207DC3-EE03-47EB-B7CB-261238591AA0}"/>
            </a:ext>
            <a:ext uri="{147F2762-F138-4A5C-976F-8EAC2B608ADB}">
              <a16:predDERef xmlns:a16="http://schemas.microsoft.com/office/drawing/2014/main" pred="{039867B4-E99C-474D-ABEF-59A447F61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7A78B952-9DE7-42A1-8F8C-149EF707B54D}"/>
            </a:ext>
            <a:ext uri="{147F2762-F138-4A5C-976F-8EAC2B608ADB}">
              <a16:predDERef xmlns:a16="http://schemas.microsoft.com/office/drawing/2014/main" pred="{F5207DC3-EE03-47EB-B7CB-261238591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BEADE442-5FE0-4E46-BE74-B7C71F7B5AF8}"/>
            </a:ext>
            <a:ext uri="{147F2762-F138-4A5C-976F-8EAC2B608ADB}">
              <a16:predDERef xmlns:a16="http://schemas.microsoft.com/office/drawing/2014/main" pred="{7A78B952-9DE7-42A1-8F8C-149EF707B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4679CAD9-089D-4ABB-9086-1A3EB55339B0}"/>
            </a:ext>
            <a:ext uri="{147F2762-F138-4A5C-976F-8EAC2B608ADB}">
              <a16:predDERef xmlns:a16="http://schemas.microsoft.com/office/drawing/2014/main" pred="{BEADE442-5FE0-4E46-BE74-B7C71F7B5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189B35EA-0DA9-4048-AFB9-DC8CE4A740CC}"/>
            </a:ext>
            <a:ext uri="{147F2762-F138-4A5C-976F-8EAC2B608ADB}">
              <a16:predDERef xmlns:a16="http://schemas.microsoft.com/office/drawing/2014/main" pred="{4679CAD9-089D-4ABB-9086-1A3EB5533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852448C0-3BED-44CA-AA50-0FBE809A0F21}"/>
            </a:ext>
            <a:ext uri="{147F2762-F138-4A5C-976F-8EAC2B608ADB}">
              <a16:predDERef xmlns:a16="http://schemas.microsoft.com/office/drawing/2014/main" pred="{189B35EA-0DA9-4048-AFB9-DC8CE4A740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56575D65-9D47-40F2-BEEA-F265D0026EC8}"/>
            </a:ext>
            <a:ext uri="{147F2762-F138-4A5C-976F-8EAC2B608ADB}">
              <a16:predDERef xmlns:a16="http://schemas.microsoft.com/office/drawing/2014/main" pred="{852448C0-3BED-44CA-AA50-0FBE809A0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D43B872A-3ECC-4C9B-9A40-25E89A3F7B6D}"/>
            </a:ext>
            <a:ext uri="{147F2762-F138-4A5C-976F-8EAC2B608ADB}">
              <a16:predDERef xmlns:a16="http://schemas.microsoft.com/office/drawing/2014/main" pred="{56575D65-9D47-40F2-BEEA-F265D0026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E1DD75D6-3909-4B33-B896-E3249A534B65}"/>
            </a:ext>
            <a:ext uri="{147F2762-F138-4A5C-976F-8EAC2B608ADB}">
              <a16:predDERef xmlns:a16="http://schemas.microsoft.com/office/drawing/2014/main" pred="{D43B872A-3ECC-4C9B-9A40-25E89A3F7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0FE4A983-ADDF-4966-A1C0-E60E4E8596A3}"/>
            </a:ext>
            <a:ext uri="{147F2762-F138-4A5C-976F-8EAC2B608ADB}">
              <a16:predDERef xmlns:a16="http://schemas.microsoft.com/office/drawing/2014/main" pred="{E1DD75D6-3909-4B33-B896-E3249A534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6C44154E-2171-4216-8B8D-638FF5B4CF8E}"/>
            </a:ext>
            <a:ext uri="{147F2762-F138-4A5C-976F-8EAC2B608ADB}">
              <a16:predDERef xmlns:a16="http://schemas.microsoft.com/office/drawing/2014/main" pred="{0FE4A983-ADDF-4966-A1C0-E60E4E859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E99E3047-7B2A-4298-BB4F-619E2345F360}"/>
            </a:ext>
            <a:ext uri="{147F2762-F138-4A5C-976F-8EAC2B608ADB}">
              <a16:predDERef xmlns:a16="http://schemas.microsoft.com/office/drawing/2014/main" pred="{6C44154E-2171-4216-8B8D-638FF5B4C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F9C4425E-365E-4DC9-9A09-CDA9E70FF004}"/>
            </a:ext>
            <a:ext uri="{147F2762-F138-4A5C-976F-8EAC2B608ADB}">
              <a16:predDERef xmlns:a16="http://schemas.microsoft.com/office/drawing/2014/main" pred="{E99E3047-7B2A-4298-BB4F-619E2345F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8C73C1B4-2837-408C-9A01-B7B5E808608B}"/>
            </a:ext>
            <a:ext uri="{147F2762-F138-4A5C-976F-8EAC2B608ADB}">
              <a16:predDERef xmlns:a16="http://schemas.microsoft.com/office/drawing/2014/main" pred="{F9C4425E-365E-4DC9-9A09-CDA9E70FF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C9BA0358-DBC7-42FC-A38F-28E2DC24A971}"/>
            </a:ext>
            <a:ext uri="{147F2762-F138-4A5C-976F-8EAC2B608ADB}">
              <a16:predDERef xmlns:a16="http://schemas.microsoft.com/office/drawing/2014/main" pred="{8C73C1B4-2837-408C-9A01-B7B5E8086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193DD15E-65FB-481A-9F42-C7DAE9BB2CD1}"/>
            </a:ext>
            <a:ext uri="{147F2762-F138-4A5C-976F-8EAC2B608ADB}">
              <a16:predDERef xmlns:a16="http://schemas.microsoft.com/office/drawing/2014/main" pred="{C9BA0358-DBC7-42FC-A38F-28E2DC24A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9D3EE1F8-9945-4301-8CCB-C58BC835AAC5}"/>
            </a:ext>
            <a:ext uri="{147F2762-F138-4A5C-976F-8EAC2B608ADB}">
              <a16:predDERef xmlns:a16="http://schemas.microsoft.com/office/drawing/2014/main" pred="{193DD15E-65FB-481A-9F42-C7DAE9BB2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B240C25C-3FE3-48E4-AF0F-B13BDEA0148D}"/>
            </a:ext>
            <a:ext uri="{147F2762-F138-4A5C-976F-8EAC2B608ADB}">
              <a16:predDERef xmlns:a16="http://schemas.microsoft.com/office/drawing/2014/main" pred="{9D3EE1F8-9945-4301-8CCB-C58BC835A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98459E10-1ABE-44A4-8B07-9FCF0ACA9BF6}"/>
            </a:ext>
            <a:ext uri="{147F2762-F138-4A5C-976F-8EAC2B608ADB}">
              <a16:predDERef xmlns:a16="http://schemas.microsoft.com/office/drawing/2014/main" pred="{B240C25C-3FE3-48E4-AF0F-B13BDEA01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4E03E44F-509E-4942-9A5C-77D57326BE20}"/>
            </a:ext>
            <a:ext uri="{147F2762-F138-4A5C-976F-8EAC2B608ADB}">
              <a16:predDERef xmlns:a16="http://schemas.microsoft.com/office/drawing/2014/main" pred="{98459E10-1ABE-44A4-8B07-9FCF0ACA9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08D10000-7D86-41D8-8E72-35D3A783CA11}"/>
            </a:ext>
            <a:ext uri="{147F2762-F138-4A5C-976F-8EAC2B608ADB}">
              <a16:predDERef xmlns:a16="http://schemas.microsoft.com/office/drawing/2014/main" pred="{4E03E44F-509E-4942-9A5C-77D57326B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339D9391-D839-4C3B-A881-68719D5351B0}"/>
            </a:ext>
            <a:ext uri="{147F2762-F138-4A5C-976F-8EAC2B608ADB}">
              <a16:predDERef xmlns:a16="http://schemas.microsoft.com/office/drawing/2014/main" pred="{08D10000-7D86-41D8-8E72-35D3A783C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14A0323C-F08C-4478-A341-B80A7E23AF8D}"/>
            </a:ext>
            <a:ext uri="{147F2762-F138-4A5C-976F-8EAC2B608ADB}">
              <a16:predDERef xmlns:a16="http://schemas.microsoft.com/office/drawing/2014/main" pred="{339D9391-D839-4C3B-A881-68719D5351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8D617FC0-7F9A-4E5A-9528-21895EFCF6E0}"/>
            </a:ext>
            <a:ext uri="{147F2762-F138-4A5C-976F-8EAC2B608ADB}">
              <a16:predDERef xmlns:a16="http://schemas.microsoft.com/office/drawing/2014/main" pred="{14A0323C-F08C-4478-A341-B80A7E23A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1DBC9FC3-D29E-4B1A-96CB-BC54C146658F}"/>
            </a:ext>
            <a:ext uri="{147F2762-F138-4A5C-976F-8EAC2B608ADB}">
              <a16:predDERef xmlns:a16="http://schemas.microsoft.com/office/drawing/2014/main" pred="{8D617FC0-7F9A-4E5A-9528-21895EFCF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CA59C3CD-955B-4086-B83A-B28D0699134F}"/>
            </a:ext>
            <a:ext uri="{147F2762-F138-4A5C-976F-8EAC2B608ADB}">
              <a16:predDERef xmlns:a16="http://schemas.microsoft.com/office/drawing/2014/main" pred="{1DBC9FC3-D29E-4B1A-96CB-BC54C1466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FA35CB79-7764-47DE-9BEF-123A2A9955BA}"/>
            </a:ext>
            <a:ext uri="{147F2762-F138-4A5C-976F-8EAC2B608ADB}">
              <a16:predDERef xmlns:a16="http://schemas.microsoft.com/office/drawing/2014/main" pred="{CA59C3CD-955B-4086-B83A-B28D069913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E3577DB8-3E9E-42E3-AABD-39894E604650}"/>
            </a:ext>
            <a:ext uri="{147F2762-F138-4A5C-976F-8EAC2B608ADB}">
              <a16:predDERef xmlns:a16="http://schemas.microsoft.com/office/drawing/2014/main" pred="{FA35CB79-7764-47DE-9BEF-123A2A995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ACCE3BFE-2C09-4C51-9C0A-9111600D216C}"/>
            </a:ext>
            <a:ext uri="{147F2762-F138-4A5C-976F-8EAC2B608ADB}">
              <a16:predDERef xmlns:a16="http://schemas.microsoft.com/office/drawing/2014/main" pred="{E3577DB8-3E9E-42E3-AABD-39894E604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C0812395-7651-48FE-9EC1-6795CC015198}"/>
            </a:ext>
            <a:ext uri="{147F2762-F138-4A5C-976F-8EAC2B608ADB}">
              <a16:predDERef xmlns:a16="http://schemas.microsoft.com/office/drawing/2014/main" pred="{ACCE3BFE-2C09-4C51-9C0A-9111600D2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8A6B8E74-7AF2-4782-9A98-77A9727B6860}"/>
            </a:ext>
            <a:ext uri="{147F2762-F138-4A5C-976F-8EAC2B608ADB}">
              <a16:predDERef xmlns:a16="http://schemas.microsoft.com/office/drawing/2014/main" pred="{C0812395-7651-48FE-9EC1-6795CC015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6C4CC288-1B69-4686-9C79-B8DCB560061F}"/>
            </a:ext>
            <a:ext uri="{147F2762-F138-4A5C-976F-8EAC2B608ADB}">
              <a16:predDERef xmlns:a16="http://schemas.microsoft.com/office/drawing/2014/main" pred="{8A6B8E74-7AF2-4782-9A98-77A9727B6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EFDA084C-B2CD-4FF9-98D4-2176F1D0EFCC}"/>
            </a:ext>
            <a:ext uri="{147F2762-F138-4A5C-976F-8EAC2B608ADB}">
              <a16:predDERef xmlns:a16="http://schemas.microsoft.com/office/drawing/2014/main" pred="{6C4CC288-1B69-4686-9C79-B8DCB5600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478830D3-698A-4850-A148-BB7707A174B6}"/>
            </a:ext>
            <a:ext uri="{147F2762-F138-4A5C-976F-8EAC2B608ADB}">
              <a16:predDERef xmlns:a16="http://schemas.microsoft.com/office/drawing/2014/main" pred="{EFDA084C-B2CD-4FF9-98D4-2176F1D0E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35A34948-4F29-48C7-94AE-F1DA282354E5}"/>
            </a:ext>
            <a:ext uri="{147F2762-F138-4A5C-976F-8EAC2B608ADB}">
              <a16:predDERef xmlns:a16="http://schemas.microsoft.com/office/drawing/2014/main" pred="{478830D3-698A-4850-A148-BB7707A17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80D587C8-59C6-40EC-A4F9-12CAD8A5EFC0}"/>
            </a:ext>
            <a:ext uri="{147F2762-F138-4A5C-976F-8EAC2B608ADB}">
              <a16:predDERef xmlns:a16="http://schemas.microsoft.com/office/drawing/2014/main" pred="{35A34948-4F29-48C7-94AE-F1DA28235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3255AC25-C6EB-4830-A6F4-DE7876911930}"/>
            </a:ext>
            <a:ext uri="{147F2762-F138-4A5C-976F-8EAC2B608ADB}">
              <a16:predDERef xmlns:a16="http://schemas.microsoft.com/office/drawing/2014/main" pred="{80D587C8-59C6-40EC-A4F9-12CAD8A5E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F52D5844-83E8-4A19-971F-6D36E3354A43}"/>
            </a:ext>
            <a:ext uri="{147F2762-F138-4A5C-976F-8EAC2B608ADB}">
              <a16:predDERef xmlns:a16="http://schemas.microsoft.com/office/drawing/2014/main" pred="{3255AC25-C6EB-4830-A6F4-DE7876911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2C1F85E8-6E4D-4FB2-85C2-2719FD1C01F3}"/>
            </a:ext>
            <a:ext uri="{147F2762-F138-4A5C-976F-8EAC2B608ADB}">
              <a16:predDERef xmlns:a16="http://schemas.microsoft.com/office/drawing/2014/main" pred="{F52D5844-83E8-4A19-971F-6D36E3354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8D7867E9-F598-4FD4-AEAA-EE6946832EAF}"/>
            </a:ext>
            <a:ext uri="{147F2762-F138-4A5C-976F-8EAC2B608ADB}">
              <a16:predDERef xmlns:a16="http://schemas.microsoft.com/office/drawing/2014/main" pred="{2C1F85E8-6E4D-4FB2-85C2-2719FD1C0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818DB0A9-349F-4FFD-8F46-713FF6619C59}"/>
            </a:ext>
            <a:ext uri="{147F2762-F138-4A5C-976F-8EAC2B608ADB}">
              <a16:predDERef xmlns:a16="http://schemas.microsoft.com/office/drawing/2014/main" pred="{8D7867E9-F598-4FD4-AEAA-EE6946832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08456BD5-D956-410B-B325-B5B072976BA1}"/>
            </a:ext>
            <a:ext uri="{147F2762-F138-4A5C-976F-8EAC2B608ADB}">
              <a16:predDERef xmlns:a16="http://schemas.microsoft.com/office/drawing/2014/main" pred="{818DB0A9-349F-4FFD-8F46-713FF6619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F9C8BB2A-471D-499B-879B-8BF34FF816AA}"/>
            </a:ext>
            <a:ext uri="{147F2762-F138-4A5C-976F-8EAC2B608ADB}">
              <a16:predDERef xmlns:a16="http://schemas.microsoft.com/office/drawing/2014/main" pred="{08456BD5-D956-410B-B325-B5B072976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ED8366BC-4542-4B3E-A87B-F9A378F87BC8}"/>
            </a:ext>
            <a:ext uri="{147F2762-F138-4A5C-976F-8EAC2B608ADB}">
              <a16:predDERef xmlns:a16="http://schemas.microsoft.com/office/drawing/2014/main" pred="{F9C8BB2A-471D-499B-879B-8BF34FF81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80504685-3CB6-4C69-A2EC-91DE38A69E43}"/>
            </a:ext>
            <a:ext uri="{147F2762-F138-4A5C-976F-8EAC2B608ADB}">
              <a16:predDERef xmlns:a16="http://schemas.microsoft.com/office/drawing/2014/main" pred="{ED8366BC-4542-4B3E-A87B-F9A378F87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12792A02-8547-4B07-8E22-D823131E0C90}"/>
            </a:ext>
            <a:ext uri="{147F2762-F138-4A5C-976F-8EAC2B608ADB}">
              <a16:predDERef xmlns:a16="http://schemas.microsoft.com/office/drawing/2014/main" pred="{80504685-3CB6-4C69-A2EC-91DE38A69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6EBFF0AB-C740-4B77-9093-E6EAEB86ADB8}"/>
            </a:ext>
            <a:ext uri="{147F2762-F138-4A5C-976F-8EAC2B608ADB}">
              <a16:predDERef xmlns:a16="http://schemas.microsoft.com/office/drawing/2014/main" pred="{12792A02-8547-4B07-8E22-D823131E0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BB0CDBEF-2CD8-4781-B080-278C9C7F31EF}"/>
            </a:ext>
            <a:ext uri="{147F2762-F138-4A5C-976F-8EAC2B608ADB}">
              <a16:predDERef xmlns:a16="http://schemas.microsoft.com/office/drawing/2014/main" pred="{6EBFF0AB-C740-4B77-9093-E6EAEB86A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D68D24BB-0F8B-49ED-A1C5-F6FF7C75B655}"/>
            </a:ext>
            <a:ext uri="{147F2762-F138-4A5C-976F-8EAC2B608ADB}">
              <a16:predDERef xmlns:a16="http://schemas.microsoft.com/office/drawing/2014/main" pred="{BB0CDBEF-2CD8-4781-B080-278C9C7F3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9AE35FC8-E685-45A4-9FC2-393BD441EBD6}"/>
            </a:ext>
            <a:ext uri="{147F2762-F138-4A5C-976F-8EAC2B608ADB}">
              <a16:predDERef xmlns:a16="http://schemas.microsoft.com/office/drawing/2014/main" pred="{D68D24BB-0F8B-49ED-A1C5-F6FF7C75B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522C421D-EDDC-4149-B1C5-7199970B0EBC}"/>
            </a:ext>
            <a:ext uri="{147F2762-F138-4A5C-976F-8EAC2B608ADB}">
              <a16:predDERef xmlns:a16="http://schemas.microsoft.com/office/drawing/2014/main" pred="{9AE35FC8-E685-45A4-9FC2-393BD441E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0848DED5-E8DF-469A-BAA8-C3AAE347DBA1}"/>
            </a:ext>
            <a:ext uri="{147F2762-F138-4A5C-976F-8EAC2B608ADB}">
              <a16:predDERef xmlns:a16="http://schemas.microsoft.com/office/drawing/2014/main" pred="{522C421D-EDDC-4149-B1C5-7199970B0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5053049F-8F53-4D5F-875C-79F76E1C09B5}"/>
            </a:ext>
            <a:ext uri="{147F2762-F138-4A5C-976F-8EAC2B608ADB}">
              <a16:predDERef xmlns:a16="http://schemas.microsoft.com/office/drawing/2014/main" pred="{0848DED5-E8DF-469A-BAA8-C3AAE347D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21F2F71C-27D9-4792-8AC9-4795284EE49A}"/>
            </a:ext>
            <a:ext uri="{147F2762-F138-4A5C-976F-8EAC2B608ADB}">
              <a16:predDERef xmlns:a16="http://schemas.microsoft.com/office/drawing/2014/main" pred="{5053049F-8F53-4D5F-875C-79F76E1C0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69B47BE8-4B3D-485A-A328-131C9CD4B728}"/>
            </a:ext>
            <a:ext uri="{147F2762-F138-4A5C-976F-8EAC2B608ADB}">
              <a16:predDERef xmlns:a16="http://schemas.microsoft.com/office/drawing/2014/main" pred="{21F2F71C-27D9-4792-8AC9-4795284EE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8087F690-D3BF-4BCF-B5C5-BBCB459A9359}"/>
            </a:ext>
            <a:ext uri="{147F2762-F138-4A5C-976F-8EAC2B608ADB}">
              <a16:predDERef xmlns:a16="http://schemas.microsoft.com/office/drawing/2014/main" pred="{69B47BE8-4B3D-485A-A328-131C9CD4B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8E6DEA03-F44B-49C2-9E39-3E8998388C36}"/>
            </a:ext>
            <a:ext uri="{147F2762-F138-4A5C-976F-8EAC2B608ADB}">
              <a16:predDERef xmlns:a16="http://schemas.microsoft.com/office/drawing/2014/main" pred="{8087F690-D3BF-4BCF-B5C5-BBCB459A9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D67661F1-9AC2-4319-AE63-8FBC5E5433EE}"/>
            </a:ext>
            <a:ext uri="{147F2762-F138-4A5C-976F-8EAC2B608ADB}">
              <a16:predDERef xmlns:a16="http://schemas.microsoft.com/office/drawing/2014/main" pred="{8E6DEA03-F44B-49C2-9E39-3E8998388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E69768D1-C2D5-47A7-8414-714F02E1B8B4}"/>
            </a:ext>
            <a:ext uri="{147F2762-F138-4A5C-976F-8EAC2B608ADB}">
              <a16:predDERef xmlns:a16="http://schemas.microsoft.com/office/drawing/2014/main" pred="{D67661F1-9AC2-4319-AE63-8FBC5E543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0761DBBD-C40D-46DA-A56C-954931550450}"/>
            </a:ext>
            <a:ext uri="{147F2762-F138-4A5C-976F-8EAC2B608ADB}">
              <a16:predDERef xmlns:a16="http://schemas.microsoft.com/office/drawing/2014/main" pred="{E69768D1-C2D5-47A7-8414-714F02E1B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F541F8AD-196B-4A51-988D-AC552720DF2B}"/>
            </a:ext>
            <a:ext uri="{147F2762-F138-4A5C-976F-8EAC2B608ADB}">
              <a16:predDERef xmlns:a16="http://schemas.microsoft.com/office/drawing/2014/main" pred="{0761DBBD-C40D-46DA-A56C-954931550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8BE656EA-1154-4E64-991B-461E93E0FC2B}"/>
            </a:ext>
            <a:ext uri="{147F2762-F138-4A5C-976F-8EAC2B608ADB}">
              <a16:predDERef xmlns:a16="http://schemas.microsoft.com/office/drawing/2014/main" pred="{F541F8AD-196B-4A51-988D-AC552720D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69337299-527F-4CD0-8D5B-64764340D902}"/>
            </a:ext>
            <a:ext uri="{147F2762-F138-4A5C-976F-8EAC2B608ADB}">
              <a16:predDERef xmlns:a16="http://schemas.microsoft.com/office/drawing/2014/main" pred="{8BE656EA-1154-4E64-991B-461E93E0F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75734C58-91C2-4E91-BDBF-1F40110F9921}"/>
            </a:ext>
            <a:ext uri="{147F2762-F138-4A5C-976F-8EAC2B608ADB}">
              <a16:predDERef xmlns:a16="http://schemas.microsoft.com/office/drawing/2014/main" pred="{69337299-527F-4CD0-8D5B-64764340D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E06AE734-CB99-4399-A049-1C8217E89188}"/>
            </a:ext>
            <a:ext uri="{147F2762-F138-4A5C-976F-8EAC2B608ADB}">
              <a16:predDERef xmlns:a16="http://schemas.microsoft.com/office/drawing/2014/main" pred="{75734C58-91C2-4E91-BDBF-1F40110F9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96107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CECA2628-13C4-40C0-B6A3-4A46338154F0}"/>
            </a:ext>
            <a:ext uri="{147F2762-F138-4A5C-976F-8EAC2B608ADB}">
              <a16:predDERef xmlns:a16="http://schemas.microsoft.com/office/drawing/2014/main" pred="{E06AE734-CB99-4399-A049-1C8217E89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96107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5CC0DE77-A10E-4C34-9C8F-D1B631294777}"/>
            </a:ext>
            <a:ext uri="{147F2762-F138-4A5C-976F-8EAC2B608ADB}">
              <a16:predDERef xmlns:a16="http://schemas.microsoft.com/office/drawing/2014/main" pred="{CECA2628-13C4-40C0-B6A3-4A4633815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96107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9AFB4CCD-F122-4893-9D76-887BC2180EAE}"/>
            </a:ext>
            <a:ext uri="{147F2762-F138-4A5C-976F-8EAC2B608ADB}">
              <a16:predDERef xmlns:a16="http://schemas.microsoft.com/office/drawing/2014/main" pred="{5CC0DE77-A10E-4C34-9C8F-D1B631294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18</xdr:row>
      <xdr:rowOff>0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E8687B62-ABC1-45D6-9688-26A20F3C513F}"/>
            </a:ext>
            <a:ext uri="{147F2762-F138-4A5C-976F-8EAC2B608ADB}">
              <a16:predDERef xmlns:a16="http://schemas.microsoft.com/office/drawing/2014/main" pred="{9AFB4CCD-F122-4893-9D76-887BC2180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96107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397" name="Image 396">
          <a:extLst>
            <a:ext uri="{FF2B5EF4-FFF2-40B4-BE49-F238E27FC236}">
              <a16:creationId xmlns:a16="http://schemas.microsoft.com/office/drawing/2014/main" id="{B03E2F7E-DBC9-4999-994C-814CC8A49B0C}"/>
            </a:ext>
            <a:ext uri="{147F2762-F138-4A5C-976F-8EAC2B608ADB}">
              <a16:predDERef xmlns:a16="http://schemas.microsoft.com/office/drawing/2014/main" pred="{E8687B62-ABC1-45D6-9688-26A20F3C5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2D35CF20-D869-4D94-BA51-C1DCA35E7160}"/>
            </a:ext>
            <a:ext uri="{147F2762-F138-4A5C-976F-8EAC2B608ADB}">
              <a16:predDERef xmlns:a16="http://schemas.microsoft.com/office/drawing/2014/main" pred="{B03E2F7E-DBC9-4999-994C-814CC8A49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5E511B2C-3186-4695-88F4-E6F12C8216D9}"/>
            </a:ext>
            <a:ext uri="{147F2762-F138-4A5C-976F-8EAC2B608ADB}">
              <a16:predDERef xmlns:a16="http://schemas.microsoft.com/office/drawing/2014/main" pred="{2D35CF20-D869-4D94-BA51-C1DCA35E7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791F4E60-840C-49DB-9C52-A93D840CF485}"/>
            </a:ext>
            <a:ext uri="{147F2762-F138-4A5C-976F-8EAC2B608ADB}">
              <a16:predDERef xmlns:a16="http://schemas.microsoft.com/office/drawing/2014/main" pred="{5E511B2C-3186-4695-88F4-E6F12C821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96107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014302E3-3787-4A61-9FEC-5D220CD61E89}"/>
            </a:ext>
            <a:ext uri="{147F2762-F138-4A5C-976F-8EAC2B608ADB}">
              <a16:predDERef xmlns:a16="http://schemas.microsoft.com/office/drawing/2014/main" pred="{791F4E60-840C-49DB-9C52-A93D840CF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96107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60647590-BC0D-4391-B7AC-F60C043B8CFD}"/>
            </a:ext>
            <a:ext uri="{147F2762-F138-4A5C-976F-8EAC2B608ADB}">
              <a16:predDERef xmlns:a16="http://schemas.microsoft.com/office/drawing/2014/main" pred="{014302E3-3787-4A61-9FEC-5D220CD61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5BD2B5DB-E491-488F-B893-ED08942D7531}"/>
            </a:ext>
            <a:ext uri="{147F2762-F138-4A5C-976F-8EAC2B608ADB}">
              <a16:predDERef xmlns:a16="http://schemas.microsoft.com/office/drawing/2014/main" pred="{60647590-BC0D-4391-B7AC-F60C043B8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6F6ED001-3A45-477F-8D5F-9D0E40019E90}"/>
            </a:ext>
            <a:ext uri="{147F2762-F138-4A5C-976F-8EAC2B608ADB}">
              <a16:predDERef xmlns:a16="http://schemas.microsoft.com/office/drawing/2014/main" pred="{5BD2B5DB-E491-488F-B893-ED08942D7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4A207603-DB9C-4EF3-98B4-B5B3EDAB6E2B}"/>
            </a:ext>
            <a:ext uri="{147F2762-F138-4A5C-976F-8EAC2B608ADB}">
              <a16:predDERef xmlns:a16="http://schemas.microsoft.com/office/drawing/2014/main" pred="{6F6ED001-3A45-477F-8D5F-9D0E40019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1C482A47-6F72-489F-8DF8-6B0EC55F3439}"/>
            </a:ext>
            <a:ext uri="{147F2762-F138-4A5C-976F-8EAC2B608ADB}">
              <a16:predDERef xmlns:a16="http://schemas.microsoft.com/office/drawing/2014/main" pred="{4A207603-DB9C-4EF3-98B4-B5B3EDAB6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B0C6AADF-4E74-465A-9BB1-E2F3E8900255}"/>
            </a:ext>
            <a:ext uri="{147F2762-F138-4A5C-976F-8EAC2B608ADB}">
              <a16:predDERef xmlns:a16="http://schemas.microsoft.com/office/drawing/2014/main" pred="{1C482A47-6F72-489F-8DF8-6B0EC55F3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64E12B33-697C-4A15-B738-7A7EFDCC89A0}"/>
            </a:ext>
            <a:ext uri="{147F2762-F138-4A5C-976F-8EAC2B608ADB}">
              <a16:predDERef xmlns:a16="http://schemas.microsoft.com/office/drawing/2014/main" pred="{B0C6AADF-4E74-465A-9BB1-E2F3E8900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03E6C4F8-26F8-41EE-9DDC-9F05097FCB08}"/>
            </a:ext>
            <a:ext uri="{147F2762-F138-4A5C-976F-8EAC2B608ADB}">
              <a16:predDERef xmlns:a16="http://schemas.microsoft.com/office/drawing/2014/main" pred="{64E12B33-697C-4A15-B738-7A7EFDCC8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CA13DF3B-62E2-485B-8277-19DD11F34407}"/>
            </a:ext>
            <a:ext uri="{147F2762-F138-4A5C-976F-8EAC2B608ADB}">
              <a16:predDERef xmlns:a16="http://schemas.microsoft.com/office/drawing/2014/main" pred="{03E6C4F8-26F8-41EE-9DDC-9F05097FC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78D5A36E-C522-4B25-B38E-937C3B4980F5}"/>
            </a:ext>
            <a:ext uri="{147F2762-F138-4A5C-976F-8EAC2B608ADB}">
              <a16:predDERef xmlns:a16="http://schemas.microsoft.com/office/drawing/2014/main" pred="{CA13DF3B-62E2-485B-8277-19DD11F34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BEDF3735-4AB6-4ED9-938C-2427844F7451}"/>
            </a:ext>
            <a:ext uri="{147F2762-F138-4A5C-976F-8EAC2B608ADB}">
              <a16:predDERef xmlns:a16="http://schemas.microsoft.com/office/drawing/2014/main" pred="{78D5A36E-C522-4B25-B38E-937C3B498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749E0C69-85F3-4C7B-B5AD-A1EBB2470A5E}"/>
            </a:ext>
            <a:ext uri="{147F2762-F138-4A5C-976F-8EAC2B608ADB}">
              <a16:predDERef xmlns:a16="http://schemas.microsoft.com/office/drawing/2014/main" pred="{BEDF3735-4AB6-4ED9-938C-2427844F7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866A741D-F219-4220-926D-32A5318F874F}"/>
            </a:ext>
            <a:ext uri="{147F2762-F138-4A5C-976F-8EAC2B608ADB}">
              <a16:predDERef xmlns:a16="http://schemas.microsoft.com/office/drawing/2014/main" pred="{749E0C69-85F3-4C7B-B5AD-A1EBB2470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EDF8F80B-F11F-45CF-88B5-798B5F063500}"/>
            </a:ext>
            <a:ext uri="{147F2762-F138-4A5C-976F-8EAC2B608ADB}">
              <a16:predDERef xmlns:a16="http://schemas.microsoft.com/office/drawing/2014/main" pred="{866A741D-F219-4220-926D-32A5318F8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8C2F0CCA-2063-4116-BE8B-661672A9869F}"/>
            </a:ext>
            <a:ext uri="{147F2762-F138-4A5C-976F-8EAC2B608ADB}">
              <a16:predDERef xmlns:a16="http://schemas.microsoft.com/office/drawing/2014/main" pred="{EDF8F80B-F11F-45CF-88B5-798B5F063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5EE5A890-9818-44B8-A7EB-9E0D36377C61}"/>
            </a:ext>
            <a:ext uri="{147F2762-F138-4A5C-976F-8EAC2B608ADB}">
              <a16:predDERef xmlns:a16="http://schemas.microsoft.com/office/drawing/2014/main" pred="{8C2F0CCA-2063-4116-BE8B-661672A98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07F451EA-E12C-4F94-A132-60C41C2B07F6}"/>
            </a:ext>
            <a:ext uri="{147F2762-F138-4A5C-976F-8EAC2B608ADB}">
              <a16:predDERef xmlns:a16="http://schemas.microsoft.com/office/drawing/2014/main" pred="{5EE5A890-9818-44B8-A7EB-9E0D36377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8E59D51E-6909-4248-9184-CEA8978D1E09}"/>
            </a:ext>
            <a:ext uri="{147F2762-F138-4A5C-976F-8EAC2B608ADB}">
              <a16:predDERef xmlns:a16="http://schemas.microsoft.com/office/drawing/2014/main" pred="{07F451EA-E12C-4F94-A132-60C41C2B0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85F943BB-ADE5-4086-B558-2C01D1266A37}"/>
            </a:ext>
            <a:ext uri="{147F2762-F138-4A5C-976F-8EAC2B608ADB}">
              <a16:predDERef xmlns:a16="http://schemas.microsoft.com/office/drawing/2014/main" pred="{8E59D51E-6909-4248-9184-CEA8978D1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60E64B10-C037-4583-ABF1-47CC388F41F7}"/>
            </a:ext>
            <a:ext uri="{147F2762-F138-4A5C-976F-8EAC2B608ADB}">
              <a16:predDERef xmlns:a16="http://schemas.microsoft.com/office/drawing/2014/main" pred="{85F943BB-ADE5-4086-B558-2C01D1266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900788EF-DFEA-4B2D-B66A-E796510B0F2D}"/>
            </a:ext>
            <a:ext uri="{147F2762-F138-4A5C-976F-8EAC2B608ADB}">
              <a16:predDERef xmlns:a16="http://schemas.microsoft.com/office/drawing/2014/main" pred="{60E64B10-C037-4583-ABF1-47CC388F4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629360E8-EC37-4885-AE83-DD0ECBCEB584}"/>
            </a:ext>
            <a:ext uri="{147F2762-F138-4A5C-976F-8EAC2B608ADB}">
              <a16:predDERef xmlns:a16="http://schemas.microsoft.com/office/drawing/2014/main" pred="{900788EF-DFEA-4B2D-B66A-E796510B0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DB1451F2-609C-4CEB-B603-7EBB9EC437AA}"/>
            </a:ext>
            <a:ext uri="{147F2762-F138-4A5C-976F-8EAC2B608ADB}">
              <a16:predDERef xmlns:a16="http://schemas.microsoft.com/office/drawing/2014/main" pred="{629360E8-EC37-4885-AE83-DD0ECBCEB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C26BBB37-E3A1-485E-A3AD-874E7C030E62}"/>
            </a:ext>
            <a:ext uri="{147F2762-F138-4A5C-976F-8EAC2B608ADB}">
              <a16:predDERef xmlns:a16="http://schemas.microsoft.com/office/drawing/2014/main" pred="{DB1451F2-609C-4CEB-B603-7EBB9EC43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74EDD003-CC94-4598-BC71-77E7096D1328}"/>
            </a:ext>
            <a:ext uri="{147F2762-F138-4A5C-976F-8EAC2B608ADB}">
              <a16:predDERef xmlns:a16="http://schemas.microsoft.com/office/drawing/2014/main" pred="{C26BBB37-E3A1-485E-A3AD-874E7C030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48E07D0F-ED6F-424B-8C6E-F17EBDBBCBD1}"/>
            </a:ext>
            <a:ext uri="{147F2762-F138-4A5C-976F-8EAC2B608ADB}">
              <a16:predDERef xmlns:a16="http://schemas.microsoft.com/office/drawing/2014/main" pred="{74EDD003-CC94-4598-BC71-77E7096D1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4FEF170B-DC6E-4E07-8B0D-E8F7C4922AF1}"/>
            </a:ext>
            <a:ext uri="{147F2762-F138-4A5C-976F-8EAC2B608ADB}">
              <a16:predDERef xmlns:a16="http://schemas.microsoft.com/office/drawing/2014/main" pred="{48E07D0F-ED6F-424B-8C6E-F17EBDBBC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9B5E6E25-DD05-413E-A9D7-299EA4D31D79}"/>
            </a:ext>
            <a:ext uri="{147F2762-F138-4A5C-976F-8EAC2B608ADB}">
              <a16:predDERef xmlns:a16="http://schemas.microsoft.com/office/drawing/2014/main" pred="{4FEF170B-DC6E-4E07-8B0D-E8F7C4922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CE98DE46-44CF-4860-84A3-BBAB9BEB45CB}"/>
            </a:ext>
            <a:ext uri="{147F2762-F138-4A5C-976F-8EAC2B608ADB}">
              <a16:predDERef xmlns:a16="http://schemas.microsoft.com/office/drawing/2014/main" pred="{9B5E6E25-DD05-413E-A9D7-299EA4D31D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CD716650-BF39-47DE-873A-55322CE4B6F5}"/>
            </a:ext>
            <a:ext uri="{147F2762-F138-4A5C-976F-8EAC2B608ADB}">
              <a16:predDERef xmlns:a16="http://schemas.microsoft.com/office/drawing/2014/main" pred="{CE98DE46-44CF-4860-84A3-BBAB9BEB4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F9FDA0D2-380F-45A0-A99A-D13EB257AB1E}"/>
            </a:ext>
            <a:ext uri="{147F2762-F138-4A5C-976F-8EAC2B608ADB}">
              <a16:predDERef xmlns:a16="http://schemas.microsoft.com/office/drawing/2014/main" pred="{CD716650-BF39-47DE-873A-55322CE4B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28BE84EE-280B-48E6-9338-D7B7C4A0F0C6}"/>
            </a:ext>
            <a:ext uri="{147F2762-F138-4A5C-976F-8EAC2B608ADB}">
              <a16:predDERef xmlns:a16="http://schemas.microsoft.com/office/drawing/2014/main" pred="{F9FDA0D2-380F-45A0-A99A-D13EB257A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223ADE24-627B-4F64-9885-9E5487EA317E}"/>
            </a:ext>
            <a:ext uri="{147F2762-F138-4A5C-976F-8EAC2B608ADB}">
              <a16:predDERef xmlns:a16="http://schemas.microsoft.com/office/drawing/2014/main" pred="{28BE84EE-280B-48E6-9338-D7B7C4A0F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EE5D0034-B9C5-4BE0-B7DE-9F6000B7B19F}"/>
            </a:ext>
            <a:ext uri="{147F2762-F138-4A5C-976F-8EAC2B608ADB}">
              <a16:predDERef xmlns:a16="http://schemas.microsoft.com/office/drawing/2014/main" pred="{223ADE24-627B-4F64-9885-9E5487EA3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CEFF5D74-6CCD-4C4D-9A5E-EC9DC5055425}"/>
            </a:ext>
            <a:ext uri="{147F2762-F138-4A5C-976F-8EAC2B608ADB}">
              <a16:predDERef xmlns:a16="http://schemas.microsoft.com/office/drawing/2014/main" pred="{EE5D0034-B9C5-4BE0-B7DE-9F6000B7B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3CA21502-5227-4D20-B201-151CB2CF168E}"/>
            </a:ext>
            <a:ext uri="{147F2762-F138-4A5C-976F-8EAC2B608ADB}">
              <a16:predDERef xmlns:a16="http://schemas.microsoft.com/office/drawing/2014/main" pred="{CEFF5D74-6CCD-4C4D-9A5E-EC9DC5055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535A7434-44B9-4BFC-BCD6-FBA72CC8C6AC}"/>
            </a:ext>
            <a:ext uri="{147F2762-F138-4A5C-976F-8EAC2B608ADB}">
              <a16:predDERef xmlns:a16="http://schemas.microsoft.com/office/drawing/2014/main" pred="{3CA21502-5227-4D20-B201-151CB2CF1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55D747E3-BC0E-4612-B368-850C139BA004}"/>
            </a:ext>
            <a:ext uri="{147F2762-F138-4A5C-976F-8EAC2B608ADB}">
              <a16:predDERef xmlns:a16="http://schemas.microsoft.com/office/drawing/2014/main" pred="{535A7434-44B9-4BFC-BCD6-FBA72CC8C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6D47ECF6-20FA-4C9A-94CF-FF73F8B56A78}"/>
            </a:ext>
            <a:ext uri="{147F2762-F138-4A5C-976F-8EAC2B608ADB}">
              <a16:predDERef xmlns:a16="http://schemas.microsoft.com/office/drawing/2014/main" pred="{55D747E3-BC0E-4612-B368-850C139BA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CDE91C24-E2A8-4E83-9B6E-8D103DDDF164}"/>
            </a:ext>
            <a:ext uri="{147F2762-F138-4A5C-976F-8EAC2B608ADB}">
              <a16:predDERef xmlns:a16="http://schemas.microsoft.com/office/drawing/2014/main" pred="{6D47ECF6-20FA-4C9A-94CF-FF73F8B56A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A73394D3-F814-4070-8C83-587E7B03273D}"/>
            </a:ext>
            <a:ext uri="{147F2762-F138-4A5C-976F-8EAC2B608ADB}">
              <a16:predDERef xmlns:a16="http://schemas.microsoft.com/office/drawing/2014/main" pred="{CDE91C24-E2A8-4E83-9B6E-8D103DDDF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BE71752B-C3C8-4273-959C-1CA9F8F028C3}"/>
            </a:ext>
            <a:ext uri="{147F2762-F138-4A5C-976F-8EAC2B608ADB}">
              <a16:predDERef xmlns:a16="http://schemas.microsoft.com/office/drawing/2014/main" pred="{A73394D3-F814-4070-8C83-587E7B032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04200278-FEE9-4139-B265-2AD403DD06D1}"/>
            </a:ext>
            <a:ext uri="{147F2762-F138-4A5C-976F-8EAC2B608ADB}">
              <a16:predDERef xmlns:a16="http://schemas.microsoft.com/office/drawing/2014/main" pred="{BE71752B-C3C8-4273-959C-1CA9F8F02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45" name="Image 444">
          <a:extLst>
            <a:ext uri="{FF2B5EF4-FFF2-40B4-BE49-F238E27FC236}">
              <a16:creationId xmlns:a16="http://schemas.microsoft.com/office/drawing/2014/main" id="{68391D28-8694-4321-AE34-A63851E546A9}"/>
            </a:ext>
            <a:ext uri="{147F2762-F138-4A5C-976F-8EAC2B608ADB}">
              <a16:predDERef xmlns:a16="http://schemas.microsoft.com/office/drawing/2014/main" pred="{04200278-FEE9-4139-B265-2AD403DD0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C3DFF6D9-C332-40E0-890A-7F7577FEEF00}"/>
            </a:ext>
            <a:ext uri="{147F2762-F138-4A5C-976F-8EAC2B608ADB}">
              <a16:predDERef xmlns:a16="http://schemas.microsoft.com/office/drawing/2014/main" pred="{68391D28-8694-4321-AE34-A63851E54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597F1074-3B44-4E6E-A71F-CE1B09B02E38}"/>
            </a:ext>
            <a:ext uri="{147F2762-F138-4A5C-976F-8EAC2B608ADB}">
              <a16:predDERef xmlns:a16="http://schemas.microsoft.com/office/drawing/2014/main" pred="{C3DFF6D9-C332-40E0-890A-7F7577FEE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48" name="Image 447">
          <a:extLst>
            <a:ext uri="{FF2B5EF4-FFF2-40B4-BE49-F238E27FC236}">
              <a16:creationId xmlns:a16="http://schemas.microsoft.com/office/drawing/2014/main" id="{413300CA-DA9A-42ED-868C-477E83A0C4A8}"/>
            </a:ext>
            <a:ext uri="{147F2762-F138-4A5C-976F-8EAC2B608ADB}">
              <a16:predDERef xmlns:a16="http://schemas.microsoft.com/office/drawing/2014/main" pred="{597F1074-3B44-4E6E-A71F-CE1B09B02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449" name="Image 448">
          <a:extLst>
            <a:ext uri="{FF2B5EF4-FFF2-40B4-BE49-F238E27FC236}">
              <a16:creationId xmlns:a16="http://schemas.microsoft.com/office/drawing/2014/main" id="{0C8ED5D1-A840-4B10-813F-0D404A8F3764}"/>
            </a:ext>
            <a:ext uri="{147F2762-F138-4A5C-976F-8EAC2B608ADB}">
              <a16:predDERef xmlns:a16="http://schemas.microsoft.com/office/drawing/2014/main" pred="{413300CA-DA9A-42ED-868C-477E83A0C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4A834D7C-47CF-4147-8F13-8A0435D46786}"/>
            </a:ext>
            <a:ext uri="{147F2762-F138-4A5C-976F-8EAC2B608ADB}">
              <a16:predDERef xmlns:a16="http://schemas.microsoft.com/office/drawing/2014/main" pred="{0C8ED5D1-A840-4B10-813F-0D404A8F3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51" name="Image 450">
          <a:extLst>
            <a:ext uri="{FF2B5EF4-FFF2-40B4-BE49-F238E27FC236}">
              <a16:creationId xmlns:a16="http://schemas.microsoft.com/office/drawing/2014/main" id="{B80F3B3A-A78B-4A1B-9CA3-4D7546BC6134}"/>
            </a:ext>
            <a:ext uri="{147F2762-F138-4A5C-976F-8EAC2B608ADB}">
              <a16:predDERef xmlns:a16="http://schemas.microsoft.com/office/drawing/2014/main" pred="{4A834D7C-47CF-4147-8F13-8A0435D46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88CCFC72-64AF-46CC-A3B5-A1B08C3158C1}"/>
            </a:ext>
            <a:ext uri="{147F2762-F138-4A5C-976F-8EAC2B608ADB}">
              <a16:predDERef xmlns:a16="http://schemas.microsoft.com/office/drawing/2014/main" pred="{B80F3B3A-A78B-4A1B-9CA3-4D7546BC6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9052C9F9-9ACD-443A-8E76-9332BD6F0549}"/>
            </a:ext>
            <a:ext uri="{147F2762-F138-4A5C-976F-8EAC2B608ADB}">
              <a16:predDERef xmlns:a16="http://schemas.microsoft.com/office/drawing/2014/main" pred="{88CCFC72-64AF-46CC-A3B5-A1B08C315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89B0A74E-C091-4712-A522-6F8C8483EC22}"/>
            </a:ext>
            <a:ext uri="{147F2762-F138-4A5C-976F-8EAC2B608ADB}">
              <a16:predDERef xmlns:a16="http://schemas.microsoft.com/office/drawing/2014/main" pred="{9052C9F9-9ACD-443A-8E76-9332BD6F0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0C1D1DE2-9604-4291-A66C-A32B43A8695D}"/>
            </a:ext>
            <a:ext uri="{147F2762-F138-4A5C-976F-8EAC2B608ADB}">
              <a16:predDERef xmlns:a16="http://schemas.microsoft.com/office/drawing/2014/main" pred="{89B0A74E-C091-4712-A522-6F8C8483E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8B039E66-1C92-4FB3-9E5A-3A612C5FC189}"/>
            </a:ext>
            <a:ext uri="{147F2762-F138-4A5C-976F-8EAC2B608ADB}">
              <a16:predDERef xmlns:a16="http://schemas.microsoft.com/office/drawing/2014/main" pred="{0C1D1DE2-9604-4291-A66C-A32B43A86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D55CD633-3759-47E7-B3AD-4C78D53C1B59}"/>
            </a:ext>
            <a:ext uri="{147F2762-F138-4A5C-976F-8EAC2B608ADB}">
              <a16:predDERef xmlns:a16="http://schemas.microsoft.com/office/drawing/2014/main" pred="{8B039E66-1C92-4FB3-9E5A-3A612C5FC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12DB87B6-8E77-46FA-AECF-55537F2CE815}"/>
            </a:ext>
            <a:ext uri="{147F2762-F138-4A5C-976F-8EAC2B608ADB}">
              <a16:predDERef xmlns:a16="http://schemas.microsoft.com/office/drawing/2014/main" pred="{D55CD633-3759-47E7-B3AD-4C78D53C1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91501313-9081-4B3C-908E-94D80D29349D}"/>
            </a:ext>
            <a:ext uri="{147F2762-F138-4A5C-976F-8EAC2B608ADB}">
              <a16:predDERef xmlns:a16="http://schemas.microsoft.com/office/drawing/2014/main" pred="{12DB87B6-8E77-46FA-AECF-55537F2CE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4CAE9868-19A6-4AA4-9904-7966C045A7AE}"/>
            </a:ext>
            <a:ext uri="{147F2762-F138-4A5C-976F-8EAC2B608ADB}">
              <a16:predDERef xmlns:a16="http://schemas.microsoft.com/office/drawing/2014/main" pred="{91501313-9081-4B3C-908E-94D80D293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149815FA-19DA-4693-9B41-1AAD3E9B1AD2}"/>
            </a:ext>
            <a:ext uri="{147F2762-F138-4A5C-976F-8EAC2B608ADB}">
              <a16:predDERef xmlns:a16="http://schemas.microsoft.com/office/drawing/2014/main" pred="{4CAE9868-19A6-4AA4-9904-7966C045A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17DD0ED7-04A1-499D-95F9-91B8998CF979}"/>
            </a:ext>
            <a:ext uri="{147F2762-F138-4A5C-976F-8EAC2B608ADB}">
              <a16:predDERef xmlns:a16="http://schemas.microsoft.com/office/drawing/2014/main" pred="{149815FA-19DA-4693-9B41-1AAD3E9B1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C1E501C8-7173-4573-A8BD-9D56A9368DA4}"/>
            </a:ext>
            <a:ext uri="{147F2762-F138-4A5C-976F-8EAC2B608ADB}">
              <a16:predDERef xmlns:a16="http://schemas.microsoft.com/office/drawing/2014/main" pred="{17DD0ED7-04A1-499D-95F9-91B8998CF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6CB368A3-D7A0-4DD7-83F4-F4CF1611A9A8}"/>
            </a:ext>
            <a:ext uri="{147F2762-F138-4A5C-976F-8EAC2B608ADB}">
              <a16:predDERef xmlns:a16="http://schemas.microsoft.com/office/drawing/2014/main" pred="{C1E501C8-7173-4573-A8BD-9D56A9368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18B019ED-D584-4427-B267-184328709ACF}"/>
            </a:ext>
            <a:ext uri="{147F2762-F138-4A5C-976F-8EAC2B608ADB}">
              <a16:predDERef xmlns:a16="http://schemas.microsoft.com/office/drawing/2014/main" pred="{6CB368A3-D7A0-4DD7-83F4-F4CF1611A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2EF960E1-BA97-469A-BC16-AE1CA8DC9C1A}"/>
            </a:ext>
            <a:ext uri="{147F2762-F138-4A5C-976F-8EAC2B608ADB}">
              <a16:predDERef xmlns:a16="http://schemas.microsoft.com/office/drawing/2014/main" pred="{18B019ED-D584-4427-B267-184328709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E478A671-1E33-4BC3-81EB-1CABD72EAA10}"/>
            </a:ext>
            <a:ext uri="{147F2762-F138-4A5C-976F-8EAC2B608ADB}">
              <a16:predDERef xmlns:a16="http://schemas.microsoft.com/office/drawing/2014/main" pred="{2EF960E1-BA97-469A-BC16-AE1CA8DC9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176D83F1-72E2-45D2-B270-6F7219472F6B}"/>
            </a:ext>
            <a:ext uri="{147F2762-F138-4A5C-976F-8EAC2B608ADB}">
              <a16:predDERef xmlns:a16="http://schemas.microsoft.com/office/drawing/2014/main" pred="{E478A671-1E33-4BC3-81EB-1CABD72EA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4E8B0658-C1A5-4C35-B711-CCFE486A4D97}"/>
            </a:ext>
            <a:ext uri="{147F2762-F138-4A5C-976F-8EAC2B608ADB}">
              <a16:predDERef xmlns:a16="http://schemas.microsoft.com/office/drawing/2014/main" pred="{176D83F1-72E2-45D2-B270-6F7219472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82C9B94B-A745-46C0-BF9A-A7DBB5C21F54}"/>
            </a:ext>
            <a:ext uri="{147F2762-F138-4A5C-976F-8EAC2B608ADB}">
              <a16:predDERef xmlns:a16="http://schemas.microsoft.com/office/drawing/2014/main" pred="{4E8B0658-C1A5-4C35-B711-CCFE486A4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C3782F00-C844-4D85-9854-0125112F6D27}"/>
            </a:ext>
            <a:ext uri="{147F2762-F138-4A5C-976F-8EAC2B608ADB}">
              <a16:predDERef xmlns:a16="http://schemas.microsoft.com/office/drawing/2014/main" pred="{82C9B94B-A745-46C0-BF9A-A7DBB5C21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F7A7FA2A-7E1D-4F7B-88B6-FB42101446E3}"/>
            </a:ext>
            <a:ext uri="{147F2762-F138-4A5C-976F-8EAC2B608ADB}">
              <a16:predDERef xmlns:a16="http://schemas.microsoft.com/office/drawing/2014/main" pred="{C3782F00-C844-4D85-9854-0125112F6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BDB0E7C9-269C-439D-B5E7-B4C6BB99C12C}"/>
            </a:ext>
            <a:ext uri="{147F2762-F138-4A5C-976F-8EAC2B608ADB}">
              <a16:predDERef xmlns:a16="http://schemas.microsoft.com/office/drawing/2014/main" pred="{F7A7FA2A-7E1D-4F7B-88B6-FB4210144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29D5574A-75E8-4B24-9C36-A64D6A8F2CB9}"/>
            </a:ext>
            <a:ext uri="{147F2762-F138-4A5C-976F-8EAC2B608ADB}">
              <a16:predDERef xmlns:a16="http://schemas.microsoft.com/office/drawing/2014/main" pred="{BDB0E7C9-269C-439D-B5E7-B4C6BB99C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75" name="Image 474">
          <a:extLst>
            <a:ext uri="{FF2B5EF4-FFF2-40B4-BE49-F238E27FC236}">
              <a16:creationId xmlns:a16="http://schemas.microsoft.com/office/drawing/2014/main" id="{289D1151-FDFB-4A8C-92AF-12283B4944B5}"/>
            </a:ext>
            <a:ext uri="{147F2762-F138-4A5C-976F-8EAC2B608ADB}">
              <a16:predDERef xmlns:a16="http://schemas.microsoft.com/office/drawing/2014/main" pred="{29D5574A-75E8-4B24-9C36-A64D6A8F2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350C7CD7-428E-49D6-8A08-D5B45B13CECA}"/>
            </a:ext>
            <a:ext uri="{147F2762-F138-4A5C-976F-8EAC2B608ADB}">
              <a16:predDERef xmlns:a16="http://schemas.microsoft.com/office/drawing/2014/main" pred="{289D1151-FDFB-4A8C-92AF-12283B494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38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DC9C1CA7-8876-4C85-ADB5-09DC826C6832}"/>
            </a:ext>
            <a:ext uri="{147F2762-F138-4A5C-976F-8EAC2B608ADB}">
              <a16:predDERef xmlns:a16="http://schemas.microsoft.com/office/drawing/2014/main" pred="{350C7CD7-428E-49D6-8A08-D5B45B13C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4481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78" name="Image 477">
          <a:extLst>
            <a:ext uri="{FF2B5EF4-FFF2-40B4-BE49-F238E27FC236}">
              <a16:creationId xmlns:a16="http://schemas.microsoft.com/office/drawing/2014/main" id="{659F5E6A-3F36-40C0-83B5-4C24FDBAEAC3}"/>
            </a:ext>
            <a:ext uri="{147F2762-F138-4A5C-976F-8EAC2B608ADB}">
              <a16:predDERef xmlns:a16="http://schemas.microsoft.com/office/drawing/2014/main" pred="{DC9C1CA7-8876-4C85-ADB5-09DC826C6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479" name="Image 478">
          <a:extLst>
            <a:ext uri="{FF2B5EF4-FFF2-40B4-BE49-F238E27FC236}">
              <a16:creationId xmlns:a16="http://schemas.microsoft.com/office/drawing/2014/main" id="{FBF1382B-E69D-45B7-AFC5-3914C59CF350}"/>
            </a:ext>
            <a:ext uri="{147F2762-F138-4A5C-976F-8EAC2B608ADB}">
              <a16:predDERef xmlns:a16="http://schemas.microsoft.com/office/drawing/2014/main" pred="{659F5E6A-3F36-40C0-83B5-4C24FDBAE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51312511-248D-43CF-94A1-AA59F9C56F64}"/>
            </a:ext>
            <a:ext uri="{147F2762-F138-4A5C-976F-8EAC2B608ADB}">
              <a16:predDERef xmlns:a16="http://schemas.microsoft.com/office/drawing/2014/main" pred="{FBF1382B-E69D-45B7-AFC5-3914C59CF3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81" name="Image 480">
          <a:extLst>
            <a:ext uri="{FF2B5EF4-FFF2-40B4-BE49-F238E27FC236}">
              <a16:creationId xmlns:a16="http://schemas.microsoft.com/office/drawing/2014/main" id="{DD17787A-0285-4566-85FF-8D4C290525A5}"/>
            </a:ext>
            <a:ext uri="{147F2762-F138-4A5C-976F-8EAC2B608ADB}">
              <a16:predDERef xmlns:a16="http://schemas.microsoft.com/office/drawing/2014/main" pred="{51312511-248D-43CF-94A1-AA59F9C56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532812DD-54D5-4FC3-9B7C-2BFB30EF9440}"/>
            </a:ext>
            <a:ext uri="{147F2762-F138-4A5C-976F-8EAC2B608ADB}">
              <a16:predDERef xmlns:a16="http://schemas.microsoft.com/office/drawing/2014/main" pred="{DD17787A-0285-4566-85FF-8D4C29052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E32F4CC0-77F4-4249-8539-BCB3E835B897}"/>
            </a:ext>
            <a:ext uri="{147F2762-F138-4A5C-976F-8EAC2B608ADB}">
              <a16:predDERef xmlns:a16="http://schemas.microsoft.com/office/drawing/2014/main" pred="{532812DD-54D5-4FC3-9B7C-2BFB30EF9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81462B9C-7655-46CB-921D-019C91777941}"/>
            </a:ext>
            <a:ext uri="{147F2762-F138-4A5C-976F-8EAC2B608ADB}">
              <a16:predDERef xmlns:a16="http://schemas.microsoft.com/office/drawing/2014/main" pred="{E32F4CC0-77F4-4249-8539-BCB3E835B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4ECA6868-52C8-4094-9AC9-6B4B1CEE8325}"/>
            </a:ext>
            <a:ext uri="{147F2762-F138-4A5C-976F-8EAC2B608ADB}">
              <a16:predDERef xmlns:a16="http://schemas.microsoft.com/office/drawing/2014/main" pred="{81462B9C-7655-46CB-921D-019C91777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D4B56F57-2F41-4A00-B49A-94BB210F8AC5}"/>
            </a:ext>
            <a:ext uri="{147F2762-F138-4A5C-976F-8EAC2B608ADB}">
              <a16:predDERef xmlns:a16="http://schemas.microsoft.com/office/drawing/2014/main" pred="{4ECA6868-52C8-4094-9AC9-6B4B1CEE8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B8A42ECF-4E84-4E73-895A-FE51117151C2}"/>
            </a:ext>
            <a:ext uri="{147F2762-F138-4A5C-976F-8EAC2B608ADB}">
              <a16:predDERef xmlns:a16="http://schemas.microsoft.com/office/drawing/2014/main" pred="{D4B56F57-2F41-4A00-B49A-94BB210F8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408295FA-06EF-4D3A-B2A9-C12672339D7E}"/>
            </a:ext>
            <a:ext uri="{147F2762-F138-4A5C-976F-8EAC2B608ADB}">
              <a16:predDERef xmlns:a16="http://schemas.microsoft.com/office/drawing/2014/main" pred="{B8A42ECF-4E84-4E73-895A-FE5111715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0746619E-5931-435C-8663-7AAC8BAED1AF}"/>
            </a:ext>
            <a:ext uri="{147F2762-F138-4A5C-976F-8EAC2B608ADB}">
              <a16:predDERef xmlns:a16="http://schemas.microsoft.com/office/drawing/2014/main" pred="{408295FA-06EF-4D3A-B2A9-C12672339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95899973-7A37-4083-9789-3DEB6F5861CE}"/>
            </a:ext>
            <a:ext uri="{147F2762-F138-4A5C-976F-8EAC2B608ADB}">
              <a16:predDERef xmlns:a16="http://schemas.microsoft.com/office/drawing/2014/main" pred="{0746619E-5931-435C-8663-7AAC8BAED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754A3463-4340-4421-B7FC-88D182685E6F}"/>
            </a:ext>
            <a:ext uri="{147F2762-F138-4A5C-976F-8EAC2B608ADB}">
              <a16:predDERef xmlns:a16="http://schemas.microsoft.com/office/drawing/2014/main" pred="{95899973-7A37-4083-9789-3DEB6F586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53D10CEE-4E51-470E-AE11-477E91E1723A}"/>
            </a:ext>
            <a:ext uri="{147F2762-F138-4A5C-976F-8EAC2B608ADB}">
              <a16:predDERef xmlns:a16="http://schemas.microsoft.com/office/drawing/2014/main" pred="{754A3463-4340-4421-B7FC-88D182685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F0D5C71D-5281-4F5F-8398-811BB71655FB}"/>
            </a:ext>
            <a:ext uri="{147F2762-F138-4A5C-976F-8EAC2B608ADB}">
              <a16:predDERef xmlns:a16="http://schemas.microsoft.com/office/drawing/2014/main" pred="{53D10CEE-4E51-470E-AE11-477E91E17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9C80AF8A-3C59-4283-BEC9-9390EBF4A246}"/>
            </a:ext>
            <a:ext uri="{147F2762-F138-4A5C-976F-8EAC2B608ADB}">
              <a16:predDERef xmlns:a16="http://schemas.microsoft.com/office/drawing/2014/main" pred="{F0D5C71D-5281-4F5F-8398-811BB7165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22CF749A-2268-4DFD-9A4F-CC47E53C8414}"/>
            </a:ext>
            <a:ext uri="{147F2762-F138-4A5C-976F-8EAC2B608ADB}">
              <a16:predDERef xmlns:a16="http://schemas.microsoft.com/office/drawing/2014/main" pred="{9C80AF8A-3C59-4283-BEC9-9390EBF4A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96" name="Image 495">
          <a:extLst>
            <a:ext uri="{FF2B5EF4-FFF2-40B4-BE49-F238E27FC236}">
              <a16:creationId xmlns:a16="http://schemas.microsoft.com/office/drawing/2014/main" id="{C93C6A82-E0DD-4182-BF49-A036637B7DBB}"/>
            </a:ext>
            <a:ext uri="{147F2762-F138-4A5C-976F-8EAC2B608ADB}">
              <a16:predDERef xmlns:a16="http://schemas.microsoft.com/office/drawing/2014/main" pred="{22CF749A-2268-4DFD-9A4F-CC47E53C8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39B355EA-CB78-40FC-8B22-B72FD8DE4F4A}"/>
            </a:ext>
            <a:ext uri="{147F2762-F138-4A5C-976F-8EAC2B608ADB}">
              <a16:predDERef xmlns:a16="http://schemas.microsoft.com/office/drawing/2014/main" pred="{C93C6A82-E0DD-4182-BF49-A036637B7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1C6FE3CE-FB1E-42B7-86B6-C25FBC075239}"/>
            </a:ext>
            <a:ext uri="{147F2762-F138-4A5C-976F-8EAC2B608ADB}">
              <a16:predDERef xmlns:a16="http://schemas.microsoft.com/office/drawing/2014/main" pred="{39B355EA-CB78-40FC-8B22-B72FD8DE4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99" name="Image 498">
          <a:extLst>
            <a:ext uri="{FF2B5EF4-FFF2-40B4-BE49-F238E27FC236}">
              <a16:creationId xmlns:a16="http://schemas.microsoft.com/office/drawing/2014/main" id="{02C49BF7-0E7F-4B17-B27C-80300229418B}"/>
            </a:ext>
            <a:ext uri="{147F2762-F138-4A5C-976F-8EAC2B608ADB}">
              <a16:predDERef xmlns:a16="http://schemas.microsoft.com/office/drawing/2014/main" pred="{1C6FE3CE-FB1E-42B7-86B6-C25FBC075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500" name="Image 499">
          <a:extLst>
            <a:ext uri="{FF2B5EF4-FFF2-40B4-BE49-F238E27FC236}">
              <a16:creationId xmlns:a16="http://schemas.microsoft.com/office/drawing/2014/main" id="{F1346EC6-011F-490B-B334-ABA62086550C}"/>
            </a:ext>
            <a:ext uri="{147F2762-F138-4A5C-976F-8EAC2B608ADB}">
              <a16:predDERef xmlns:a16="http://schemas.microsoft.com/office/drawing/2014/main" pred="{02C49BF7-0E7F-4B17-B27C-803002294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74B1FBC4-0CC5-4FB4-9346-5FDA4A10FEBE}"/>
            </a:ext>
            <a:ext uri="{147F2762-F138-4A5C-976F-8EAC2B608ADB}">
              <a16:predDERef xmlns:a16="http://schemas.microsoft.com/office/drawing/2014/main" pred="{F1346EC6-011F-490B-B334-ABA620865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2332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02" name="Image 501">
          <a:extLst>
            <a:ext uri="{FF2B5EF4-FFF2-40B4-BE49-F238E27FC236}">
              <a16:creationId xmlns:a16="http://schemas.microsoft.com/office/drawing/2014/main" id="{70B14036-857A-41E8-9E66-9E96AD2A21B6}"/>
            </a:ext>
            <a:ext uri="{147F2762-F138-4A5C-976F-8EAC2B608ADB}">
              <a16:predDERef xmlns:a16="http://schemas.microsoft.com/office/drawing/2014/main" pred="{74B1FBC4-0CC5-4FB4-9346-5FDA4A10F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DE06ED89-F841-4817-8C9E-94D4727B8735}"/>
            </a:ext>
            <a:ext uri="{147F2762-F138-4A5C-976F-8EAC2B608ADB}">
              <a16:predDERef xmlns:a16="http://schemas.microsoft.com/office/drawing/2014/main" pred="{70B14036-857A-41E8-9E66-9E96AD2A2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6FBAD8CB-DEBE-462B-8BA5-37DFCB80BE5C}"/>
            </a:ext>
            <a:ext uri="{147F2762-F138-4A5C-976F-8EAC2B608ADB}">
              <a16:predDERef xmlns:a16="http://schemas.microsoft.com/office/drawing/2014/main" pred="{DE06ED89-F841-4817-8C9E-94D4727B8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953821E2-5516-4550-88A7-D251FBE5C026}"/>
            </a:ext>
            <a:ext uri="{147F2762-F138-4A5C-976F-8EAC2B608ADB}">
              <a16:predDERef xmlns:a16="http://schemas.microsoft.com/office/drawing/2014/main" pred="{6FBAD8CB-DEBE-462B-8BA5-37DFCB80B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1311021D-F66B-4393-9B8C-92E9E19E6C2C}"/>
            </a:ext>
            <a:ext uri="{147F2762-F138-4A5C-976F-8EAC2B608ADB}">
              <a16:predDERef xmlns:a16="http://schemas.microsoft.com/office/drawing/2014/main" pred="{953821E2-5516-4550-88A7-D251FBE5C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10</xdr:col>
      <xdr:colOff>1454728</xdr:colOff>
      <xdr:row>35</xdr:row>
      <xdr:rowOff>450272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89E1AF95-9B84-416E-BCB0-BD2EA0C0BAE8}"/>
            </a:ext>
            <a:ext uri="{147F2762-F138-4A5C-976F-8EAC2B608ADB}">
              <a16:predDERef xmlns:a16="http://schemas.microsoft.com/office/drawing/2014/main" pred="{1311021D-F66B-4393-9B8C-92E9E19E6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085628" y="33540122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2BE3AF7C-8669-4D58-B722-0FE670B8840B}"/>
            </a:ext>
            <a:ext uri="{147F2762-F138-4A5C-976F-8EAC2B608ADB}">
              <a16:predDERef xmlns:a16="http://schemas.microsoft.com/office/drawing/2014/main" pred="{89E1AF95-9B84-416E-BCB0-BD2EA0C0B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E79DFCCC-8702-450D-AA18-568A49837C46}"/>
            </a:ext>
            <a:ext uri="{147F2762-F138-4A5C-976F-8EAC2B608ADB}">
              <a16:predDERef xmlns:a16="http://schemas.microsoft.com/office/drawing/2014/main" pred="{2BE3AF7C-8669-4D58-B722-0FE670B88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7CECFD99-9935-44C7-868E-C5DD20569D70}"/>
            </a:ext>
            <a:ext uri="{147F2762-F138-4A5C-976F-8EAC2B608ADB}">
              <a16:predDERef xmlns:a16="http://schemas.microsoft.com/office/drawing/2014/main" pred="{E79DFCCC-8702-450D-AA18-568A49837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D4DB21B4-DB74-4E1F-8B5B-F79A8C60F343}"/>
            </a:ext>
            <a:ext uri="{147F2762-F138-4A5C-976F-8EAC2B608ADB}">
              <a16:predDERef xmlns:a16="http://schemas.microsoft.com/office/drawing/2014/main" pred="{7CECFD99-9935-44C7-868E-C5DD20569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7DEEC668-BC91-44BB-B496-8EC89DDCB83D}"/>
            </a:ext>
            <a:ext uri="{147F2762-F138-4A5C-976F-8EAC2B608ADB}">
              <a16:predDERef xmlns:a16="http://schemas.microsoft.com/office/drawing/2014/main" pred="{D4DB21B4-DB74-4E1F-8B5B-F79A8C60F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C168A384-43CB-430F-AA99-27EAB52821B5}"/>
            </a:ext>
            <a:ext uri="{147F2762-F138-4A5C-976F-8EAC2B608ADB}">
              <a16:predDERef xmlns:a16="http://schemas.microsoft.com/office/drawing/2014/main" pred="{7DEEC668-BC91-44BB-B496-8EC89DDCB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1AC4C71D-573C-4A92-88AB-0BF05D11F1D4}"/>
            </a:ext>
            <a:ext uri="{147F2762-F138-4A5C-976F-8EAC2B608ADB}">
              <a16:predDERef xmlns:a16="http://schemas.microsoft.com/office/drawing/2014/main" pred="{C168A384-43CB-430F-AA99-27EAB5282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3AC24F40-71E3-4B06-8AC3-595C889BD6EE}"/>
            </a:ext>
            <a:ext uri="{147F2762-F138-4A5C-976F-8EAC2B608ADB}">
              <a16:predDERef xmlns:a16="http://schemas.microsoft.com/office/drawing/2014/main" pred="{1AC4C71D-573C-4A92-88AB-0BF05D11F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C58CB570-3DD5-4753-A31D-8DD4F7CA3E06}"/>
            </a:ext>
            <a:ext uri="{147F2762-F138-4A5C-976F-8EAC2B608ADB}">
              <a16:predDERef xmlns:a16="http://schemas.microsoft.com/office/drawing/2014/main" pred="{3AC24F40-71E3-4B06-8AC3-595C889BD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C7270679-F247-4807-BE08-ADA6576A769E}"/>
            </a:ext>
            <a:ext uri="{147F2762-F138-4A5C-976F-8EAC2B608ADB}">
              <a16:predDERef xmlns:a16="http://schemas.microsoft.com/office/drawing/2014/main" pred="{C58CB570-3DD5-4753-A31D-8DD4F7CA3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AD344664-34BC-41FE-8C54-2FE8C79E9CD8}"/>
            </a:ext>
            <a:ext uri="{147F2762-F138-4A5C-976F-8EAC2B608ADB}">
              <a16:predDERef xmlns:a16="http://schemas.microsoft.com/office/drawing/2014/main" pred="{C7270679-F247-4807-BE08-ADA6576A7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B33AC445-4130-417B-BE5A-0C79E7916345}"/>
            </a:ext>
            <a:ext uri="{147F2762-F138-4A5C-976F-8EAC2B608ADB}">
              <a16:predDERef xmlns:a16="http://schemas.microsoft.com/office/drawing/2014/main" pred="{AD344664-34BC-41FE-8C54-2FE8C79E9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9BB27E08-35F6-448F-A213-5ACE3D5B6877}"/>
            </a:ext>
            <a:ext uri="{147F2762-F138-4A5C-976F-8EAC2B608ADB}">
              <a16:predDERef xmlns:a16="http://schemas.microsoft.com/office/drawing/2014/main" pred="{B33AC445-4130-417B-BE5A-0C79E7916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13BEB5D6-F47C-4AD4-BBE5-E06362B06AE2}"/>
            </a:ext>
            <a:ext uri="{147F2762-F138-4A5C-976F-8EAC2B608ADB}">
              <a16:predDERef xmlns:a16="http://schemas.microsoft.com/office/drawing/2014/main" pred="{9BB27E08-35F6-448F-A213-5ACE3D5B6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EFDEAE28-0F66-422B-8597-9DBE5EA1BC15}"/>
            </a:ext>
            <a:ext uri="{147F2762-F138-4A5C-976F-8EAC2B608ADB}">
              <a16:predDERef xmlns:a16="http://schemas.microsoft.com/office/drawing/2014/main" pred="{13BEB5D6-F47C-4AD4-BBE5-E06362B06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6E2B711E-D018-462F-B7AB-7ACF3D3A4A77}"/>
            </a:ext>
            <a:ext uri="{147F2762-F138-4A5C-976F-8EAC2B608ADB}">
              <a16:predDERef xmlns:a16="http://schemas.microsoft.com/office/drawing/2014/main" pred="{EFDEAE28-0F66-422B-8597-9DBE5EA1B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D664C934-95AB-41FB-A8A8-B6B8BC783391}"/>
            </a:ext>
            <a:ext uri="{147F2762-F138-4A5C-976F-8EAC2B608ADB}">
              <a16:predDERef xmlns:a16="http://schemas.microsoft.com/office/drawing/2014/main" pred="{6E2B711E-D018-462F-B7AB-7ACF3D3A4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70B5E5F6-195E-41D2-A577-D7461534188D}"/>
            </a:ext>
            <a:ext uri="{147F2762-F138-4A5C-976F-8EAC2B608ADB}">
              <a16:predDERef xmlns:a16="http://schemas.microsoft.com/office/drawing/2014/main" pred="{D664C934-95AB-41FB-A8A8-B6B8BC783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0B47A198-734A-4610-9E65-42D4E4D69B24}"/>
            </a:ext>
            <a:ext uri="{147F2762-F138-4A5C-976F-8EAC2B608ADB}">
              <a16:predDERef xmlns:a16="http://schemas.microsoft.com/office/drawing/2014/main" pred="{70B5E5F6-195E-41D2-A577-D74615341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B331B56C-6E96-4512-A689-FA7DFDDB2F8E}"/>
            </a:ext>
            <a:ext uri="{147F2762-F138-4A5C-976F-8EAC2B608ADB}">
              <a16:predDERef xmlns:a16="http://schemas.microsoft.com/office/drawing/2014/main" pred="{0B47A198-734A-4610-9E65-42D4E4D69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A98559A7-2A10-48D9-8B48-C0955B61F112}"/>
            </a:ext>
            <a:ext uri="{147F2762-F138-4A5C-976F-8EAC2B608ADB}">
              <a16:predDERef xmlns:a16="http://schemas.microsoft.com/office/drawing/2014/main" pred="{B331B56C-6E96-4512-A689-FA7DFDDB2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B46F8083-D722-46F5-8769-E62E4E4CBA5D}"/>
            </a:ext>
            <a:ext uri="{147F2762-F138-4A5C-976F-8EAC2B608ADB}">
              <a16:predDERef xmlns:a16="http://schemas.microsoft.com/office/drawing/2014/main" pred="{A98559A7-2A10-48D9-8B48-C0955B61F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3525BEDF-2D56-4473-A3E4-CC3EE79599BF}"/>
            </a:ext>
            <a:ext uri="{147F2762-F138-4A5C-976F-8EAC2B608ADB}">
              <a16:predDERef xmlns:a16="http://schemas.microsoft.com/office/drawing/2014/main" pred="{B46F8083-D722-46F5-8769-E62E4E4CB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E9FFB0A8-5923-4E9F-8433-2E26DA63F491}"/>
            </a:ext>
            <a:ext uri="{147F2762-F138-4A5C-976F-8EAC2B608ADB}">
              <a16:predDERef xmlns:a16="http://schemas.microsoft.com/office/drawing/2014/main" pred="{3525BEDF-2D56-4473-A3E4-CC3EE7959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327AEBE7-BB87-4178-A219-5616DF938465}"/>
            </a:ext>
            <a:ext uri="{147F2762-F138-4A5C-976F-8EAC2B608ADB}">
              <a16:predDERef xmlns:a16="http://schemas.microsoft.com/office/drawing/2014/main" pred="{E9FFB0A8-5923-4E9F-8433-2E26DA63F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F71B3D5C-3222-498A-95BF-F77866B99AD2}"/>
            </a:ext>
            <a:ext uri="{147F2762-F138-4A5C-976F-8EAC2B608ADB}">
              <a16:predDERef xmlns:a16="http://schemas.microsoft.com/office/drawing/2014/main" pred="{327AEBE7-BB87-4178-A219-5616DF938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87B686A1-3FE9-4760-9B17-4CB5A9E13353}"/>
            </a:ext>
            <a:ext uri="{147F2762-F138-4A5C-976F-8EAC2B608ADB}">
              <a16:predDERef xmlns:a16="http://schemas.microsoft.com/office/drawing/2014/main" pred="{F71B3D5C-3222-498A-95BF-F77866B99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D58F4B71-6C6E-420A-9F0C-D5FEC19979F7}"/>
            </a:ext>
            <a:ext uri="{147F2762-F138-4A5C-976F-8EAC2B608ADB}">
              <a16:predDERef xmlns:a16="http://schemas.microsoft.com/office/drawing/2014/main" pred="{87B686A1-3FE9-4760-9B17-4CB5A9E13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442830D6-5BEC-4707-B8C0-B4F2CB303611}"/>
            </a:ext>
            <a:ext uri="{147F2762-F138-4A5C-976F-8EAC2B608ADB}">
              <a16:predDERef xmlns:a16="http://schemas.microsoft.com/office/drawing/2014/main" pred="{D58F4B71-6C6E-420A-9F0C-D5FEC1997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733B8F7F-E7E7-49F5-AB41-1072B31FD5B6}"/>
            </a:ext>
            <a:ext uri="{147F2762-F138-4A5C-976F-8EAC2B608ADB}">
              <a16:predDERef xmlns:a16="http://schemas.microsoft.com/office/drawing/2014/main" pred="{442830D6-5BEC-4707-B8C0-B4F2CB303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1F9578A8-B40D-404B-BE3B-368238F8B3F6}"/>
            </a:ext>
            <a:ext uri="{147F2762-F138-4A5C-976F-8EAC2B608ADB}">
              <a16:predDERef xmlns:a16="http://schemas.microsoft.com/office/drawing/2014/main" pred="{733B8F7F-E7E7-49F5-AB41-1072B31FD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032937D5-B49E-435E-8B7D-460B394000CD}"/>
            </a:ext>
            <a:ext uri="{147F2762-F138-4A5C-976F-8EAC2B608ADB}">
              <a16:predDERef xmlns:a16="http://schemas.microsoft.com/office/drawing/2014/main" pred="{1F9578A8-B40D-404B-BE3B-368238F8B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BED626FB-15AF-4AAF-AAF6-7AF8A7E504CB}"/>
            </a:ext>
            <a:ext uri="{147F2762-F138-4A5C-976F-8EAC2B608ADB}">
              <a16:predDERef xmlns:a16="http://schemas.microsoft.com/office/drawing/2014/main" pred="{032937D5-B49E-435E-8B7D-460B394000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A30EE5E6-B48E-4C4A-B94C-0A51E1F48369}"/>
            </a:ext>
            <a:ext uri="{147F2762-F138-4A5C-976F-8EAC2B608ADB}">
              <a16:predDERef xmlns:a16="http://schemas.microsoft.com/office/drawing/2014/main" pred="{BED626FB-15AF-4AAF-AAF6-7AF8A7E50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056B207A-F5A9-4D55-8B74-2920C92A75A0}"/>
            </a:ext>
            <a:ext uri="{147F2762-F138-4A5C-976F-8EAC2B608ADB}">
              <a16:predDERef xmlns:a16="http://schemas.microsoft.com/office/drawing/2014/main" pred="{A30EE5E6-B48E-4C4A-B94C-0A51E1F48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FC963CCD-2E80-4DD9-9950-32D8C1EE7F2C}"/>
            </a:ext>
            <a:ext uri="{147F2762-F138-4A5C-976F-8EAC2B608ADB}">
              <a16:predDERef xmlns:a16="http://schemas.microsoft.com/office/drawing/2014/main" pred="{056B207A-F5A9-4D55-8B74-2920C92A7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B4EF4EBB-E0DB-415F-B815-4E24CD3E6171}"/>
            </a:ext>
            <a:ext uri="{147F2762-F138-4A5C-976F-8EAC2B608ADB}">
              <a16:predDERef xmlns:a16="http://schemas.microsoft.com/office/drawing/2014/main" pred="{FC963CCD-2E80-4DD9-9950-32D8C1EE7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4E1BE999-77AF-41B6-BD59-919CA0AEE396}"/>
            </a:ext>
            <a:ext uri="{147F2762-F138-4A5C-976F-8EAC2B608ADB}">
              <a16:predDERef xmlns:a16="http://schemas.microsoft.com/office/drawing/2014/main" pred="{B4EF4EBB-E0DB-415F-B815-4E24CD3E6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6C669D5B-DCC5-49AE-8896-7433E6303568}"/>
            </a:ext>
            <a:ext uri="{147F2762-F138-4A5C-976F-8EAC2B608ADB}">
              <a16:predDERef xmlns:a16="http://schemas.microsoft.com/office/drawing/2014/main" pred="{4E1BE999-77AF-41B6-BD59-919CA0AEE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6E3D6F96-9D9F-4CFD-ADED-DAFEB590155E}"/>
            </a:ext>
            <a:ext uri="{147F2762-F138-4A5C-976F-8EAC2B608ADB}">
              <a16:predDERef xmlns:a16="http://schemas.microsoft.com/office/drawing/2014/main" pred="{6C669D5B-DCC5-49AE-8896-7433E6303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F03B8630-F9FB-4F5E-88C3-124E111464C4}"/>
            </a:ext>
            <a:ext uri="{147F2762-F138-4A5C-976F-8EAC2B608ADB}">
              <a16:predDERef xmlns:a16="http://schemas.microsoft.com/office/drawing/2014/main" pred="{6E3D6F96-9D9F-4CFD-ADED-DAFEB5901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851876FB-B308-47BC-AB40-5DA912BAA354}"/>
            </a:ext>
            <a:ext uri="{147F2762-F138-4A5C-976F-8EAC2B608ADB}">
              <a16:predDERef xmlns:a16="http://schemas.microsoft.com/office/drawing/2014/main" pred="{F03B8630-F9FB-4F5E-88C3-124E11146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2332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1F2906F8-B43D-4B31-BCED-FD89EA306DC3}"/>
            </a:ext>
            <a:ext uri="{147F2762-F138-4A5C-976F-8EAC2B608ADB}">
              <a16:predDERef xmlns:a16="http://schemas.microsoft.com/office/drawing/2014/main" pred="{851876FB-B308-47BC-AB40-5DA912BAA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2B9B7460-EDFF-499E-ADDA-E0E9EBD97DB1}"/>
            </a:ext>
            <a:ext uri="{147F2762-F138-4A5C-976F-8EAC2B608ADB}">
              <a16:predDERef xmlns:a16="http://schemas.microsoft.com/office/drawing/2014/main" pred="{1F2906F8-B43D-4B31-BCED-FD89EA306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A09245A1-DDE3-49A0-963D-6AF30D602BF5}"/>
            </a:ext>
            <a:ext uri="{147F2762-F138-4A5C-976F-8EAC2B608ADB}">
              <a16:predDERef xmlns:a16="http://schemas.microsoft.com/office/drawing/2014/main" pred="{2B9B7460-EDFF-499E-ADDA-E0E9EBD97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0E8720D1-AB08-43AF-97D7-CF738271B7CA}"/>
            </a:ext>
            <a:ext uri="{147F2762-F138-4A5C-976F-8EAC2B608ADB}">
              <a16:predDERef xmlns:a16="http://schemas.microsoft.com/office/drawing/2014/main" pred="{A09245A1-DDE3-49A0-963D-6AF30D602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13349E92-D437-4D8F-A3C3-EDA0B8C1118F}"/>
            </a:ext>
            <a:ext uri="{147F2762-F138-4A5C-976F-8EAC2B608ADB}">
              <a16:predDERef xmlns:a16="http://schemas.microsoft.com/office/drawing/2014/main" pred="{0E8720D1-AB08-43AF-97D7-CF738271B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F354B78C-3D4B-4441-B2AD-1F025844EEF6}"/>
            </a:ext>
            <a:ext uri="{147F2762-F138-4A5C-976F-8EAC2B608ADB}">
              <a16:predDERef xmlns:a16="http://schemas.microsoft.com/office/drawing/2014/main" pred="{13349E92-D437-4D8F-A3C3-EDA0B8C11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734F1F83-2D8A-47E0-8981-B17388146E3C}"/>
            </a:ext>
            <a:ext uri="{147F2762-F138-4A5C-976F-8EAC2B608ADB}">
              <a16:predDERef xmlns:a16="http://schemas.microsoft.com/office/drawing/2014/main" pred="{F354B78C-3D4B-4441-B2AD-1F025844E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D3768074-6CEE-4A96-9EAD-043FB1A50720}"/>
            </a:ext>
            <a:ext uri="{147F2762-F138-4A5C-976F-8EAC2B608ADB}">
              <a16:predDERef xmlns:a16="http://schemas.microsoft.com/office/drawing/2014/main" pred="{734F1F83-2D8A-47E0-8981-B17388146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4B34CE9B-DB26-40DC-8F6C-25BC3794675C}"/>
            </a:ext>
            <a:ext uri="{147F2762-F138-4A5C-976F-8EAC2B608ADB}">
              <a16:predDERef xmlns:a16="http://schemas.microsoft.com/office/drawing/2014/main" pred="{D3768074-6CEE-4A96-9EAD-043FB1A50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1C94A5B0-3C3F-4CA9-A1BC-52F8DA4D6170}"/>
            </a:ext>
            <a:ext uri="{147F2762-F138-4A5C-976F-8EAC2B608ADB}">
              <a16:predDERef xmlns:a16="http://schemas.microsoft.com/office/drawing/2014/main" pred="{4B34CE9B-DB26-40DC-8F6C-25BC37946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DEE4C9ED-FBCE-4EC8-BC2F-1B0C5D03A523}"/>
            </a:ext>
            <a:ext uri="{147F2762-F138-4A5C-976F-8EAC2B608ADB}">
              <a16:predDERef xmlns:a16="http://schemas.microsoft.com/office/drawing/2014/main" pred="{1C94A5B0-3C3F-4CA9-A1BC-52F8DA4D6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6E878E8C-E46C-4D56-94D7-301F1AEC0B1E}"/>
            </a:ext>
            <a:ext uri="{147F2762-F138-4A5C-976F-8EAC2B608ADB}">
              <a16:predDERef xmlns:a16="http://schemas.microsoft.com/office/drawing/2014/main" pred="{DEE4C9ED-FBCE-4EC8-BC2F-1B0C5D03A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0F56BD79-4BD4-4CC7-B5D1-F718A77954D2}"/>
            </a:ext>
            <a:ext uri="{147F2762-F138-4A5C-976F-8EAC2B608ADB}">
              <a16:predDERef xmlns:a16="http://schemas.microsoft.com/office/drawing/2014/main" pred="{6E878E8C-E46C-4D56-94D7-301F1AEC0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B3DDF81B-3426-4505-96E7-A852DE391047}"/>
            </a:ext>
            <a:ext uri="{147F2762-F138-4A5C-976F-8EAC2B608ADB}">
              <a16:predDERef xmlns:a16="http://schemas.microsoft.com/office/drawing/2014/main" pred="{0F56BD79-4BD4-4CC7-B5D1-F718A7795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07E6233A-AC6B-4913-B200-E7A4A18DD660}"/>
            </a:ext>
            <a:ext uri="{147F2762-F138-4A5C-976F-8EAC2B608ADB}">
              <a16:predDERef xmlns:a16="http://schemas.microsoft.com/office/drawing/2014/main" pred="{B3DDF81B-3426-4505-96E7-A852DE391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A0001C76-58CD-4135-A789-0A0D7186FFC5}"/>
            </a:ext>
            <a:ext uri="{147F2762-F138-4A5C-976F-8EAC2B608ADB}">
              <a16:predDERef xmlns:a16="http://schemas.microsoft.com/office/drawing/2014/main" pred="{07E6233A-AC6B-4913-B200-E7A4A18DD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45986FEE-88A8-4170-B39D-250433357C82}"/>
            </a:ext>
            <a:ext uri="{147F2762-F138-4A5C-976F-8EAC2B608ADB}">
              <a16:predDERef xmlns:a16="http://schemas.microsoft.com/office/drawing/2014/main" pred="{A0001C76-58CD-4135-A789-0A0D7186FF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760B38E8-9DB1-4F67-BE66-BCCDC4F156A9}"/>
            </a:ext>
            <a:ext uri="{147F2762-F138-4A5C-976F-8EAC2B608ADB}">
              <a16:predDERef xmlns:a16="http://schemas.microsoft.com/office/drawing/2014/main" pred="{45986FEE-88A8-4170-B39D-250433357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8F4D8E0F-1865-49AB-AF15-C17796BB511A}"/>
            </a:ext>
            <a:ext uri="{147F2762-F138-4A5C-976F-8EAC2B608ADB}">
              <a16:predDERef xmlns:a16="http://schemas.microsoft.com/office/drawing/2014/main" pred="{760B38E8-9DB1-4F67-BE66-BCCDC4F15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2F2EA6C2-92E6-4D68-BA57-94CBF5DCE451}"/>
            </a:ext>
            <a:ext uri="{147F2762-F138-4A5C-976F-8EAC2B608ADB}">
              <a16:predDERef xmlns:a16="http://schemas.microsoft.com/office/drawing/2014/main" pred="{8F4D8E0F-1865-49AB-AF15-C17796BB5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BC1E9C22-92F5-484B-97AE-7C1DB5D230BE}"/>
            </a:ext>
            <a:ext uri="{147F2762-F138-4A5C-976F-8EAC2B608ADB}">
              <a16:predDERef xmlns:a16="http://schemas.microsoft.com/office/drawing/2014/main" pred="{2F2EA6C2-92E6-4D68-BA57-94CBF5DCE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5D4BA273-067E-48DA-AC3E-B96332394F1F}"/>
            </a:ext>
            <a:ext uri="{147F2762-F138-4A5C-976F-8EAC2B608ADB}">
              <a16:predDERef xmlns:a16="http://schemas.microsoft.com/office/drawing/2014/main" pred="{BC1E9C22-92F5-484B-97AE-7C1DB5D23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035B5CEA-D64C-4513-8896-8065897C60C9}"/>
            </a:ext>
            <a:ext uri="{147F2762-F138-4A5C-976F-8EAC2B608ADB}">
              <a16:predDERef xmlns:a16="http://schemas.microsoft.com/office/drawing/2014/main" pred="{5D4BA273-067E-48DA-AC3E-B96332394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6107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78F0ACCD-B4E6-4CC8-BCAF-8CB18A47AF3A}"/>
            </a:ext>
            <a:ext uri="{147F2762-F138-4A5C-976F-8EAC2B608ADB}">
              <a16:predDERef xmlns:a16="http://schemas.microsoft.com/office/drawing/2014/main" pred="{035B5CEA-D64C-4513-8896-8065897C60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6107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3924" cy="0"/>
    <xdr:pic>
      <xdr:nvPicPr>
        <xdr:cNvPr id="574" name="Image 418">
          <a:extLst>
            <a:ext uri="{FF2B5EF4-FFF2-40B4-BE49-F238E27FC236}">
              <a16:creationId xmlns:a16="http://schemas.microsoft.com/office/drawing/2014/main" id="{C7D988F3-6D5F-48F0-9B75-1051A8A8AB97}"/>
            </a:ext>
            <a:ext uri="{147F2762-F138-4A5C-976F-8EAC2B608ADB}">
              <a16:predDERef xmlns:a16="http://schemas.microsoft.com/office/drawing/2014/main" pred="{78F0ACCD-B4E6-4CC8-BCAF-8CB18A47A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392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2" cy="0"/>
    <xdr:pic>
      <xdr:nvPicPr>
        <xdr:cNvPr id="575" name="Image 419">
          <a:extLst>
            <a:ext uri="{FF2B5EF4-FFF2-40B4-BE49-F238E27FC236}">
              <a16:creationId xmlns:a16="http://schemas.microsoft.com/office/drawing/2014/main" id="{60AA3AF6-B106-4772-8CD5-183E2081CCE1}"/>
            </a:ext>
            <a:ext uri="{147F2762-F138-4A5C-976F-8EAC2B608ADB}">
              <a16:predDERef xmlns:a16="http://schemas.microsoft.com/office/drawing/2014/main" pred="{C7D988F3-6D5F-48F0-9B75-1051A8A8A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610725"/>
          <a:ext cx="921362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76" name="Image 11">
          <a:extLst>
            <a:ext uri="{FF2B5EF4-FFF2-40B4-BE49-F238E27FC236}">
              <a16:creationId xmlns:a16="http://schemas.microsoft.com/office/drawing/2014/main" id="{2781C1ED-C02A-4570-90F2-0A9135C214D8}"/>
            </a:ext>
            <a:ext uri="{147F2762-F138-4A5C-976F-8EAC2B608ADB}">
              <a16:predDERef xmlns:a16="http://schemas.microsoft.com/office/drawing/2014/main" pred="{60AA3AF6-B106-4772-8CD5-183E2081C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77" name="Image 42">
          <a:extLst>
            <a:ext uri="{FF2B5EF4-FFF2-40B4-BE49-F238E27FC236}">
              <a16:creationId xmlns:a16="http://schemas.microsoft.com/office/drawing/2014/main" id="{348C5B53-6AB7-4159-ABE1-F820FD03DD4D}"/>
            </a:ext>
            <a:ext uri="{147F2762-F138-4A5C-976F-8EAC2B608ADB}">
              <a16:predDERef xmlns:a16="http://schemas.microsoft.com/office/drawing/2014/main" pred="{2781C1ED-C02A-4570-90F2-0A9135C21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78" name="Image 72">
          <a:extLst>
            <a:ext uri="{FF2B5EF4-FFF2-40B4-BE49-F238E27FC236}">
              <a16:creationId xmlns:a16="http://schemas.microsoft.com/office/drawing/2014/main" id="{6E05F495-6B0F-42D1-B8BA-0A2369F94665}"/>
            </a:ext>
            <a:ext uri="{147F2762-F138-4A5C-976F-8EAC2B608ADB}">
              <a16:predDERef xmlns:a16="http://schemas.microsoft.com/office/drawing/2014/main" pred="{348C5B53-6AB7-4159-ABE1-F820FD03D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79" name="Image 93">
          <a:extLst>
            <a:ext uri="{FF2B5EF4-FFF2-40B4-BE49-F238E27FC236}">
              <a16:creationId xmlns:a16="http://schemas.microsoft.com/office/drawing/2014/main" id="{2BFF9E42-5B5D-432A-9BE8-6A90348BAC59}"/>
            </a:ext>
            <a:ext uri="{147F2762-F138-4A5C-976F-8EAC2B608ADB}">
              <a16:predDERef xmlns:a16="http://schemas.microsoft.com/office/drawing/2014/main" pred="{6E05F495-6B0F-42D1-B8BA-0A2369F94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0" name="Image 123">
          <a:extLst>
            <a:ext uri="{FF2B5EF4-FFF2-40B4-BE49-F238E27FC236}">
              <a16:creationId xmlns:a16="http://schemas.microsoft.com/office/drawing/2014/main" id="{CB31DF88-34A6-41F5-9111-9E69A7A5295D}"/>
            </a:ext>
            <a:ext uri="{147F2762-F138-4A5C-976F-8EAC2B608ADB}">
              <a16:predDERef xmlns:a16="http://schemas.microsoft.com/office/drawing/2014/main" pred="{2BFF9E42-5B5D-432A-9BE8-6A90348BA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1" name="Image 144">
          <a:extLst>
            <a:ext uri="{FF2B5EF4-FFF2-40B4-BE49-F238E27FC236}">
              <a16:creationId xmlns:a16="http://schemas.microsoft.com/office/drawing/2014/main" id="{5B724C8B-950B-4C88-9607-6862665EEB58}"/>
            </a:ext>
            <a:ext uri="{147F2762-F138-4A5C-976F-8EAC2B608ADB}">
              <a16:predDERef xmlns:a16="http://schemas.microsoft.com/office/drawing/2014/main" pred="{CB31DF88-34A6-41F5-9111-9E69A7A52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2" name="Image 174">
          <a:extLst>
            <a:ext uri="{FF2B5EF4-FFF2-40B4-BE49-F238E27FC236}">
              <a16:creationId xmlns:a16="http://schemas.microsoft.com/office/drawing/2014/main" id="{87C2C5E5-7B7A-475A-BC4B-280BAF578867}"/>
            </a:ext>
            <a:ext uri="{147F2762-F138-4A5C-976F-8EAC2B608ADB}">
              <a16:predDERef xmlns:a16="http://schemas.microsoft.com/office/drawing/2014/main" pred="{5B724C8B-950B-4C88-9607-6862665EE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3" name="Image 195">
          <a:extLst>
            <a:ext uri="{FF2B5EF4-FFF2-40B4-BE49-F238E27FC236}">
              <a16:creationId xmlns:a16="http://schemas.microsoft.com/office/drawing/2014/main" id="{B79596F3-C0FC-46CA-84CE-3C0BC3B2C492}"/>
            </a:ext>
            <a:ext uri="{147F2762-F138-4A5C-976F-8EAC2B608ADB}">
              <a16:predDERef xmlns:a16="http://schemas.microsoft.com/office/drawing/2014/main" pred="{87C2C5E5-7B7A-475A-BC4B-280BAF578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4" name="Image 225">
          <a:extLst>
            <a:ext uri="{FF2B5EF4-FFF2-40B4-BE49-F238E27FC236}">
              <a16:creationId xmlns:a16="http://schemas.microsoft.com/office/drawing/2014/main" id="{BC456F35-BCF2-4DDB-8546-A5D4015910C6}"/>
            </a:ext>
            <a:ext uri="{147F2762-F138-4A5C-976F-8EAC2B608ADB}">
              <a16:predDERef xmlns:a16="http://schemas.microsoft.com/office/drawing/2014/main" pred="{B79596F3-C0FC-46CA-84CE-3C0BC3B2C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5" name="Image 246">
          <a:extLst>
            <a:ext uri="{FF2B5EF4-FFF2-40B4-BE49-F238E27FC236}">
              <a16:creationId xmlns:a16="http://schemas.microsoft.com/office/drawing/2014/main" id="{FDBCC76E-5A42-4A61-9358-88448FFFDDEA}"/>
            </a:ext>
            <a:ext uri="{147F2762-F138-4A5C-976F-8EAC2B608ADB}">
              <a16:predDERef xmlns:a16="http://schemas.microsoft.com/office/drawing/2014/main" pred="{BC456F35-BCF2-4DDB-8546-A5D401591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6" name="Image 276">
          <a:extLst>
            <a:ext uri="{FF2B5EF4-FFF2-40B4-BE49-F238E27FC236}">
              <a16:creationId xmlns:a16="http://schemas.microsoft.com/office/drawing/2014/main" id="{BC59F533-0593-42D3-B630-6F80EF1B72D9}"/>
            </a:ext>
            <a:ext uri="{147F2762-F138-4A5C-976F-8EAC2B608ADB}">
              <a16:predDERef xmlns:a16="http://schemas.microsoft.com/office/drawing/2014/main" pred="{FDBCC76E-5A42-4A61-9358-88448FFFD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7" name="Image 297">
          <a:extLst>
            <a:ext uri="{FF2B5EF4-FFF2-40B4-BE49-F238E27FC236}">
              <a16:creationId xmlns:a16="http://schemas.microsoft.com/office/drawing/2014/main" id="{C05C519E-B49D-4B6A-8719-B7EE6C6AA5A0}"/>
            </a:ext>
            <a:ext uri="{147F2762-F138-4A5C-976F-8EAC2B608ADB}">
              <a16:predDERef xmlns:a16="http://schemas.microsoft.com/office/drawing/2014/main" pred="{BC59F533-0593-42D3-B630-6F80EF1B72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8" name="Image 327">
          <a:extLst>
            <a:ext uri="{FF2B5EF4-FFF2-40B4-BE49-F238E27FC236}">
              <a16:creationId xmlns:a16="http://schemas.microsoft.com/office/drawing/2014/main" id="{D19AF9E1-DABD-4684-B773-C18A242251A9}"/>
            </a:ext>
            <a:ext uri="{147F2762-F138-4A5C-976F-8EAC2B608ADB}">
              <a16:predDERef xmlns:a16="http://schemas.microsoft.com/office/drawing/2014/main" pred="{C05C519E-B49D-4B6A-8719-B7EE6C6AA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89" name="Image 348">
          <a:extLst>
            <a:ext uri="{FF2B5EF4-FFF2-40B4-BE49-F238E27FC236}">
              <a16:creationId xmlns:a16="http://schemas.microsoft.com/office/drawing/2014/main" id="{CAEFCEA7-A5C0-420A-8356-3423B1F7529E}"/>
            </a:ext>
            <a:ext uri="{147F2762-F138-4A5C-976F-8EAC2B608ADB}">
              <a16:predDERef xmlns:a16="http://schemas.microsoft.com/office/drawing/2014/main" pred="{D19AF9E1-DABD-4684-B773-C18A24225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90" name="Image 378">
          <a:extLst>
            <a:ext uri="{FF2B5EF4-FFF2-40B4-BE49-F238E27FC236}">
              <a16:creationId xmlns:a16="http://schemas.microsoft.com/office/drawing/2014/main" id="{8F9EB4DB-4A13-49E8-807F-DC0442BA1343}"/>
            </a:ext>
            <a:ext uri="{147F2762-F138-4A5C-976F-8EAC2B608ADB}">
              <a16:predDERef xmlns:a16="http://schemas.microsoft.com/office/drawing/2014/main" pred="{CAEFCEA7-A5C0-420A-8356-3423B1F75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91" name="Image 452">
          <a:extLst>
            <a:ext uri="{FF2B5EF4-FFF2-40B4-BE49-F238E27FC236}">
              <a16:creationId xmlns:a16="http://schemas.microsoft.com/office/drawing/2014/main" id="{BA670CCD-1A64-45D1-A62E-A2FFA60D9C2F}"/>
            </a:ext>
            <a:ext uri="{147F2762-F138-4A5C-976F-8EAC2B608ADB}">
              <a16:predDERef xmlns:a16="http://schemas.microsoft.com/office/drawing/2014/main" pred="{8F9EB4DB-4A13-49E8-807F-DC0442BA1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92" name="Image 482">
          <a:extLst>
            <a:ext uri="{FF2B5EF4-FFF2-40B4-BE49-F238E27FC236}">
              <a16:creationId xmlns:a16="http://schemas.microsoft.com/office/drawing/2014/main" id="{73409631-5155-4C70-9CFC-95F67F49DAEB}"/>
            </a:ext>
            <a:ext uri="{147F2762-F138-4A5C-976F-8EAC2B608ADB}">
              <a16:predDERef xmlns:a16="http://schemas.microsoft.com/office/drawing/2014/main" pred="{BA670CCD-1A64-45D1-A62E-A2FFA60D9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38</xdr:row>
      <xdr:rowOff>0</xdr:rowOff>
    </xdr:from>
    <xdr:ext cx="921364" cy="0"/>
    <xdr:pic>
      <xdr:nvPicPr>
        <xdr:cNvPr id="593" name="Image 503">
          <a:extLst>
            <a:ext uri="{FF2B5EF4-FFF2-40B4-BE49-F238E27FC236}">
              <a16:creationId xmlns:a16="http://schemas.microsoft.com/office/drawing/2014/main" id="{533F58C0-AE14-4403-B0ED-D65C4F7D1831}"/>
            </a:ext>
            <a:ext uri="{147F2762-F138-4A5C-976F-8EAC2B608ADB}">
              <a16:predDERef xmlns:a16="http://schemas.microsoft.com/office/drawing/2014/main" pred="{73409631-5155-4C70-9CFC-95F67F49D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233225"/>
          <a:ext cx="921364" cy="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38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73F18E4D-C58B-494B-A41A-48F5F880E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E6C5D453-6A68-432B-93D0-9B2312EDE64A}"/>
            </a:ext>
            <a:ext uri="{147F2762-F138-4A5C-976F-8EAC2B608ADB}">
              <a16:predDERef xmlns:a16="http://schemas.microsoft.com/office/drawing/2014/main" pred="{73F18E4D-C58B-494B-A41A-48F5F880E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09618A22-DDD3-48F2-9988-4BDD0D6916CA}"/>
            </a:ext>
            <a:ext uri="{147F2762-F138-4A5C-976F-8EAC2B608ADB}">
              <a16:predDERef xmlns:a16="http://schemas.microsoft.com/office/drawing/2014/main" pred="{E6C5D453-6A68-432B-93D0-9B2312EDE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7B67F305-3E51-481E-81AF-B0E61664D844}"/>
            </a:ext>
            <a:ext uri="{147F2762-F138-4A5C-976F-8EAC2B608ADB}">
              <a16:predDERef xmlns:a16="http://schemas.microsoft.com/office/drawing/2014/main" pred="{09618A22-DDD3-48F2-9988-4BDD0D691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C40C9A96-4A29-45AC-AEFB-B866B4719EE2}"/>
            </a:ext>
            <a:ext uri="{147F2762-F138-4A5C-976F-8EAC2B608ADB}">
              <a16:predDERef xmlns:a16="http://schemas.microsoft.com/office/drawing/2014/main" pred="{7B67F305-3E51-481E-81AF-B0E61664D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148BBC41-4B52-4DBD-9572-C29EBE6E7A56}"/>
            </a:ext>
            <a:ext uri="{147F2762-F138-4A5C-976F-8EAC2B608ADB}">
              <a16:predDERef xmlns:a16="http://schemas.microsoft.com/office/drawing/2014/main" pred="{C40C9A96-4A29-45AC-AEFB-B866B4719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E3B3F34C-F9B0-4744-B4DF-040094A546FB}"/>
            </a:ext>
            <a:ext uri="{147F2762-F138-4A5C-976F-8EAC2B608ADB}">
              <a16:predDERef xmlns:a16="http://schemas.microsoft.com/office/drawing/2014/main" pred="{148BBC41-4B52-4DBD-9572-C29EBE6E7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A15EC5BF-1E69-4111-8C41-6417158C680E}"/>
            </a:ext>
            <a:ext uri="{147F2762-F138-4A5C-976F-8EAC2B608ADB}">
              <a16:predDERef xmlns:a16="http://schemas.microsoft.com/office/drawing/2014/main" pred="{E3B3F34C-F9B0-4744-B4DF-040094A54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CE7538D2-33BC-46B9-AB58-7C1933B31F84}"/>
            </a:ext>
            <a:ext uri="{147F2762-F138-4A5C-976F-8EAC2B608ADB}">
              <a16:predDERef xmlns:a16="http://schemas.microsoft.com/office/drawing/2014/main" pred="{A15EC5BF-1E69-4111-8C41-6417158C6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89344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1729F2DA-1E13-4857-987C-8893C6DA5A6D}"/>
            </a:ext>
            <a:ext uri="{147F2762-F138-4A5C-976F-8EAC2B608ADB}">
              <a16:predDERef xmlns:a16="http://schemas.microsoft.com/office/drawing/2014/main" pred="{CE7538D2-33BC-46B9-AB58-7C1933B31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65E98E5D-9A95-49AF-8AAB-FA628F548AFC}"/>
            </a:ext>
            <a:ext uri="{147F2762-F138-4A5C-976F-8EAC2B608ADB}">
              <a16:predDERef xmlns:a16="http://schemas.microsoft.com/office/drawing/2014/main" pred="{1729F2DA-1E13-4857-987C-8893C6DA5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01BC182C-CD70-4E47-B46A-7008DDE4226E}"/>
            </a:ext>
            <a:ext uri="{147F2762-F138-4A5C-976F-8EAC2B608ADB}">
              <a16:predDERef xmlns:a16="http://schemas.microsoft.com/office/drawing/2014/main" pred="{65E98E5D-9A95-49AF-8AAB-FA628F548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954405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C56828C9-2DE1-4633-B0BA-93B6FB597348}"/>
            </a:ext>
            <a:ext uri="{147F2762-F138-4A5C-976F-8EAC2B608ADB}">
              <a16:predDERef xmlns:a16="http://schemas.microsoft.com/office/drawing/2014/main" pred="{01BC182C-CD70-4E47-B46A-7008DDE42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EE8A4028-D4C7-4D80-A0DD-ABB131F0111E}"/>
            </a:ext>
            <a:ext uri="{147F2762-F138-4A5C-976F-8EAC2B608ADB}">
              <a16:predDERef xmlns:a16="http://schemas.microsoft.com/office/drawing/2014/main" pred="{C56828C9-2DE1-4633-B0BA-93B6FB597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9471E741-4EB3-4950-8543-5A4802065E89}"/>
            </a:ext>
            <a:ext uri="{147F2762-F138-4A5C-976F-8EAC2B608ADB}">
              <a16:predDERef xmlns:a16="http://schemas.microsoft.com/office/drawing/2014/main" pred="{EE8A4028-D4C7-4D80-A0DD-ABB131F01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864BF1A0-AB16-4E45-BFA4-1AAC7FA079CE}"/>
            </a:ext>
            <a:ext uri="{147F2762-F138-4A5C-976F-8EAC2B608ADB}">
              <a16:predDERef xmlns:a16="http://schemas.microsoft.com/office/drawing/2014/main" pred="{9471E741-4EB3-4950-8543-5A4802065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A84B6CDF-8437-457F-BBF5-E9034D31DFE7}"/>
            </a:ext>
            <a:ext uri="{147F2762-F138-4A5C-976F-8EAC2B608ADB}">
              <a16:predDERef xmlns:a16="http://schemas.microsoft.com/office/drawing/2014/main" pred="{864BF1A0-AB16-4E45-BFA4-1AAC7FA07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88A7D989-0E5F-4124-8C4A-950FE4007B7C}"/>
            </a:ext>
            <a:ext uri="{147F2762-F138-4A5C-976F-8EAC2B608ADB}">
              <a16:predDERef xmlns:a16="http://schemas.microsoft.com/office/drawing/2014/main" pred="{A84B6CDF-8437-457F-BBF5-E9034D31D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2A4CF769-88A1-4991-AC33-61D317826A09}"/>
            </a:ext>
            <a:ext uri="{147F2762-F138-4A5C-976F-8EAC2B608ADB}">
              <a16:predDERef xmlns:a16="http://schemas.microsoft.com/office/drawing/2014/main" pred="{88A7D989-0E5F-4124-8C4A-950FE4007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34CD1965-B23E-4EF3-AE96-7DB74B5E3A09}"/>
            </a:ext>
            <a:ext uri="{147F2762-F138-4A5C-976F-8EAC2B608ADB}">
              <a16:predDERef xmlns:a16="http://schemas.microsoft.com/office/drawing/2014/main" pred="{2A4CF769-88A1-4991-AC33-61D317826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9272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FFFC7292-C998-4A70-93BA-05430E340C1E}"/>
            </a:ext>
            <a:ext uri="{147F2762-F138-4A5C-976F-8EAC2B608ADB}">
              <a16:predDERef xmlns:a16="http://schemas.microsoft.com/office/drawing/2014/main" pred="{34CD1965-B23E-4EF3-AE96-7DB74B5E3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9DFBB78E-2574-43F6-8D52-81AA868D7EE2}"/>
            </a:ext>
            <a:ext uri="{147F2762-F138-4A5C-976F-8EAC2B608ADB}">
              <a16:predDERef xmlns:a16="http://schemas.microsoft.com/office/drawing/2014/main" pred="{FFFC7292-C998-4A70-93BA-05430E340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2CF22501-42C7-4E4D-97CF-B9294FA30BA7}"/>
            </a:ext>
            <a:ext uri="{147F2762-F138-4A5C-976F-8EAC2B608ADB}">
              <a16:predDERef xmlns:a16="http://schemas.microsoft.com/office/drawing/2014/main" pred="{9DFBB78E-2574-43F6-8D52-81AA868D7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375BD80E-4F20-4E86-AF1B-084B4E26E333}"/>
            </a:ext>
            <a:ext uri="{147F2762-F138-4A5C-976F-8EAC2B608ADB}">
              <a16:predDERef xmlns:a16="http://schemas.microsoft.com/office/drawing/2014/main" pred="{2CF22501-42C7-4E4D-97CF-B9294FA30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D41DD8EF-4E81-4715-A244-72E6D4682925}"/>
            </a:ext>
            <a:ext uri="{147F2762-F138-4A5C-976F-8EAC2B608ADB}">
              <a16:predDERef xmlns:a16="http://schemas.microsoft.com/office/drawing/2014/main" pred="{375BD80E-4F20-4E86-AF1B-084B4E26E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2F66FCA2-7427-4F8B-B69E-88DAE9555601}"/>
            </a:ext>
            <a:ext uri="{147F2762-F138-4A5C-976F-8EAC2B608ADB}">
              <a16:predDERef xmlns:a16="http://schemas.microsoft.com/office/drawing/2014/main" pred="{D41DD8EF-4E81-4715-A244-72E6D4682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3B4D7D9D-71EC-4E61-AA6F-80913198A8E2}"/>
            </a:ext>
            <a:ext uri="{147F2762-F138-4A5C-976F-8EAC2B608ADB}">
              <a16:predDERef xmlns:a16="http://schemas.microsoft.com/office/drawing/2014/main" pred="{2F66FCA2-7427-4F8B-B69E-88DAE95556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5D528B5F-8306-47CB-8BB0-8C5E8D94DE90}"/>
            </a:ext>
            <a:ext uri="{147F2762-F138-4A5C-976F-8EAC2B608ADB}">
              <a16:predDERef xmlns:a16="http://schemas.microsoft.com/office/drawing/2014/main" pred="{3B4D7D9D-71EC-4E61-AA6F-80913198A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782A5348-D596-4971-A272-983B9F860070}"/>
            </a:ext>
            <a:ext uri="{147F2762-F138-4A5C-976F-8EAC2B608ADB}">
              <a16:predDERef xmlns:a16="http://schemas.microsoft.com/office/drawing/2014/main" pred="{5D528B5F-8306-47CB-8BB0-8C5E8D94D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7380AB72-1AED-4922-9D0F-81ABB95C7F4A}"/>
            </a:ext>
            <a:ext uri="{147F2762-F138-4A5C-976F-8EAC2B608ADB}">
              <a16:predDERef xmlns:a16="http://schemas.microsoft.com/office/drawing/2014/main" pred="{782A5348-D596-4971-A272-983B9F860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108D5ED4-73F9-409B-A746-7A1D3817871D}"/>
            </a:ext>
            <a:ext uri="{147F2762-F138-4A5C-976F-8EAC2B608ADB}">
              <a16:predDERef xmlns:a16="http://schemas.microsoft.com/office/drawing/2014/main" pred="{7380AB72-1AED-4922-9D0F-81ABB95C7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DFEAA533-7D14-4D3B-8F89-7EBC6601F94D}"/>
            </a:ext>
            <a:ext uri="{147F2762-F138-4A5C-976F-8EAC2B608ADB}">
              <a16:predDERef xmlns:a16="http://schemas.microsoft.com/office/drawing/2014/main" pred="{108D5ED4-73F9-409B-A746-7A1D38178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7DB976AA-9770-4F36-8FE2-A9778123E7A8}"/>
            </a:ext>
            <a:ext uri="{147F2762-F138-4A5C-976F-8EAC2B608ADB}">
              <a16:predDERef xmlns:a16="http://schemas.microsoft.com/office/drawing/2014/main" pred="{DFEAA533-7D14-4D3B-8F89-7EBC6601F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23072CF9-CC5D-4F69-9A2C-8C695C0FE4E2}"/>
            </a:ext>
            <a:ext uri="{147F2762-F138-4A5C-976F-8EAC2B608ADB}">
              <a16:predDERef xmlns:a16="http://schemas.microsoft.com/office/drawing/2014/main" pred="{7DB976AA-9770-4F36-8FE2-A9778123E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70B31524-0919-41AF-B446-0B698E222418}"/>
            </a:ext>
            <a:ext uri="{147F2762-F138-4A5C-976F-8EAC2B608ADB}">
              <a16:predDERef xmlns:a16="http://schemas.microsoft.com/office/drawing/2014/main" pred="{23072CF9-CC5D-4F69-9A2C-8C695C0FE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ADCD16F2-09E5-4573-8DFD-2EC780BD7136}"/>
            </a:ext>
            <a:ext uri="{147F2762-F138-4A5C-976F-8EAC2B608ADB}">
              <a16:predDERef xmlns:a16="http://schemas.microsoft.com/office/drawing/2014/main" pred="{70B31524-0919-41AF-B446-0B698E222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F4708EB9-44A3-40A9-9F76-7631DAC935F3}"/>
            </a:ext>
            <a:ext uri="{147F2762-F138-4A5C-976F-8EAC2B608ADB}">
              <a16:predDERef xmlns:a16="http://schemas.microsoft.com/office/drawing/2014/main" pred="{ADCD16F2-09E5-4573-8DFD-2EC780BD7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62845B9D-C203-4586-BB35-A05C1BC467C9}"/>
            </a:ext>
            <a:ext uri="{147F2762-F138-4A5C-976F-8EAC2B608ADB}">
              <a16:predDERef xmlns:a16="http://schemas.microsoft.com/office/drawing/2014/main" pred="{F4708EB9-44A3-40A9-9F76-7631DAC93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FC5FA5B8-EE09-41AA-AE18-8B13F1B79A66}"/>
            </a:ext>
            <a:ext uri="{147F2762-F138-4A5C-976F-8EAC2B608ADB}">
              <a16:predDERef xmlns:a16="http://schemas.microsoft.com/office/drawing/2014/main" pred="{62845B9D-C203-4586-BB35-A05C1BC46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F8A23B0D-F2A6-4ED5-91EE-51138C2CC500}"/>
            </a:ext>
            <a:ext uri="{147F2762-F138-4A5C-976F-8EAC2B608ADB}">
              <a16:predDERef xmlns:a16="http://schemas.microsoft.com/office/drawing/2014/main" pred="{FC5FA5B8-EE09-41AA-AE18-8B13F1B79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44F23582-CB6F-4891-8F9F-F094087C7C0F}"/>
            </a:ext>
            <a:ext uri="{147F2762-F138-4A5C-976F-8EAC2B608ADB}">
              <a16:predDERef xmlns:a16="http://schemas.microsoft.com/office/drawing/2014/main" pred="{F8A23B0D-F2A6-4ED5-91EE-51138C2CC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DFFD1E99-00A8-4D26-BC4A-0CF8E0354853}"/>
            </a:ext>
            <a:ext uri="{147F2762-F138-4A5C-976F-8EAC2B608ADB}">
              <a16:predDERef xmlns:a16="http://schemas.microsoft.com/office/drawing/2014/main" pred="{44F23582-CB6F-4891-8F9F-F094087C7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A6325A48-881B-4601-A760-255FC8D87107}"/>
            </a:ext>
            <a:ext uri="{147F2762-F138-4A5C-976F-8EAC2B608ADB}">
              <a16:predDERef xmlns:a16="http://schemas.microsoft.com/office/drawing/2014/main" pred="{DFFD1E99-00A8-4D26-BC4A-0CF8E0354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35ECA9D3-4D65-41AB-A08A-614A8E3193B8}"/>
            </a:ext>
            <a:ext uri="{147F2762-F138-4A5C-976F-8EAC2B608ADB}">
              <a16:predDERef xmlns:a16="http://schemas.microsoft.com/office/drawing/2014/main" pred="{A6325A48-881B-4601-A760-255FC8D87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1CD6D8E2-1DF9-4681-A931-243E16A08CD5}"/>
            </a:ext>
            <a:ext uri="{147F2762-F138-4A5C-976F-8EAC2B608ADB}">
              <a16:predDERef xmlns:a16="http://schemas.microsoft.com/office/drawing/2014/main" pred="{35ECA9D3-4D65-41AB-A08A-614A8E319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ACA9466E-B025-4408-8FF6-054ED1B5FEA9}"/>
            </a:ext>
            <a:ext uri="{147F2762-F138-4A5C-976F-8EAC2B608ADB}">
              <a16:predDERef xmlns:a16="http://schemas.microsoft.com/office/drawing/2014/main" pred="{1CD6D8E2-1DF9-4681-A931-243E16A08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761316BB-B09F-4336-8199-2C7DF3C26DCA}"/>
            </a:ext>
            <a:ext uri="{147F2762-F138-4A5C-976F-8EAC2B608ADB}">
              <a16:predDERef xmlns:a16="http://schemas.microsoft.com/office/drawing/2014/main" pred="{ACA9466E-B025-4408-8FF6-054ED1B5F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A9622239-0F42-4790-AF6E-10EF85800ECA}"/>
            </a:ext>
            <a:ext uri="{147F2762-F138-4A5C-976F-8EAC2B608ADB}">
              <a16:predDERef xmlns:a16="http://schemas.microsoft.com/office/drawing/2014/main" pred="{761316BB-B09F-4336-8199-2C7DF3C26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41B309F0-46CC-4149-A010-CF42D50DBD8C}"/>
            </a:ext>
            <a:ext uri="{147F2762-F138-4A5C-976F-8EAC2B608ADB}">
              <a16:predDERef xmlns:a16="http://schemas.microsoft.com/office/drawing/2014/main" pred="{A9622239-0F42-4790-AF6E-10EF85800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0D681D11-02A2-46E4-BE62-7598CE172E65}"/>
            </a:ext>
            <a:ext uri="{147F2762-F138-4A5C-976F-8EAC2B608ADB}">
              <a16:predDERef xmlns:a16="http://schemas.microsoft.com/office/drawing/2014/main" pred="{41B309F0-46CC-4149-A010-CF42D50DB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C07B214D-8D97-41D8-8D05-4819001A44D9}"/>
            </a:ext>
            <a:ext uri="{147F2762-F138-4A5C-976F-8EAC2B608ADB}">
              <a16:predDERef xmlns:a16="http://schemas.microsoft.com/office/drawing/2014/main" pred="{0D681D11-02A2-46E4-BE62-7598CE172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53DADC82-404B-44D3-9B13-31CBC4B6B144}"/>
            </a:ext>
            <a:ext uri="{147F2762-F138-4A5C-976F-8EAC2B608ADB}">
              <a16:predDERef xmlns:a16="http://schemas.microsoft.com/office/drawing/2014/main" pred="{C07B214D-8D97-41D8-8D05-4819001A4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7327D307-8E04-4150-AF59-876451E0F91D}"/>
            </a:ext>
            <a:ext uri="{147F2762-F138-4A5C-976F-8EAC2B608ADB}">
              <a16:predDERef xmlns:a16="http://schemas.microsoft.com/office/drawing/2014/main" pred="{53DADC82-404B-44D3-9B13-31CBC4B6B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41F7DBAA-3DA9-4CAC-A52A-A4A22AC42D0A}"/>
            </a:ext>
            <a:ext uri="{147F2762-F138-4A5C-976F-8EAC2B608ADB}">
              <a16:predDERef xmlns:a16="http://schemas.microsoft.com/office/drawing/2014/main" pred="{7327D307-8E04-4150-AF59-876451E0F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540C486A-9BDA-4681-A1EE-57C88D16AFB0}"/>
            </a:ext>
            <a:ext uri="{147F2762-F138-4A5C-976F-8EAC2B608ADB}">
              <a16:predDERef xmlns:a16="http://schemas.microsoft.com/office/drawing/2014/main" pred="{41F7DBAA-3DA9-4CAC-A52A-A4A22AC42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527A609E-30AA-4E99-B35E-001F7F4C5D51}"/>
            </a:ext>
            <a:ext uri="{147F2762-F138-4A5C-976F-8EAC2B608ADB}">
              <a16:predDERef xmlns:a16="http://schemas.microsoft.com/office/drawing/2014/main" pred="{540C486A-9BDA-4681-A1EE-57C88D16A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9159EA0E-265A-4ABB-9B2D-4C96A6F20CA7}"/>
            </a:ext>
            <a:ext uri="{147F2762-F138-4A5C-976F-8EAC2B608ADB}">
              <a16:predDERef xmlns:a16="http://schemas.microsoft.com/office/drawing/2014/main" pred="{527A609E-30AA-4E99-B35E-001F7F4C5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BFD3D19D-6483-4ADF-A69B-DC48223CD8BC}"/>
            </a:ext>
            <a:ext uri="{147F2762-F138-4A5C-976F-8EAC2B608ADB}">
              <a16:predDERef xmlns:a16="http://schemas.microsoft.com/office/drawing/2014/main" pred="{9159EA0E-265A-4ABB-9B2D-4C96A6F20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330DCD86-7B6E-4AF1-82B1-A9D197331F2B}"/>
            </a:ext>
            <a:ext uri="{147F2762-F138-4A5C-976F-8EAC2B608ADB}">
              <a16:predDERef xmlns:a16="http://schemas.microsoft.com/office/drawing/2014/main" pred="{BFD3D19D-6483-4ADF-A69B-DC48223CD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26D811B2-2366-4589-87C4-2030D69474CE}"/>
            </a:ext>
            <a:ext uri="{147F2762-F138-4A5C-976F-8EAC2B608ADB}">
              <a16:predDERef xmlns:a16="http://schemas.microsoft.com/office/drawing/2014/main" pred="{330DCD86-7B6E-4AF1-82B1-A9D197331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F6A2B3BA-EFE2-4D8C-A8C3-6D1DD11C9157}"/>
            </a:ext>
            <a:ext uri="{147F2762-F138-4A5C-976F-8EAC2B608ADB}">
              <a16:predDERef xmlns:a16="http://schemas.microsoft.com/office/drawing/2014/main" pred="{26D811B2-2366-4589-87C4-2030D6947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CDA85C4A-3767-4C68-91DB-9D796EE6EADC}"/>
            </a:ext>
            <a:ext uri="{147F2762-F138-4A5C-976F-8EAC2B608ADB}">
              <a16:predDERef xmlns:a16="http://schemas.microsoft.com/office/drawing/2014/main" pred="{F6A2B3BA-EFE2-4D8C-A8C3-6D1DD11C9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E1A3D93B-DD33-4E43-892C-D8155923FBCE}"/>
            </a:ext>
            <a:ext uri="{147F2762-F138-4A5C-976F-8EAC2B608ADB}">
              <a16:predDERef xmlns:a16="http://schemas.microsoft.com/office/drawing/2014/main" pred="{CDA85C4A-3767-4C68-91DB-9D796EE6E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9F68D063-0959-481E-A5AB-86779A3F5D08}"/>
            </a:ext>
            <a:ext uri="{147F2762-F138-4A5C-976F-8EAC2B608ADB}">
              <a16:predDERef xmlns:a16="http://schemas.microsoft.com/office/drawing/2014/main" pred="{E1A3D93B-DD33-4E43-892C-D8155923F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A79EAC3E-DA06-4328-AE0D-45B30BCB47B2}"/>
            </a:ext>
            <a:ext uri="{147F2762-F138-4A5C-976F-8EAC2B608ADB}">
              <a16:predDERef xmlns:a16="http://schemas.microsoft.com/office/drawing/2014/main" pred="{9F68D063-0959-481E-A5AB-86779A3F5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DFB08E0C-778E-4E1E-9BBF-C1D37AACF6E6}"/>
            </a:ext>
            <a:ext uri="{147F2762-F138-4A5C-976F-8EAC2B608ADB}">
              <a16:predDERef xmlns:a16="http://schemas.microsoft.com/office/drawing/2014/main" pred="{A79EAC3E-DA06-4328-AE0D-45B30BCB4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D792F9AD-59E6-45B4-8471-6A1BEEC3CE10}"/>
            </a:ext>
            <a:ext uri="{147F2762-F138-4A5C-976F-8EAC2B608ADB}">
              <a16:predDERef xmlns:a16="http://schemas.microsoft.com/office/drawing/2014/main" pred="{DFB08E0C-778E-4E1E-9BBF-C1D37AACF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401C65D1-9C47-4BEC-BF76-59817D9B4B97}"/>
            </a:ext>
            <a:ext uri="{147F2762-F138-4A5C-976F-8EAC2B608ADB}">
              <a16:predDERef xmlns:a16="http://schemas.microsoft.com/office/drawing/2014/main" pred="{D792F9AD-59E6-45B4-8471-6A1BEEC3C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96DC2790-9CC4-4693-9027-2CD588E52431}"/>
            </a:ext>
            <a:ext uri="{147F2762-F138-4A5C-976F-8EAC2B608ADB}">
              <a16:predDERef xmlns:a16="http://schemas.microsoft.com/office/drawing/2014/main" pred="{401C65D1-9C47-4BEC-BF76-59817D9B4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C09A2504-15CE-47AF-A722-2F23A43A16B2}"/>
            </a:ext>
            <a:ext uri="{147F2762-F138-4A5C-976F-8EAC2B608ADB}">
              <a16:predDERef xmlns:a16="http://schemas.microsoft.com/office/drawing/2014/main" pred="{96DC2790-9CC4-4693-9027-2CD588E52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06342F58-B957-45FC-85B2-19D9CD57BF04}"/>
            </a:ext>
            <a:ext uri="{147F2762-F138-4A5C-976F-8EAC2B608ADB}">
              <a16:predDERef xmlns:a16="http://schemas.microsoft.com/office/drawing/2014/main" pred="{C09A2504-15CE-47AF-A722-2F23A43A1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41488580-2768-4FA0-914C-80C3A58252AC}"/>
            </a:ext>
            <a:ext uri="{147F2762-F138-4A5C-976F-8EAC2B608ADB}">
              <a16:predDERef xmlns:a16="http://schemas.microsoft.com/office/drawing/2014/main" pred="{06342F58-B957-45FC-85B2-19D9CD57B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A9579B51-C37A-4AD1-BA8F-3C02FAB9D6F5}"/>
            </a:ext>
            <a:ext uri="{147F2762-F138-4A5C-976F-8EAC2B608ADB}">
              <a16:predDERef xmlns:a16="http://schemas.microsoft.com/office/drawing/2014/main" pred="{41488580-2768-4FA0-914C-80C3A5825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394264E5-71E7-4602-AF4D-3DB27E818379}"/>
            </a:ext>
            <a:ext uri="{147F2762-F138-4A5C-976F-8EAC2B608ADB}">
              <a16:predDERef xmlns:a16="http://schemas.microsoft.com/office/drawing/2014/main" pred="{A9579B51-C37A-4AD1-BA8F-3C02FAB9D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90B0D390-BAAF-40FD-8A1A-59030086386B}"/>
            </a:ext>
            <a:ext uri="{147F2762-F138-4A5C-976F-8EAC2B608ADB}">
              <a16:predDERef xmlns:a16="http://schemas.microsoft.com/office/drawing/2014/main" pred="{394264E5-71E7-4602-AF4D-3DB27E818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C1880B7C-CA1E-4737-9714-CBE2D60A6D2A}"/>
            </a:ext>
            <a:ext uri="{147F2762-F138-4A5C-976F-8EAC2B608ADB}">
              <a16:predDERef xmlns:a16="http://schemas.microsoft.com/office/drawing/2014/main" pred="{90B0D390-BAAF-40FD-8A1A-590300863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73AD80E8-0EFB-421E-8156-ED9065A688C2}"/>
            </a:ext>
            <a:ext uri="{147F2762-F138-4A5C-976F-8EAC2B608ADB}">
              <a16:predDERef xmlns:a16="http://schemas.microsoft.com/office/drawing/2014/main" pred="{C1880B7C-CA1E-4737-9714-CBE2D60A6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E6276F28-50B8-4BB5-9735-EC9AFB9E60C7}"/>
            </a:ext>
            <a:ext uri="{147F2762-F138-4A5C-976F-8EAC2B608ADB}">
              <a16:predDERef xmlns:a16="http://schemas.microsoft.com/office/drawing/2014/main" pred="{73AD80E8-0EFB-421E-8156-ED9065A68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1F8EE0E1-4E95-4C33-BC60-30A8663591D9}"/>
            </a:ext>
            <a:ext uri="{147F2762-F138-4A5C-976F-8EAC2B608ADB}">
              <a16:predDERef xmlns:a16="http://schemas.microsoft.com/office/drawing/2014/main" pred="{E6276F28-50B8-4BB5-9735-EC9AFB9E6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03A9000F-8F05-40D3-AA70-6C5EC673CE59}"/>
            </a:ext>
            <a:ext uri="{147F2762-F138-4A5C-976F-8EAC2B608ADB}">
              <a16:predDERef xmlns:a16="http://schemas.microsoft.com/office/drawing/2014/main" pred="{1F8EE0E1-4E95-4C33-BC60-30A866359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BAFE24DD-0C4C-4CDE-99A0-0BFD65D3697E}"/>
            </a:ext>
            <a:ext uri="{147F2762-F138-4A5C-976F-8EAC2B608ADB}">
              <a16:predDERef xmlns:a16="http://schemas.microsoft.com/office/drawing/2014/main" pred="{03A9000F-8F05-40D3-AA70-6C5EC673C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3AC1B3B6-0B85-4D95-A0E4-B719CA0924C0}"/>
            </a:ext>
            <a:ext uri="{147F2762-F138-4A5C-976F-8EAC2B608ADB}">
              <a16:predDERef xmlns:a16="http://schemas.microsoft.com/office/drawing/2014/main" pred="{BAFE24DD-0C4C-4CDE-99A0-0BFD65D36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FD5C83FD-0B93-4133-B0FD-6A6B0966BCF0}"/>
            </a:ext>
            <a:ext uri="{147F2762-F138-4A5C-976F-8EAC2B608ADB}">
              <a16:predDERef xmlns:a16="http://schemas.microsoft.com/office/drawing/2014/main" pred="{3AC1B3B6-0B85-4D95-A0E4-B719CA092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72C1BAF2-C430-4AC5-AD96-B9D645C8D462}"/>
            </a:ext>
            <a:ext uri="{147F2762-F138-4A5C-976F-8EAC2B608ADB}">
              <a16:predDERef xmlns:a16="http://schemas.microsoft.com/office/drawing/2014/main" pred="{FD5C83FD-0B93-4133-B0FD-6A6B0966B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38F82A38-A07C-4259-AF17-2E30A3930C5F}"/>
            </a:ext>
            <a:ext uri="{147F2762-F138-4A5C-976F-8EAC2B608ADB}">
              <a16:predDERef xmlns:a16="http://schemas.microsoft.com/office/drawing/2014/main" pred="{72C1BAF2-C430-4AC5-AD96-B9D645C8D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7538324F-818E-4659-9DEC-BC5FA03F3803}"/>
            </a:ext>
            <a:ext uri="{147F2762-F138-4A5C-976F-8EAC2B608ADB}">
              <a16:predDERef xmlns:a16="http://schemas.microsoft.com/office/drawing/2014/main" pred="{38F82A38-A07C-4259-AF17-2E30A3930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681EFE8D-026E-44D0-A618-392CECACE202}"/>
            </a:ext>
            <a:ext uri="{147F2762-F138-4A5C-976F-8EAC2B608ADB}">
              <a16:predDERef xmlns:a16="http://schemas.microsoft.com/office/drawing/2014/main" pred="{7538324F-818E-4659-9DEC-BC5FA03F3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03404941-999B-4370-BD0B-BB745B4868B4}"/>
            </a:ext>
            <a:ext uri="{147F2762-F138-4A5C-976F-8EAC2B608ADB}">
              <a16:predDERef xmlns:a16="http://schemas.microsoft.com/office/drawing/2014/main" pred="{681EFE8D-026E-44D0-A618-392CECACE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8EFD93AD-8FBF-4538-BF78-AC2F4F5598FA}"/>
            </a:ext>
            <a:ext uri="{147F2762-F138-4A5C-976F-8EAC2B608ADB}">
              <a16:predDERef xmlns:a16="http://schemas.microsoft.com/office/drawing/2014/main" pred="{03404941-999B-4370-BD0B-BB745B486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0C24CCD6-174D-4F16-8022-C0EE5E68572B}"/>
            </a:ext>
            <a:ext uri="{147F2762-F138-4A5C-976F-8EAC2B608ADB}">
              <a16:predDERef xmlns:a16="http://schemas.microsoft.com/office/drawing/2014/main" pred="{8EFD93AD-8FBF-4538-BF78-AC2F4F559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8107E583-F423-434E-86A7-64056A02CA22}"/>
            </a:ext>
            <a:ext uri="{147F2762-F138-4A5C-976F-8EAC2B608ADB}">
              <a16:predDERef xmlns:a16="http://schemas.microsoft.com/office/drawing/2014/main" pred="{0C24CCD6-174D-4F16-8022-C0EE5E685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F57DD995-5AF9-4902-A9CA-3FFC73B8250D}"/>
            </a:ext>
            <a:ext uri="{147F2762-F138-4A5C-976F-8EAC2B608ADB}">
              <a16:predDERef xmlns:a16="http://schemas.microsoft.com/office/drawing/2014/main" pred="{8107E583-F423-434E-86A7-64056A02C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078512ED-96C5-4749-99D1-B54A3DE5E7B0}"/>
            </a:ext>
            <a:ext uri="{147F2762-F138-4A5C-976F-8EAC2B608ADB}">
              <a16:predDERef xmlns:a16="http://schemas.microsoft.com/office/drawing/2014/main" pred="{F57DD995-5AF9-4902-A9CA-3FFC73B82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B462BFCD-B081-46DA-91DA-53225C344D11}"/>
            </a:ext>
            <a:ext uri="{147F2762-F138-4A5C-976F-8EAC2B608ADB}">
              <a16:predDERef xmlns:a16="http://schemas.microsoft.com/office/drawing/2014/main" pred="{078512ED-96C5-4749-99D1-B54A3DE5E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BA477D8D-1424-4A5C-8523-53DC6031C95C}"/>
            </a:ext>
            <a:ext uri="{147F2762-F138-4A5C-976F-8EAC2B608ADB}">
              <a16:predDERef xmlns:a16="http://schemas.microsoft.com/office/drawing/2014/main" pred="{B462BFCD-B081-46DA-91DA-53225C344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676BBFD6-4B5E-4DA2-9EAC-E7F02EFEF206}"/>
            </a:ext>
            <a:ext uri="{147F2762-F138-4A5C-976F-8EAC2B608ADB}">
              <a16:predDERef xmlns:a16="http://schemas.microsoft.com/office/drawing/2014/main" pred="{BA477D8D-1424-4A5C-8523-53DC6031C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965009DA-E483-4E94-802F-0B5AC688A82B}"/>
            </a:ext>
            <a:ext uri="{147F2762-F138-4A5C-976F-8EAC2B608ADB}">
              <a16:predDERef xmlns:a16="http://schemas.microsoft.com/office/drawing/2014/main" pred="{676BBFD6-4B5E-4DA2-9EAC-E7F02EFEF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0D874ECA-74A2-4B43-9DF7-3C08F26A6998}"/>
            </a:ext>
            <a:ext uri="{147F2762-F138-4A5C-976F-8EAC2B608ADB}">
              <a16:predDERef xmlns:a16="http://schemas.microsoft.com/office/drawing/2014/main" pred="{965009DA-E483-4E94-802F-0B5AC688A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ADBA9217-C399-46B1-AFFA-F36B7C17F7E2}"/>
            </a:ext>
            <a:ext uri="{147F2762-F138-4A5C-976F-8EAC2B608ADB}">
              <a16:predDERef xmlns:a16="http://schemas.microsoft.com/office/drawing/2014/main" pred="{0D874ECA-74A2-4B43-9DF7-3C08F26A6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4A1F98F7-069D-42E5-80A8-5021D21EEBC3}"/>
            </a:ext>
            <a:ext uri="{147F2762-F138-4A5C-976F-8EAC2B608ADB}">
              <a16:predDERef xmlns:a16="http://schemas.microsoft.com/office/drawing/2014/main" pred="{ADBA9217-C399-46B1-AFFA-F36B7C17F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B1933E8C-9C8E-4BC4-99B5-081832A5C2CA}"/>
            </a:ext>
            <a:ext uri="{147F2762-F138-4A5C-976F-8EAC2B608ADB}">
              <a16:predDERef xmlns:a16="http://schemas.microsoft.com/office/drawing/2014/main" pred="{4A1F98F7-069D-42E5-80A8-5021D21EE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5CF56B57-8EC5-4936-BC8A-274A2D5E9E1D}"/>
            </a:ext>
            <a:ext uri="{147F2762-F138-4A5C-976F-8EAC2B608ADB}">
              <a16:predDERef xmlns:a16="http://schemas.microsoft.com/office/drawing/2014/main" pred="{B1933E8C-9C8E-4BC4-99B5-081832A5C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ED18B690-E974-40B0-917B-AC46D8CB8918}"/>
            </a:ext>
            <a:ext uri="{147F2762-F138-4A5C-976F-8EAC2B608ADB}">
              <a16:predDERef xmlns:a16="http://schemas.microsoft.com/office/drawing/2014/main" pred="{5CF56B57-8EC5-4936-BC8A-274A2D5E9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9E19D324-A5EA-4F4F-954E-B806B1A5092F}"/>
            </a:ext>
            <a:ext uri="{147F2762-F138-4A5C-976F-8EAC2B608ADB}">
              <a16:predDERef xmlns:a16="http://schemas.microsoft.com/office/drawing/2014/main" pred="{ED18B690-E974-40B0-917B-AC46D8CB8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8C312E9F-CA62-4AD1-8131-F5D529BC7DF6}"/>
            </a:ext>
            <a:ext uri="{147F2762-F138-4A5C-976F-8EAC2B608ADB}">
              <a16:predDERef xmlns:a16="http://schemas.microsoft.com/office/drawing/2014/main" pred="{9E19D324-A5EA-4F4F-954E-B806B1A50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385F870A-BBDE-435C-939D-86F0D21B7835}"/>
            </a:ext>
            <a:ext uri="{147F2762-F138-4A5C-976F-8EAC2B608ADB}">
              <a16:predDERef xmlns:a16="http://schemas.microsoft.com/office/drawing/2014/main" pred="{8C312E9F-CA62-4AD1-8131-F5D529BC7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8A99E431-F854-40FF-A53F-DEAB7762D4A1}"/>
            </a:ext>
            <a:ext uri="{147F2762-F138-4A5C-976F-8EAC2B608ADB}">
              <a16:predDERef xmlns:a16="http://schemas.microsoft.com/office/drawing/2014/main" pred="{385F870A-BBDE-435C-939D-86F0D21B7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8946D120-97EE-47B9-B55A-1362E72AED5A}"/>
            </a:ext>
            <a:ext uri="{147F2762-F138-4A5C-976F-8EAC2B608ADB}">
              <a16:predDERef xmlns:a16="http://schemas.microsoft.com/office/drawing/2014/main" pred="{8A99E431-F854-40FF-A53F-DEAB7762D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DCC2F1F6-DE96-4775-B8A5-9E39EA44D3A3}"/>
            </a:ext>
            <a:ext uri="{147F2762-F138-4A5C-976F-8EAC2B608ADB}">
              <a16:predDERef xmlns:a16="http://schemas.microsoft.com/office/drawing/2014/main" pred="{8946D120-97EE-47B9-B55A-1362E72AE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C8118DEA-FB02-4DA6-BF25-C4322C617D04}"/>
            </a:ext>
            <a:ext uri="{147F2762-F138-4A5C-976F-8EAC2B608ADB}">
              <a16:predDERef xmlns:a16="http://schemas.microsoft.com/office/drawing/2014/main" pred="{DCC2F1F6-DE96-4775-B8A5-9E39EA44D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33307FD0-6DF9-4BB1-84E5-0209E1EB8FEC}"/>
            </a:ext>
            <a:ext uri="{147F2762-F138-4A5C-976F-8EAC2B608ADB}">
              <a16:predDERef xmlns:a16="http://schemas.microsoft.com/office/drawing/2014/main" pred="{C8118DEA-FB02-4DA6-BF25-C4322C617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7724E2F9-8ECC-4FB9-A4DB-10A9FEB6E654}"/>
            </a:ext>
            <a:ext uri="{147F2762-F138-4A5C-976F-8EAC2B608ADB}">
              <a16:predDERef xmlns:a16="http://schemas.microsoft.com/office/drawing/2014/main" pred="{33307FD0-6DF9-4BB1-84E5-0209E1EB8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37E34730-6F88-4A11-91D0-FEB15D03424A}"/>
            </a:ext>
            <a:ext uri="{147F2762-F138-4A5C-976F-8EAC2B608ADB}">
              <a16:predDERef xmlns:a16="http://schemas.microsoft.com/office/drawing/2014/main" pred="{7724E2F9-8ECC-4FB9-A4DB-10A9FEB6E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C512A1DC-E4E0-4A8D-B786-1C5A91B27178}"/>
            </a:ext>
            <a:ext uri="{147F2762-F138-4A5C-976F-8EAC2B608ADB}">
              <a16:predDERef xmlns:a16="http://schemas.microsoft.com/office/drawing/2014/main" pred="{37E34730-6F88-4A11-91D0-FEB15D034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E52DC9F2-CC01-4058-A27A-D74532BF764C}"/>
            </a:ext>
            <a:ext uri="{147F2762-F138-4A5C-976F-8EAC2B608ADB}">
              <a16:predDERef xmlns:a16="http://schemas.microsoft.com/office/drawing/2014/main" pred="{C512A1DC-E4E0-4A8D-B786-1C5A91B27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179A3C18-E1A1-4BFF-9276-DB79D99BD1C1}"/>
            </a:ext>
            <a:ext uri="{147F2762-F138-4A5C-976F-8EAC2B608ADB}">
              <a16:predDERef xmlns:a16="http://schemas.microsoft.com/office/drawing/2014/main" pred="{E52DC9F2-CC01-4058-A27A-D74532BF7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0CFB0EF7-64CB-401F-BE2F-9F52DEC31B51}"/>
            </a:ext>
            <a:ext uri="{147F2762-F138-4A5C-976F-8EAC2B608ADB}">
              <a16:predDERef xmlns:a16="http://schemas.microsoft.com/office/drawing/2014/main" pred="{179A3C18-E1A1-4BFF-9276-DB79D99BD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74842CD9-AFFF-4DB6-996E-608C3B65F370}"/>
            </a:ext>
            <a:ext uri="{147F2762-F138-4A5C-976F-8EAC2B608ADB}">
              <a16:predDERef xmlns:a16="http://schemas.microsoft.com/office/drawing/2014/main" pred="{0CFB0EF7-64CB-401F-BE2F-9F52DEC31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0CE455E0-9F36-4C71-9132-688564427EBE}"/>
            </a:ext>
            <a:ext uri="{147F2762-F138-4A5C-976F-8EAC2B608ADB}">
              <a16:predDERef xmlns:a16="http://schemas.microsoft.com/office/drawing/2014/main" pred="{74842CD9-AFFF-4DB6-996E-608C3B65F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0F51C49F-8A16-4507-B3F5-79536F5907F6}"/>
            </a:ext>
            <a:ext uri="{147F2762-F138-4A5C-976F-8EAC2B608ADB}">
              <a16:predDERef xmlns:a16="http://schemas.microsoft.com/office/drawing/2014/main" pred="{0CE455E0-9F36-4C71-9132-688564427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CEC4E1CE-8614-4062-9BE4-8A398D3D20F7}"/>
            </a:ext>
            <a:ext uri="{147F2762-F138-4A5C-976F-8EAC2B608ADB}">
              <a16:predDERef xmlns:a16="http://schemas.microsoft.com/office/drawing/2014/main" pred="{0F51C49F-8A16-4507-B3F5-79536F590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EF5933FF-1E8C-40A2-9DA8-11C9C98E4855}"/>
            </a:ext>
            <a:ext uri="{147F2762-F138-4A5C-976F-8EAC2B608ADB}">
              <a16:predDERef xmlns:a16="http://schemas.microsoft.com/office/drawing/2014/main" pred="{CEC4E1CE-8614-4062-9BE4-8A398D3D2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C5CACBD0-B617-48E7-AD2D-503B635338D2}"/>
            </a:ext>
            <a:ext uri="{147F2762-F138-4A5C-976F-8EAC2B608ADB}">
              <a16:predDERef xmlns:a16="http://schemas.microsoft.com/office/drawing/2014/main" pred="{EF5933FF-1E8C-40A2-9DA8-11C9C98E48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40252281-DAE2-4002-9522-FD23619EB2B8}"/>
            </a:ext>
            <a:ext uri="{147F2762-F138-4A5C-976F-8EAC2B608ADB}">
              <a16:predDERef xmlns:a16="http://schemas.microsoft.com/office/drawing/2014/main" pred="{C5CACBD0-B617-48E7-AD2D-503B63533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7F4BA732-C178-4087-BCF2-5AEADBDD9E19}"/>
            </a:ext>
            <a:ext uri="{147F2762-F138-4A5C-976F-8EAC2B608ADB}">
              <a16:predDERef xmlns:a16="http://schemas.microsoft.com/office/drawing/2014/main" pred="{40252281-DAE2-4002-9522-FD23619EB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321E24EF-0274-435D-A4A7-662FEFF9ACDB}"/>
            </a:ext>
            <a:ext uri="{147F2762-F138-4A5C-976F-8EAC2B608ADB}">
              <a16:predDERef xmlns:a16="http://schemas.microsoft.com/office/drawing/2014/main" pred="{7F4BA732-C178-4087-BCF2-5AEADBDD9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63B59CE6-426C-45F6-B60C-7BFFBC8D4E2E}"/>
            </a:ext>
            <a:ext uri="{147F2762-F138-4A5C-976F-8EAC2B608ADB}">
              <a16:predDERef xmlns:a16="http://schemas.microsoft.com/office/drawing/2014/main" pred="{321E24EF-0274-435D-A4A7-662FEFF9A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DE087030-D68E-48ED-9127-F2CA34A7A5F8}"/>
            </a:ext>
            <a:ext uri="{147F2762-F138-4A5C-976F-8EAC2B608ADB}">
              <a16:predDERef xmlns:a16="http://schemas.microsoft.com/office/drawing/2014/main" pred="{63B59CE6-426C-45F6-B60C-7BFFBC8D4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8E83AE4D-F93A-46BC-98F3-04FC1F9AFD8E}"/>
            </a:ext>
            <a:ext uri="{147F2762-F138-4A5C-976F-8EAC2B608ADB}">
              <a16:predDERef xmlns:a16="http://schemas.microsoft.com/office/drawing/2014/main" pred="{DE087030-D68E-48ED-9127-F2CA34A7A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674EE68D-C5A4-4E88-91A0-E7F21D208170}"/>
            </a:ext>
            <a:ext uri="{147F2762-F138-4A5C-976F-8EAC2B608ADB}">
              <a16:predDERef xmlns:a16="http://schemas.microsoft.com/office/drawing/2014/main" pred="{8E83AE4D-F93A-46BC-98F3-04FC1F9AF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F46A130C-7EE4-4CAA-8A12-0A1161635051}"/>
            </a:ext>
            <a:ext uri="{147F2762-F138-4A5C-976F-8EAC2B608ADB}">
              <a16:predDERef xmlns:a16="http://schemas.microsoft.com/office/drawing/2014/main" pred="{674EE68D-C5A4-4E88-91A0-E7F21D208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EF3BCA9D-5065-4AD8-8065-2FF26C096CE5}"/>
            </a:ext>
            <a:ext uri="{147F2762-F138-4A5C-976F-8EAC2B608ADB}">
              <a16:predDERef xmlns:a16="http://schemas.microsoft.com/office/drawing/2014/main" pred="{F46A130C-7EE4-4CAA-8A12-0A1161635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1636ADF6-52A7-4904-9194-E4E93ECD1979}"/>
            </a:ext>
            <a:ext uri="{147F2762-F138-4A5C-976F-8EAC2B608ADB}">
              <a16:predDERef xmlns:a16="http://schemas.microsoft.com/office/drawing/2014/main" pred="{EF3BCA9D-5065-4AD8-8065-2FF26C096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929987EF-CB81-4AA4-9962-7669062C1474}"/>
            </a:ext>
            <a:ext uri="{147F2762-F138-4A5C-976F-8EAC2B608ADB}">
              <a16:predDERef xmlns:a16="http://schemas.microsoft.com/office/drawing/2014/main" pred="{1636ADF6-52A7-4904-9194-E4E93ECD1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40663D97-E88A-44D9-9262-3ADBA636C8A4}"/>
            </a:ext>
            <a:ext uri="{147F2762-F138-4A5C-976F-8EAC2B608ADB}">
              <a16:predDERef xmlns:a16="http://schemas.microsoft.com/office/drawing/2014/main" pred="{929987EF-CB81-4AA4-9962-7669062C1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9AFE1AAB-0B7D-4750-8621-C42A9F442050}"/>
            </a:ext>
            <a:ext uri="{147F2762-F138-4A5C-976F-8EAC2B608ADB}">
              <a16:predDERef xmlns:a16="http://schemas.microsoft.com/office/drawing/2014/main" pred="{40663D97-E88A-44D9-9262-3ADBA636C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44C43E85-3F93-4221-8ABD-B132A413A725}"/>
            </a:ext>
            <a:ext uri="{147F2762-F138-4A5C-976F-8EAC2B608ADB}">
              <a16:predDERef xmlns:a16="http://schemas.microsoft.com/office/drawing/2014/main" pred="{9AFE1AAB-0B7D-4750-8621-C42A9F442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C564C822-DDC6-4A2C-B53E-6361DB53C7E2}"/>
            </a:ext>
            <a:ext uri="{147F2762-F138-4A5C-976F-8EAC2B608ADB}">
              <a16:predDERef xmlns:a16="http://schemas.microsoft.com/office/drawing/2014/main" pred="{44C43E85-3F93-4221-8ABD-B132A413A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98DF38D4-11D3-4520-8A08-CC24B124D948}"/>
            </a:ext>
            <a:ext uri="{147F2762-F138-4A5C-976F-8EAC2B608ADB}">
              <a16:predDERef xmlns:a16="http://schemas.microsoft.com/office/drawing/2014/main" pred="{C564C822-DDC6-4A2C-B53E-6361DB53C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059EAC77-0239-48C8-8615-78D550057610}"/>
            </a:ext>
            <a:ext uri="{147F2762-F138-4A5C-976F-8EAC2B608ADB}">
              <a16:predDERef xmlns:a16="http://schemas.microsoft.com/office/drawing/2014/main" pred="{98DF38D4-11D3-4520-8A08-CC24B124D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DB26EFD3-3E64-4948-95F5-134192406794}"/>
            </a:ext>
            <a:ext uri="{147F2762-F138-4A5C-976F-8EAC2B608ADB}">
              <a16:predDERef xmlns:a16="http://schemas.microsoft.com/office/drawing/2014/main" pred="{059EAC77-0239-48C8-8615-78D550057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051760FF-DDCE-4D14-827C-EF8CA53B2D78}"/>
            </a:ext>
            <a:ext uri="{147F2762-F138-4A5C-976F-8EAC2B608ADB}">
              <a16:predDERef xmlns:a16="http://schemas.microsoft.com/office/drawing/2014/main" pred="{DB26EFD3-3E64-4948-95F5-134192406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C782E3DE-51C4-4ECA-B37E-C4031E800287}"/>
            </a:ext>
            <a:ext uri="{147F2762-F138-4A5C-976F-8EAC2B608ADB}">
              <a16:predDERef xmlns:a16="http://schemas.microsoft.com/office/drawing/2014/main" pred="{051760FF-DDCE-4D14-827C-EF8CA53B2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2E025A77-E1A7-42EB-B335-4996CEDFECE1}"/>
            </a:ext>
            <a:ext uri="{147F2762-F138-4A5C-976F-8EAC2B608ADB}">
              <a16:predDERef xmlns:a16="http://schemas.microsoft.com/office/drawing/2014/main" pred="{C782E3DE-51C4-4ECA-B37E-C4031E800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677E315E-4417-4CE0-89A4-189CDA1453B1}"/>
            </a:ext>
            <a:ext uri="{147F2762-F138-4A5C-976F-8EAC2B608ADB}">
              <a16:predDERef xmlns:a16="http://schemas.microsoft.com/office/drawing/2014/main" pred="{2E025A77-E1A7-42EB-B335-4996CEDFE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E91ED102-9EF0-420C-9EE9-C54AF380AAF2}"/>
            </a:ext>
            <a:ext uri="{147F2762-F138-4A5C-976F-8EAC2B608ADB}">
              <a16:predDERef xmlns:a16="http://schemas.microsoft.com/office/drawing/2014/main" pred="{677E315E-4417-4CE0-89A4-189CDA145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7D4D844E-F1B8-4921-99B8-4B045D59D2F0}"/>
            </a:ext>
            <a:ext uri="{147F2762-F138-4A5C-976F-8EAC2B608ADB}">
              <a16:predDERef xmlns:a16="http://schemas.microsoft.com/office/drawing/2014/main" pred="{E91ED102-9EF0-420C-9EE9-C54AF380A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20243910-5395-4251-9BC9-602D84983EA7}"/>
            </a:ext>
            <a:ext uri="{147F2762-F138-4A5C-976F-8EAC2B608ADB}">
              <a16:predDERef xmlns:a16="http://schemas.microsoft.com/office/drawing/2014/main" pred="{7D4D844E-F1B8-4921-99B8-4B045D59D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FBE7DDA0-F3FC-4A9D-816A-9E079EA3E985}"/>
            </a:ext>
            <a:ext uri="{147F2762-F138-4A5C-976F-8EAC2B608ADB}">
              <a16:predDERef xmlns:a16="http://schemas.microsoft.com/office/drawing/2014/main" pred="{20243910-5395-4251-9BC9-602D84983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61C6F5C5-E142-467D-9252-A21AC3614E48}"/>
            </a:ext>
            <a:ext uri="{147F2762-F138-4A5C-976F-8EAC2B608ADB}">
              <a16:predDERef xmlns:a16="http://schemas.microsoft.com/office/drawing/2014/main" pred="{FBE7DDA0-F3FC-4A9D-816A-9E079EA3E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222B5863-CFB7-4440-8D10-3C905F150899}"/>
            </a:ext>
            <a:ext uri="{147F2762-F138-4A5C-976F-8EAC2B608ADB}">
              <a16:predDERef xmlns:a16="http://schemas.microsoft.com/office/drawing/2014/main" pred="{61C6F5C5-E142-467D-9252-A21AC3614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2DF93C1A-CCD2-4461-966D-3AF97DF351A4}"/>
            </a:ext>
            <a:ext uri="{147F2762-F138-4A5C-976F-8EAC2B608ADB}">
              <a16:predDERef xmlns:a16="http://schemas.microsoft.com/office/drawing/2014/main" pred="{222B5863-CFB7-4440-8D10-3C905F150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44E3DB9D-B92A-4935-995D-1F7ABC1D0DBA}"/>
            </a:ext>
            <a:ext uri="{147F2762-F138-4A5C-976F-8EAC2B608ADB}">
              <a16:predDERef xmlns:a16="http://schemas.microsoft.com/office/drawing/2014/main" pred="{2DF93C1A-CCD2-4461-966D-3AF97DF35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45135623-63DF-4594-A331-6E66D0990331}"/>
            </a:ext>
            <a:ext uri="{147F2762-F138-4A5C-976F-8EAC2B608ADB}">
              <a16:predDERef xmlns:a16="http://schemas.microsoft.com/office/drawing/2014/main" pred="{44E3DB9D-B92A-4935-995D-1F7ABC1D0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54128998-D07E-4502-A0AE-CC6933F3D8B2}"/>
            </a:ext>
            <a:ext uri="{147F2762-F138-4A5C-976F-8EAC2B608ADB}">
              <a16:predDERef xmlns:a16="http://schemas.microsoft.com/office/drawing/2014/main" pred="{45135623-63DF-4594-A331-6E66D0990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CDD9C8F2-C528-41A1-927F-0661A358836C}"/>
            </a:ext>
            <a:ext uri="{147F2762-F138-4A5C-976F-8EAC2B608ADB}">
              <a16:predDERef xmlns:a16="http://schemas.microsoft.com/office/drawing/2014/main" pred="{54128998-D07E-4502-A0AE-CC6933F3D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6AA1D056-0DBC-4E7C-A936-FE8735E17006}"/>
            </a:ext>
            <a:ext uri="{147F2762-F138-4A5C-976F-8EAC2B608ADB}">
              <a16:predDERef xmlns:a16="http://schemas.microsoft.com/office/drawing/2014/main" pred="{CDD9C8F2-C528-41A1-927F-0661A3588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0747553B-8B73-4458-989E-B8B96B2723F5}"/>
            </a:ext>
            <a:ext uri="{147F2762-F138-4A5C-976F-8EAC2B608ADB}">
              <a16:predDERef xmlns:a16="http://schemas.microsoft.com/office/drawing/2014/main" pred="{6AA1D056-0DBC-4E7C-A936-FE8735E170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4E8550A0-AC55-452C-932B-637F03F805B0}"/>
            </a:ext>
            <a:ext uri="{147F2762-F138-4A5C-976F-8EAC2B608ADB}">
              <a16:predDERef xmlns:a16="http://schemas.microsoft.com/office/drawing/2014/main" pred="{0747553B-8B73-4458-989E-B8B96B272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6868F4FC-0F9B-4E9A-9B9D-93F83A37A3BC}"/>
            </a:ext>
            <a:ext uri="{147F2762-F138-4A5C-976F-8EAC2B608ADB}">
              <a16:predDERef xmlns:a16="http://schemas.microsoft.com/office/drawing/2014/main" pred="{4E8550A0-AC55-452C-932B-637F03F80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A09BC199-A23D-4675-850C-F3274889DE0E}"/>
            </a:ext>
            <a:ext uri="{147F2762-F138-4A5C-976F-8EAC2B608ADB}">
              <a16:predDERef xmlns:a16="http://schemas.microsoft.com/office/drawing/2014/main" pred="{6868F4FC-0F9B-4E9A-9B9D-93F83A37A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90210E88-B557-4502-8396-D7B110A484F1}"/>
            </a:ext>
            <a:ext uri="{147F2762-F138-4A5C-976F-8EAC2B608ADB}">
              <a16:predDERef xmlns:a16="http://schemas.microsoft.com/office/drawing/2014/main" pred="{A09BC199-A23D-4675-850C-F3274889D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C52AE437-E6AE-4CC9-B22F-19F571CACF37}"/>
            </a:ext>
            <a:ext uri="{147F2762-F138-4A5C-976F-8EAC2B608ADB}">
              <a16:predDERef xmlns:a16="http://schemas.microsoft.com/office/drawing/2014/main" pred="{90210E88-B557-4502-8396-D7B110A48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1A028C9C-F5F7-4602-9482-7D0412CD8EA0}"/>
            </a:ext>
            <a:ext uri="{147F2762-F138-4A5C-976F-8EAC2B608ADB}">
              <a16:predDERef xmlns:a16="http://schemas.microsoft.com/office/drawing/2014/main" pred="{C52AE437-E6AE-4CC9-B22F-19F571CAC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E0E8AC8D-AF4D-4BA1-8B59-A38EFC707540}"/>
            </a:ext>
            <a:ext uri="{147F2762-F138-4A5C-976F-8EAC2B608ADB}">
              <a16:predDERef xmlns:a16="http://schemas.microsoft.com/office/drawing/2014/main" pred="{1A028C9C-F5F7-4602-9482-7D0412CD8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34B0C804-4B31-44FF-BEAD-662ECBC65B22}"/>
            </a:ext>
            <a:ext uri="{147F2762-F138-4A5C-976F-8EAC2B608ADB}">
              <a16:predDERef xmlns:a16="http://schemas.microsoft.com/office/drawing/2014/main" pred="{E0E8AC8D-AF4D-4BA1-8B59-A38EFC707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108A53D5-D652-4342-8476-A333049C5ABF}"/>
            </a:ext>
            <a:ext uri="{147F2762-F138-4A5C-976F-8EAC2B608ADB}">
              <a16:predDERef xmlns:a16="http://schemas.microsoft.com/office/drawing/2014/main" pred="{34B0C804-4B31-44FF-BEAD-662ECBC65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CEFFC691-FEDC-4CBE-95AB-B90B2B558A7A}"/>
            </a:ext>
            <a:ext uri="{147F2762-F138-4A5C-976F-8EAC2B608ADB}">
              <a16:predDERef xmlns:a16="http://schemas.microsoft.com/office/drawing/2014/main" pred="{108A53D5-D652-4342-8476-A333049C5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90FEFCC5-14C1-434B-B785-0D0D12006796}"/>
            </a:ext>
            <a:ext uri="{147F2762-F138-4A5C-976F-8EAC2B608ADB}">
              <a16:predDERef xmlns:a16="http://schemas.microsoft.com/office/drawing/2014/main" pred="{CEFFC691-FEDC-4CBE-95AB-B90B2B558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A624BE02-F080-4C05-8D43-7E89F685DE5C}"/>
            </a:ext>
            <a:ext uri="{147F2762-F138-4A5C-976F-8EAC2B608ADB}">
              <a16:predDERef xmlns:a16="http://schemas.microsoft.com/office/drawing/2014/main" pred="{90FEFCC5-14C1-434B-B785-0D0D12006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E6D96B55-C479-4B75-B62E-A837BE03BE95}"/>
            </a:ext>
            <a:ext uri="{147F2762-F138-4A5C-976F-8EAC2B608ADB}">
              <a16:predDERef xmlns:a16="http://schemas.microsoft.com/office/drawing/2014/main" pred="{A624BE02-F080-4C05-8D43-7E89F685D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53C2AD3E-722D-4C73-B47E-064B3F30D37C}"/>
            </a:ext>
            <a:ext uri="{147F2762-F138-4A5C-976F-8EAC2B608ADB}">
              <a16:predDERef xmlns:a16="http://schemas.microsoft.com/office/drawing/2014/main" pred="{E6D96B55-C479-4B75-B62E-A837BE03B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ACFBE7DD-E123-4901-9842-2898EA2125ED}"/>
            </a:ext>
            <a:ext uri="{147F2762-F138-4A5C-976F-8EAC2B608ADB}">
              <a16:predDERef xmlns:a16="http://schemas.microsoft.com/office/drawing/2014/main" pred="{53C2AD3E-722D-4C73-B47E-064B3F30D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8B195832-FEAA-4A9D-B2F0-685F3490EABB}"/>
            </a:ext>
            <a:ext uri="{147F2762-F138-4A5C-976F-8EAC2B608ADB}">
              <a16:predDERef xmlns:a16="http://schemas.microsoft.com/office/drawing/2014/main" pred="{ACFBE7DD-E123-4901-9842-2898EA212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F17967E5-4F0C-4FD2-9977-1F90291B2A94}"/>
            </a:ext>
            <a:ext uri="{147F2762-F138-4A5C-976F-8EAC2B608ADB}">
              <a16:predDERef xmlns:a16="http://schemas.microsoft.com/office/drawing/2014/main" pred="{8B195832-FEAA-4A9D-B2F0-685F3490E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2B3C06DC-4DEA-4B41-A33D-BD10E3B222C9}"/>
            </a:ext>
            <a:ext uri="{147F2762-F138-4A5C-976F-8EAC2B608ADB}">
              <a16:predDERef xmlns:a16="http://schemas.microsoft.com/office/drawing/2014/main" pred="{F17967E5-4F0C-4FD2-9977-1F90291B2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ABA9A252-2FC2-4FED-9445-3F5AC2046937}"/>
            </a:ext>
            <a:ext uri="{147F2762-F138-4A5C-976F-8EAC2B608ADB}">
              <a16:predDERef xmlns:a16="http://schemas.microsoft.com/office/drawing/2014/main" pred="{2B3C06DC-4DEA-4B41-A33D-BD10E3B22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35DEAA1D-1965-481E-AAA1-401349F05ECD}"/>
            </a:ext>
            <a:ext uri="{147F2762-F138-4A5C-976F-8EAC2B608ADB}">
              <a16:predDERef xmlns:a16="http://schemas.microsoft.com/office/drawing/2014/main" pred="{ABA9A252-2FC2-4FED-9445-3F5AC2046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58B3F28A-69D1-4F0A-AB73-1666968D2CC2}"/>
            </a:ext>
            <a:ext uri="{147F2762-F138-4A5C-976F-8EAC2B608ADB}">
              <a16:predDERef xmlns:a16="http://schemas.microsoft.com/office/drawing/2014/main" pred="{35DEAA1D-1965-481E-AAA1-401349F05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FD00C854-8A8A-42B8-A30E-0D03878382A7}"/>
            </a:ext>
            <a:ext uri="{147F2762-F138-4A5C-976F-8EAC2B608ADB}">
              <a16:predDERef xmlns:a16="http://schemas.microsoft.com/office/drawing/2014/main" pred="{58B3F28A-69D1-4F0A-AB73-1666968D2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622E1E90-C7FE-4802-BED2-406CFA1C83C5}"/>
            </a:ext>
            <a:ext uri="{147F2762-F138-4A5C-976F-8EAC2B608ADB}">
              <a16:predDERef xmlns:a16="http://schemas.microsoft.com/office/drawing/2014/main" pred="{FD00C854-8A8A-42B8-A30E-0D0387838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F4F1DDAA-52A2-469F-AD0B-D4A3533CC39A}"/>
            </a:ext>
            <a:ext uri="{147F2762-F138-4A5C-976F-8EAC2B608ADB}">
              <a16:predDERef xmlns:a16="http://schemas.microsoft.com/office/drawing/2014/main" pred="{622E1E90-C7FE-4802-BED2-406CFA1C8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5AD22A26-37F0-490D-85D4-E5A030A3307F}"/>
            </a:ext>
            <a:ext uri="{147F2762-F138-4A5C-976F-8EAC2B608ADB}">
              <a16:predDERef xmlns:a16="http://schemas.microsoft.com/office/drawing/2014/main" pred="{F4F1DDAA-52A2-469F-AD0B-D4A3533CC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4122F801-0783-4AE0-92F4-71E5F5A22903}"/>
            </a:ext>
            <a:ext uri="{147F2762-F138-4A5C-976F-8EAC2B608ADB}">
              <a16:predDERef xmlns:a16="http://schemas.microsoft.com/office/drawing/2014/main" pred="{5AD22A26-37F0-490D-85D4-E5A030A33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F29E71D3-B474-47AE-B4C3-E025759A33E5}"/>
            </a:ext>
            <a:ext uri="{147F2762-F138-4A5C-976F-8EAC2B608ADB}">
              <a16:predDERef xmlns:a16="http://schemas.microsoft.com/office/drawing/2014/main" pred="{4122F801-0783-4AE0-92F4-71E5F5A22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6583851D-1100-447A-B4B1-68C34D04324F}"/>
            </a:ext>
            <a:ext uri="{147F2762-F138-4A5C-976F-8EAC2B608ADB}">
              <a16:predDERef xmlns:a16="http://schemas.microsoft.com/office/drawing/2014/main" pred="{F29E71D3-B474-47AE-B4C3-E025759A3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CBDBBC32-0546-4388-AD3B-FF25870635E0}"/>
            </a:ext>
            <a:ext uri="{147F2762-F138-4A5C-976F-8EAC2B608ADB}">
              <a16:predDERef xmlns:a16="http://schemas.microsoft.com/office/drawing/2014/main" pred="{6583851D-1100-447A-B4B1-68C34D043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C9EC1C65-5362-484C-9BB4-37723A8979E0}"/>
            </a:ext>
            <a:ext uri="{147F2762-F138-4A5C-976F-8EAC2B608ADB}">
              <a16:predDERef xmlns:a16="http://schemas.microsoft.com/office/drawing/2014/main" pred="{CBDBBC32-0546-4388-AD3B-FF2587063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C329C244-C974-4A92-88BE-74B09E2EDB16}"/>
            </a:ext>
            <a:ext uri="{147F2762-F138-4A5C-976F-8EAC2B608ADB}">
              <a16:predDERef xmlns:a16="http://schemas.microsoft.com/office/drawing/2014/main" pred="{C9EC1C65-5362-484C-9BB4-37723A897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D09336DA-74E0-430D-932E-7F90BB06D297}"/>
            </a:ext>
            <a:ext uri="{147F2762-F138-4A5C-976F-8EAC2B608ADB}">
              <a16:predDERef xmlns:a16="http://schemas.microsoft.com/office/drawing/2014/main" pred="{C329C244-C974-4A92-88BE-74B09E2ED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3D2DF7EE-0C2B-4886-94E7-EE0FC577DCFD}"/>
            </a:ext>
            <a:ext uri="{147F2762-F138-4A5C-976F-8EAC2B608ADB}">
              <a16:predDERef xmlns:a16="http://schemas.microsoft.com/office/drawing/2014/main" pred="{D09336DA-74E0-430D-932E-7F90BB06D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2EBD62E0-256D-4295-B584-A8A71EFFC7EA}"/>
            </a:ext>
            <a:ext uri="{147F2762-F138-4A5C-976F-8EAC2B608ADB}">
              <a16:predDERef xmlns:a16="http://schemas.microsoft.com/office/drawing/2014/main" pred="{3D2DF7EE-0C2B-4886-94E7-EE0FC577D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674510DD-268F-49A3-9DFD-710E244674EC}"/>
            </a:ext>
            <a:ext uri="{147F2762-F138-4A5C-976F-8EAC2B608ADB}">
              <a16:predDERef xmlns:a16="http://schemas.microsoft.com/office/drawing/2014/main" pred="{2EBD62E0-256D-4295-B584-A8A71EFFC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D6629EEC-CBF2-4EA3-9C5D-A4755F401F72}"/>
            </a:ext>
            <a:ext uri="{147F2762-F138-4A5C-976F-8EAC2B608ADB}">
              <a16:predDERef xmlns:a16="http://schemas.microsoft.com/office/drawing/2014/main" pred="{674510DD-268F-49A3-9DFD-710E24467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51EFF180-EBC8-4BD5-BDCE-F53C6FF8488F}"/>
            </a:ext>
            <a:ext uri="{147F2762-F138-4A5C-976F-8EAC2B608ADB}">
              <a16:predDERef xmlns:a16="http://schemas.microsoft.com/office/drawing/2014/main" pred="{D6629EEC-CBF2-4EA3-9C5D-A4755F401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1080B75E-92B0-4A6E-BC55-D941E4354BEC}"/>
            </a:ext>
            <a:ext uri="{147F2762-F138-4A5C-976F-8EAC2B608ADB}">
              <a16:predDERef xmlns:a16="http://schemas.microsoft.com/office/drawing/2014/main" pred="{51EFF180-EBC8-4BD5-BDCE-F53C6FF84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6998E8A6-0A93-481A-BFD1-5B0FF2FDBEC9}"/>
            </a:ext>
            <a:ext uri="{147F2762-F138-4A5C-976F-8EAC2B608ADB}">
              <a16:predDERef xmlns:a16="http://schemas.microsoft.com/office/drawing/2014/main" pred="{1080B75E-92B0-4A6E-BC55-D941E4354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787D4B17-1AC2-44E0-BDAB-45824A6CD6FE}"/>
            </a:ext>
            <a:ext uri="{147F2762-F138-4A5C-976F-8EAC2B608ADB}">
              <a16:predDERef xmlns:a16="http://schemas.microsoft.com/office/drawing/2014/main" pred="{6998E8A6-0A93-481A-BFD1-5B0FF2FDB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A21FFE27-3A36-44AC-8F57-6D2E1415F5D4}"/>
            </a:ext>
            <a:ext uri="{147F2762-F138-4A5C-976F-8EAC2B608ADB}">
              <a16:predDERef xmlns:a16="http://schemas.microsoft.com/office/drawing/2014/main" pred="{787D4B17-1AC2-44E0-BDAB-45824A6CD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A1AA6FD9-F387-4857-B94F-E0CD1C7BD662}"/>
            </a:ext>
            <a:ext uri="{147F2762-F138-4A5C-976F-8EAC2B608ADB}">
              <a16:predDERef xmlns:a16="http://schemas.microsoft.com/office/drawing/2014/main" pred="{A21FFE27-3A36-44AC-8F57-6D2E1415F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E416F39B-2C10-4F12-87ED-C8E76C551483}"/>
            </a:ext>
            <a:ext uri="{147F2762-F138-4A5C-976F-8EAC2B608ADB}">
              <a16:predDERef xmlns:a16="http://schemas.microsoft.com/office/drawing/2014/main" pred="{A1AA6FD9-F387-4857-B94F-E0CD1C7BD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DC5B7B1D-7726-40A9-94CC-F187F72B05D4}"/>
            </a:ext>
            <a:ext uri="{147F2762-F138-4A5C-976F-8EAC2B608ADB}">
              <a16:predDERef xmlns:a16="http://schemas.microsoft.com/office/drawing/2014/main" pred="{E416F39B-2C10-4F12-87ED-C8E76C551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47E7FFC4-53DE-442C-A5A5-2D5B5F0EBE3E}"/>
            </a:ext>
            <a:ext uri="{147F2762-F138-4A5C-976F-8EAC2B608ADB}">
              <a16:predDERef xmlns:a16="http://schemas.microsoft.com/office/drawing/2014/main" pred="{DC5B7B1D-7726-40A9-94CC-F187F72B0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87F1D1FF-3A40-46A6-A06E-193A13C56801}"/>
            </a:ext>
            <a:ext uri="{147F2762-F138-4A5C-976F-8EAC2B608ADB}">
              <a16:predDERef xmlns:a16="http://schemas.microsoft.com/office/drawing/2014/main" pred="{47E7FFC4-53DE-442C-A5A5-2D5B5F0EB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D1656A26-1994-4D1A-8F5B-85ED76E34DD1}"/>
            </a:ext>
            <a:ext uri="{147F2762-F138-4A5C-976F-8EAC2B608ADB}">
              <a16:predDERef xmlns:a16="http://schemas.microsoft.com/office/drawing/2014/main" pred="{87F1D1FF-3A40-46A6-A06E-193A13C56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B91DA7AC-F6F2-4A5F-B9D6-806C56B5C163}"/>
            </a:ext>
            <a:ext uri="{147F2762-F138-4A5C-976F-8EAC2B608ADB}">
              <a16:predDERef xmlns:a16="http://schemas.microsoft.com/office/drawing/2014/main" pred="{D1656A26-1994-4D1A-8F5B-85ED76E34D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B6C55F20-7CDE-4F1E-ACDA-D53292782819}"/>
            </a:ext>
            <a:ext uri="{147F2762-F138-4A5C-976F-8EAC2B608ADB}">
              <a16:predDERef xmlns:a16="http://schemas.microsoft.com/office/drawing/2014/main" pred="{B91DA7AC-F6F2-4A5F-B9D6-806C56B5C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6B437D33-95EC-4E9B-8345-BC1A35E4BCFE}"/>
            </a:ext>
            <a:ext uri="{147F2762-F138-4A5C-976F-8EAC2B608ADB}">
              <a16:predDERef xmlns:a16="http://schemas.microsoft.com/office/drawing/2014/main" pred="{B6C55F20-7CDE-4F1E-ACDA-D53292782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99D2482E-F018-4649-BD51-03E957146BB2}"/>
            </a:ext>
            <a:ext uri="{147F2762-F138-4A5C-976F-8EAC2B608ADB}">
              <a16:predDERef xmlns:a16="http://schemas.microsoft.com/office/drawing/2014/main" pred="{6B437D33-95EC-4E9B-8345-BC1A35E4B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01F84364-2B00-455E-9F64-01B5C3862BB7}"/>
            </a:ext>
            <a:ext uri="{147F2762-F138-4A5C-976F-8EAC2B608ADB}">
              <a16:predDERef xmlns:a16="http://schemas.microsoft.com/office/drawing/2014/main" pred="{99D2482E-F018-4649-BD51-03E957146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6580B53F-9D35-4D56-942C-9EDCBAD0091D}"/>
            </a:ext>
            <a:ext uri="{147F2762-F138-4A5C-976F-8EAC2B608ADB}">
              <a16:predDERef xmlns:a16="http://schemas.microsoft.com/office/drawing/2014/main" pred="{01F84364-2B00-455E-9F64-01B5C3862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265ED017-1679-4508-AD5D-04A31ACF2A90}"/>
            </a:ext>
            <a:ext uri="{147F2762-F138-4A5C-976F-8EAC2B608ADB}">
              <a16:predDERef xmlns:a16="http://schemas.microsoft.com/office/drawing/2014/main" pred="{6580B53F-9D35-4D56-942C-9EDCBAD00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E37CDD35-84C4-4288-826E-12A38850AE92}"/>
            </a:ext>
            <a:ext uri="{147F2762-F138-4A5C-976F-8EAC2B608ADB}">
              <a16:predDERef xmlns:a16="http://schemas.microsoft.com/office/drawing/2014/main" pred="{265ED017-1679-4508-AD5D-04A31ACF2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5401E23B-EC44-45C3-9049-DA22AC58D428}"/>
            </a:ext>
            <a:ext uri="{147F2762-F138-4A5C-976F-8EAC2B608ADB}">
              <a16:predDERef xmlns:a16="http://schemas.microsoft.com/office/drawing/2014/main" pred="{E37CDD35-84C4-4288-826E-12A38850A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C117B272-A9D3-49C9-87A0-DF66051AEE16}"/>
            </a:ext>
            <a:ext uri="{147F2762-F138-4A5C-976F-8EAC2B608ADB}">
              <a16:predDERef xmlns:a16="http://schemas.microsoft.com/office/drawing/2014/main" pred="{5401E23B-EC44-45C3-9049-DA22AC58D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B493A811-D844-404C-B4FC-A24A2F6AFAB0}"/>
            </a:ext>
            <a:ext uri="{147F2762-F138-4A5C-976F-8EAC2B608ADB}">
              <a16:predDERef xmlns:a16="http://schemas.microsoft.com/office/drawing/2014/main" pred="{C117B272-A9D3-49C9-87A0-DF66051AE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2AB992B7-35B3-4378-A7D6-EB5DF6B7F8E2}"/>
            </a:ext>
            <a:ext uri="{147F2762-F138-4A5C-976F-8EAC2B608ADB}">
              <a16:predDERef xmlns:a16="http://schemas.microsoft.com/office/drawing/2014/main" pred="{B493A811-D844-404C-B4FC-A24A2F6AF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06F4E9C4-4748-41E0-A5F7-698EE17809FD}"/>
            </a:ext>
            <a:ext uri="{147F2762-F138-4A5C-976F-8EAC2B608ADB}">
              <a16:predDERef xmlns:a16="http://schemas.microsoft.com/office/drawing/2014/main" pred="{2AB992B7-35B3-4378-A7D6-EB5DF6B7F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938EE57C-B270-446C-9AC8-FDAE2F3A6C75}"/>
            </a:ext>
            <a:ext uri="{147F2762-F138-4A5C-976F-8EAC2B608ADB}">
              <a16:predDERef xmlns:a16="http://schemas.microsoft.com/office/drawing/2014/main" pred="{06F4E9C4-4748-41E0-A5F7-698EE1780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3EEA4800-254E-4F92-9D7C-FA8F10186DF4}"/>
            </a:ext>
            <a:ext uri="{147F2762-F138-4A5C-976F-8EAC2B608ADB}">
              <a16:predDERef xmlns:a16="http://schemas.microsoft.com/office/drawing/2014/main" pred="{938EE57C-B270-446C-9AC8-FDAE2F3A6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642B431F-827A-470B-B018-D9BC433A08D5}"/>
            </a:ext>
            <a:ext uri="{147F2762-F138-4A5C-976F-8EAC2B608ADB}">
              <a16:predDERef xmlns:a16="http://schemas.microsoft.com/office/drawing/2014/main" pred="{3EEA4800-254E-4F92-9D7C-FA8F10186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F8AD0EC3-DBCE-4042-8691-5E6583482D29}"/>
            </a:ext>
            <a:ext uri="{147F2762-F138-4A5C-976F-8EAC2B608ADB}">
              <a16:predDERef xmlns:a16="http://schemas.microsoft.com/office/drawing/2014/main" pred="{642B431F-827A-470B-B018-D9BC433A0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5F07D196-8B5E-45E4-9ED6-0C4790EB37CF}"/>
            </a:ext>
            <a:ext uri="{147F2762-F138-4A5C-976F-8EAC2B608ADB}">
              <a16:predDERef xmlns:a16="http://schemas.microsoft.com/office/drawing/2014/main" pred="{F8AD0EC3-DBCE-4042-8691-5E6583482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F06EB383-8F44-4C6E-99FF-6CC6E8DC44B1}"/>
            </a:ext>
            <a:ext uri="{147F2762-F138-4A5C-976F-8EAC2B608ADB}">
              <a16:predDERef xmlns:a16="http://schemas.microsoft.com/office/drawing/2014/main" pred="{5F07D196-8B5E-45E4-9ED6-0C4790EB3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930131FE-A4B9-42CC-9497-9FACF56CA5E6}"/>
            </a:ext>
            <a:ext uri="{147F2762-F138-4A5C-976F-8EAC2B608ADB}">
              <a16:predDERef xmlns:a16="http://schemas.microsoft.com/office/drawing/2014/main" pred="{F06EB383-8F44-4C6E-99FF-6CC6E8DC4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BB50BC4A-8F69-4C31-8913-A4CBFD57FF7E}"/>
            </a:ext>
            <a:ext uri="{147F2762-F138-4A5C-976F-8EAC2B608ADB}">
              <a16:predDERef xmlns:a16="http://schemas.microsoft.com/office/drawing/2014/main" pred="{930131FE-A4B9-42CC-9497-9FACF56CA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2808FF7E-0761-4037-8E57-A4AC9B849105}"/>
            </a:ext>
            <a:ext uri="{147F2762-F138-4A5C-976F-8EAC2B608ADB}">
              <a16:predDERef xmlns:a16="http://schemas.microsoft.com/office/drawing/2014/main" pred="{BB50BC4A-8F69-4C31-8913-A4CBFD57F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2A36197E-A1F5-44EE-B6C4-5F1DB1BB5815}"/>
            </a:ext>
            <a:ext uri="{147F2762-F138-4A5C-976F-8EAC2B608ADB}">
              <a16:predDERef xmlns:a16="http://schemas.microsoft.com/office/drawing/2014/main" pred="{2808FF7E-0761-4037-8E57-A4AC9B849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B4702803-2CF5-4815-975B-C188046F39AA}"/>
            </a:ext>
            <a:ext uri="{147F2762-F138-4A5C-976F-8EAC2B608ADB}">
              <a16:predDERef xmlns:a16="http://schemas.microsoft.com/office/drawing/2014/main" pred="{2A36197E-A1F5-44EE-B6C4-5F1DB1BB5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CE2EA935-0F6C-4244-95B2-1A4005F6D4AF}"/>
            </a:ext>
            <a:ext uri="{147F2762-F138-4A5C-976F-8EAC2B608ADB}">
              <a16:predDERef xmlns:a16="http://schemas.microsoft.com/office/drawing/2014/main" pred="{B4702803-2CF5-4815-975B-C188046F3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E91228D4-B9DE-4B60-BA8A-30B4A9B1A6C7}"/>
            </a:ext>
            <a:ext uri="{147F2762-F138-4A5C-976F-8EAC2B608ADB}">
              <a16:predDERef xmlns:a16="http://schemas.microsoft.com/office/drawing/2014/main" pred="{CE2EA935-0F6C-4244-95B2-1A4005F6D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E697F08A-A923-4DB9-BD15-1666EB0D58AE}"/>
            </a:ext>
            <a:ext uri="{147F2762-F138-4A5C-976F-8EAC2B608ADB}">
              <a16:predDERef xmlns:a16="http://schemas.microsoft.com/office/drawing/2014/main" pred="{E91228D4-B9DE-4B60-BA8A-30B4A9B1A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163C09DB-A86C-4C7C-9ECD-4318657625DE}"/>
            </a:ext>
            <a:ext uri="{147F2762-F138-4A5C-976F-8EAC2B608ADB}">
              <a16:predDERef xmlns:a16="http://schemas.microsoft.com/office/drawing/2014/main" pred="{E697F08A-A923-4DB9-BD15-1666EB0D5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6966F878-CF3E-4736-953D-4C37FA08B94B}"/>
            </a:ext>
            <a:ext uri="{147F2762-F138-4A5C-976F-8EAC2B608ADB}">
              <a16:predDERef xmlns:a16="http://schemas.microsoft.com/office/drawing/2014/main" pred="{163C09DB-A86C-4C7C-9ECD-431865762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0D505BE1-CBBB-4E9E-9BBD-3994D9D98B7F}"/>
            </a:ext>
            <a:ext uri="{147F2762-F138-4A5C-976F-8EAC2B608ADB}">
              <a16:predDERef xmlns:a16="http://schemas.microsoft.com/office/drawing/2014/main" pred="{6966F878-CF3E-4736-953D-4C37FA08B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FDD9C028-C7D0-4DA6-A591-A164248F8654}"/>
            </a:ext>
            <a:ext uri="{147F2762-F138-4A5C-976F-8EAC2B608ADB}">
              <a16:predDERef xmlns:a16="http://schemas.microsoft.com/office/drawing/2014/main" pred="{0D505BE1-CBBB-4E9E-9BBD-3994D9D98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79BEF421-C659-42D7-9683-5154BAC70C0F}"/>
            </a:ext>
            <a:ext uri="{147F2762-F138-4A5C-976F-8EAC2B608ADB}">
              <a16:predDERef xmlns:a16="http://schemas.microsoft.com/office/drawing/2014/main" pred="{FDD9C028-C7D0-4DA6-A591-A164248F8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2ACB728B-023C-4BA4-8821-53820C2194E4}"/>
            </a:ext>
            <a:ext uri="{147F2762-F138-4A5C-976F-8EAC2B608ADB}">
              <a16:predDERef xmlns:a16="http://schemas.microsoft.com/office/drawing/2014/main" pred="{79BEF421-C659-42D7-9683-5154BAC70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078E1CA1-575C-42FF-8860-21DCACC33484}"/>
            </a:ext>
            <a:ext uri="{147F2762-F138-4A5C-976F-8EAC2B608ADB}">
              <a16:predDERef xmlns:a16="http://schemas.microsoft.com/office/drawing/2014/main" pred="{2ACB728B-023C-4BA4-8821-53820C219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C005B3B7-5E41-4484-92D8-1717B31AA065}"/>
            </a:ext>
            <a:ext uri="{147F2762-F138-4A5C-976F-8EAC2B608ADB}">
              <a16:predDERef xmlns:a16="http://schemas.microsoft.com/office/drawing/2014/main" pred="{078E1CA1-575C-42FF-8860-21DCACC33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961A40CF-D475-4131-8CA1-2EBA94C2340C}"/>
            </a:ext>
            <a:ext uri="{147F2762-F138-4A5C-976F-8EAC2B608ADB}">
              <a16:predDERef xmlns:a16="http://schemas.microsoft.com/office/drawing/2014/main" pred="{C005B3B7-5E41-4484-92D8-1717B31AA0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C739A089-B279-4140-B3B5-2B4079081FAB}"/>
            </a:ext>
            <a:ext uri="{147F2762-F138-4A5C-976F-8EAC2B608ADB}">
              <a16:predDERef xmlns:a16="http://schemas.microsoft.com/office/drawing/2014/main" pred="{961A40CF-D475-4131-8CA1-2EBA94C23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34BE2298-FEA9-4166-BE60-DF7D9A502A39}"/>
            </a:ext>
            <a:ext uri="{147F2762-F138-4A5C-976F-8EAC2B608ADB}">
              <a16:predDERef xmlns:a16="http://schemas.microsoft.com/office/drawing/2014/main" pred="{C739A089-B279-4140-B3B5-2B4079081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5EA4B686-F8F4-474B-B653-7A04F417A610}"/>
            </a:ext>
            <a:ext uri="{147F2762-F138-4A5C-976F-8EAC2B608ADB}">
              <a16:predDERef xmlns:a16="http://schemas.microsoft.com/office/drawing/2014/main" pred="{34BE2298-FEA9-4166-BE60-DF7D9A502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2E8794D2-833F-44ED-98B0-A1BEAD09EF6C}"/>
            </a:ext>
            <a:ext uri="{147F2762-F138-4A5C-976F-8EAC2B608ADB}">
              <a16:predDERef xmlns:a16="http://schemas.microsoft.com/office/drawing/2014/main" pred="{5EA4B686-F8F4-474B-B653-7A04F417A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B442170F-CC70-47C1-BA71-1B2E41A5C8B4}"/>
            </a:ext>
            <a:ext uri="{147F2762-F138-4A5C-976F-8EAC2B608ADB}">
              <a16:predDERef xmlns:a16="http://schemas.microsoft.com/office/drawing/2014/main" pred="{2E8794D2-833F-44ED-98B0-A1BEAD09E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9568FBF4-6109-4D02-9838-ADCF507792B6}"/>
            </a:ext>
            <a:ext uri="{147F2762-F138-4A5C-976F-8EAC2B608ADB}">
              <a16:predDERef xmlns:a16="http://schemas.microsoft.com/office/drawing/2014/main" pred="{B442170F-CC70-47C1-BA71-1B2E41A5C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588E1B86-6851-456C-8535-37778E6E8788}"/>
            </a:ext>
            <a:ext uri="{147F2762-F138-4A5C-976F-8EAC2B608ADB}">
              <a16:predDERef xmlns:a16="http://schemas.microsoft.com/office/drawing/2014/main" pred="{9568FBF4-6109-4D02-9838-ADCF50779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355CF50F-ABB7-4E4C-9082-3224192E6C4C}"/>
            </a:ext>
            <a:ext uri="{147F2762-F138-4A5C-976F-8EAC2B608ADB}">
              <a16:predDERef xmlns:a16="http://schemas.microsoft.com/office/drawing/2014/main" pred="{588E1B86-6851-456C-8535-37778E6E8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E02E5520-0980-4909-BF83-2F08196B4A90}"/>
            </a:ext>
            <a:ext uri="{147F2762-F138-4A5C-976F-8EAC2B608ADB}">
              <a16:predDERef xmlns:a16="http://schemas.microsoft.com/office/drawing/2014/main" pred="{355CF50F-ABB7-4E4C-9082-3224192E6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A4DD1892-1055-4F10-BC34-5AC38FA54488}"/>
            </a:ext>
            <a:ext uri="{147F2762-F138-4A5C-976F-8EAC2B608ADB}">
              <a16:predDERef xmlns:a16="http://schemas.microsoft.com/office/drawing/2014/main" pred="{E02E5520-0980-4909-BF83-2F08196B4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6BE8EF48-DCB8-4684-BC1B-1443A519B346}"/>
            </a:ext>
            <a:ext uri="{147F2762-F138-4A5C-976F-8EAC2B608ADB}">
              <a16:predDERef xmlns:a16="http://schemas.microsoft.com/office/drawing/2014/main" pred="{A4DD1892-1055-4F10-BC34-5AC38FA54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4F0192E4-33C3-475C-B609-0F0A527F0744}"/>
            </a:ext>
            <a:ext uri="{147F2762-F138-4A5C-976F-8EAC2B608ADB}">
              <a16:predDERef xmlns:a16="http://schemas.microsoft.com/office/drawing/2014/main" pred="{6BE8EF48-DCB8-4684-BC1B-1443A519B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22977036-5D15-478B-976C-3B06778D1CCC}"/>
            </a:ext>
            <a:ext uri="{147F2762-F138-4A5C-976F-8EAC2B608ADB}">
              <a16:predDERef xmlns:a16="http://schemas.microsoft.com/office/drawing/2014/main" pred="{4F0192E4-33C3-475C-B609-0F0A527F0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51EDFCE2-1B4A-4D5C-8002-ADF781ED30A0}"/>
            </a:ext>
            <a:ext uri="{147F2762-F138-4A5C-976F-8EAC2B608ADB}">
              <a16:predDERef xmlns:a16="http://schemas.microsoft.com/office/drawing/2014/main" pred="{22977036-5D15-478B-976C-3B06778D1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0EE95561-03FB-47F3-B0FD-1B00561EE0BD}"/>
            </a:ext>
            <a:ext uri="{147F2762-F138-4A5C-976F-8EAC2B608ADB}">
              <a16:predDERef xmlns:a16="http://schemas.microsoft.com/office/drawing/2014/main" pred="{51EDFCE2-1B4A-4D5C-8002-ADF781ED3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33487BC4-F9C9-4B82-A32B-3F81BB5BB1AC}"/>
            </a:ext>
            <a:ext uri="{147F2762-F138-4A5C-976F-8EAC2B608ADB}">
              <a16:predDERef xmlns:a16="http://schemas.microsoft.com/office/drawing/2014/main" pred="{0EE95561-03FB-47F3-B0FD-1B00561EE0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6C33D352-B243-473C-BA77-57CB60283664}"/>
            </a:ext>
            <a:ext uri="{147F2762-F138-4A5C-976F-8EAC2B608ADB}">
              <a16:predDERef xmlns:a16="http://schemas.microsoft.com/office/drawing/2014/main" pred="{33487BC4-F9C9-4B82-A32B-3F81BB5BB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0A5C8DA2-0495-4FB8-B873-AE37B8015C4C}"/>
            </a:ext>
            <a:ext uri="{147F2762-F138-4A5C-976F-8EAC2B608ADB}">
              <a16:predDERef xmlns:a16="http://schemas.microsoft.com/office/drawing/2014/main" pred="{6C33D352-B243-473C-BA77-57CB60283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3A290DBF-75D7-4154-969C-0BC17966EE2C}"/>
            </a:ext>
            <a:ext uri="{147F2762-F138-4A5C-976F-8EAC2B608ADB}">
              <a16:predDERef xmlns:a16="http://schemas.microsoft.com/office/drawing/2014/main" pred="{0A5C8DA2-0495-4FB8-B873-AE37B8015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26392AEF-CF5A-49D7-95A4-F39845C5E523}"/>
            </a:ext>
            <a:ext uri="{147F2762-F138-4A5C-976F-8EAC2B608ADB}">
              <a16:predDERef xmlns:a16="http://schemas.microsoft.com/office/drawing/2014/main" pred="{3A290DBF-75D7-4154-969C-0BC17966E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202A425E-9CB4-4086-85CF-A137E3E48466}"/>
            </a:ext>
            <a:ext uri="{147F2762-F138-4A5C-976F-8EAC2B608ADB}">
              <a16:predDERef xmlns:a16="http://schemas.microsoft.com/office/drawing/2014/main" pred="{26392AEF-CF5A-49D7-95A4-F39845C5E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A0B658BE-DF90-4BBB-9604-4FC43DEE1E13}"/>
            </a:ext>
            <a:ext uri="{147F2762-F138-4A5C-976F-8EAC2B608ADB}">
              <a16:predDERef xmlns:a16="http://schemas.microsoft.com/office/drawing/2014/main" pred="{202A425E-9CB4-4086-85CF-A137E3E48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31C9C6FF-5B81-4EA0-B00C-D5FEF15EF28D}"/>
            </a:ext>
            <a:ext uri="{147F2762-F138-4A5C-976F-8EAC2B608ADB}">
              <a16:predDERef xmlns:a16="http://schemas.microsoft.com/office/drawing/2014/main" pred="{A0B658BE-DF90-4BBB-9604-4FC43DEE1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FDD375E0-D867-4F1F-875E-E49BF296C8B5}"/>
            </a:ext>
            <a:ext uri="{147F2762-F138-4A5C-976F-8EAC2B608ADB}">
              <a16:predDERef xmlns:a16="http://schemas.microsoft.com/office/drawing/2014/main" pred="{31C9C6FF-5B81-4EA0-B00C-D5FEF15EF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87194B4F-5012-44CC-9D4D-C371B15D357B}"/>
            </a:ext>
            <a:ext uri="{147F2762-F138-4A5C-976F-8EAC2B608ADB}">
              <a16:predDERef xmlns:a16="http://schemas.microsoft.com/office/drawing/2014/main" pred="{FDD375E0-D867-4F1F-875E-E49BF296C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CE21FD83-E871-4416-B467-127430A4DE58}"/>
            </a:ext>
            <a:ext uri="{147F2762-F138-4A5C-976F-8EAC2B608ADB}">
              <a16:predDERef xmlns:a16="http://schemas.microsoft.com/office/drawing/2014/main" pred="{87194B4F-5012-44CC-9D4D-C371B15D3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3C740F63-130D-4B56-8556-E5716D73B4FC}"/>
            </a:ext>
            <a:ext uri="{147F2762-F138-4A5C-976F-8EAC2B608ADB}">
              <a16:predDERef xmlns:a16="http://schemas.microsoft.com/office/drawing/2014/main" pred="{CE21FD83-E871-4416-B467-127430A4D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86AD409E-9443-4471-BFD1-6FBAAFEE73B0}"/>
            </a:ext>
            <a:ext uri="{147F2762-F138-4A5C-976F-8EAC2B608ADB}">
              <a16:predDERef xmlns:a16="http://schemas.microsoft.com/office/drawing/2014/main" pred="{3C740F63-130D-4B56-8556-E5716D73B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F2425A8E-33FF-40DC-90B8-157880861025}"/>
            </a:ext>
            <a:ext uri="{147F2762-F138-4A5C-976F-8EAC2B608ADB}">
              <a16:predDERef xmlns:a16="http://schemas.microsoft.com/office/drawing/2014/main" pred="{86AD409E-9443-4471-BFD1-6FBAAFEE7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39BCE91A-4214-4CFD-817A-5C02B2CADD3C}"/>
            </a:ext>
            <a:ext uri="{147F2762-F138-4A5C-976F-8EAC2B608ADB}">
              <a16:predDERef xmlns:a16="http://schemas.microsoft.com/office/drawing/2014/main" pred="{F2425A8E-33FF-40DC-90B8-157880861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D0994DA0-6FEA-4E39-8598-ADAD42F47B4F}"/>
            </a:ext>
            <a:ext uri="{147F2762-F138-4A5C-976F-8EAC2B608ADB}">
              <a16:predDERef xmlns:a16="http://schemas.microsoft.com/office/drawing/2014/main" pred="{39BCE91A-4214-4CFD-817A-5C02B2CAD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1A1FEEF1-C0C1-485A-873B-3753ECAA33F7}"/>
            </a:ext>
            <a:ext uri="{147F2762-F138-4A5C-976F-8EAC2B608ADB}">
              <a16:predDERef xmlns:a16="http://schemas.microsoft.com/office/drawing/2014/main" pred="{D0994DA0-6FEA-4E39-8598-ADAD42F47B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C07B48EE-2F91-43EC-9500-041E44632017}"/>
            </a:ext>
            <a:ext uri="{147F2762-F138-4A5C-976F-8EAC2B608ADB}">
              <a16:predDERef xmlns:a16="http://schemas.microsoft.com/office/drawing/2014/main" pred="{1A1FEEF1-C0C1-485A-873B-3753ECAA3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6DEF7B1D-3B56-41B0-8595-FF143D596282}"/>
            </a:ext>
            <a:ext uri="{147F2762-F138-4A5C-976F-8EAC2B608ADB}">
              <a16:predDERef xmlns:a16="http://schemas.microsoft.com/office/drawing/2014/main" pred="{C07B48EE-2F91-43EC-9500-041E44632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604DEAD1-34A6-4CE2-B9A7-80E0D76B45C3}"/>
            </a:ext>
            <a:ext uri="{147F2762-F138-4A5C-976F-8EAC2B608ADB}">
              <a16:predDERef xmlns:a16="http://schemas.microsoft.com/office/drawing/2014/main" pred="{6DEF7B1D-3B56-41B0-8595-FF143D596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F81B3D58-0402-4D23-9BD9-ED55B6AA6DD4}"/>
            </a:ext>
            <a:ext uri="{147F2762-F138-4A5C-976F-8EAC2B608ADB}">
              <a16:predDERef xmlns:a16="http://schemas.microsoft.com/office/drawing/2014/main" pred="{604DEAD1-34A6-4CE2-B9A7-80E0D76B4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4CAC39CA-B144-41C4-ACA6-0C954C610697}"/>
            </a:ext>
            <a:ext uri="{147F2762-F138-4A5C-976F-8EAC2B608ADB}">
              <a16:predDERef xmlns:a16="http://schemas.microsoft.com/office/drawing/2014/main" pred="{F81B3D58-0402-4D23-9BD9-ED55B6AA6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5D24D133-009F-4184-8A32-D3CF0CDAAC34}"/>
            </a:ext>
            <a:ext uri="{147F2762-F138-4A5C-976F-8EAC2B608ADB}">
              <a16:predDERef xmlns:a16="http://schemas.microsoft.com/office/drawing/2014/main" pred="{4CAC39CA-B144-41C4-ACA6-0C954C610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5E3CD72F-E17B-4E27-9D84-B241D479C60F}"/>
            </a:ext>
            <a:ext uri="{147F2762-F138-4A5C-976F-8EAC2B608ADB}">
              <a16:predDERef xmlns:a16="http://schemas.microsoft.com/office/drawing/2014/main" pred="{5D24D133-009F-4184-8A32-D3CF0CDAA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0E8FA2F1-0261-4A0E-BEF5-D8B78FDE6C2E}"/>
            </a:ext>
            <a:ext uri="{147F2762-F138-4A5C-976F-8EAC2B608ADB}">
              <a16:predDERef xmlns:a16="http://schemas.microsoft.com/office/drawing/2014/main" pred="{5E3CD72F-E17B-4E27-9D84-B241D479C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A9825C64-F77C-4B48-A89E-0EC78F9EA0A7}"/>
            </a:ext>
            <a:ext uri="{147F2762-F138-4A5C-976F-8EAC2B608ADB}">
              <a16:predDERef xmlns:a16="http://schemas.microsoft.com/office/drawing/2014/main" pred="{0E8FA2F1-0261-4A0E-BEF5-D8B78FDE6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D3293713-9488-4E68-B01B-DE1E139093DA}"/>
            </a:ext>
            <a:ext uri="{147F2762-F138-4A5C-976F-8EAC2B608ADB}">
              <a16:predDERef xmlns:a16="http://schemas.microsoft.com/office/drawing/2014/main" pred="{A9825C64-F77C-4B48-A89E-0EC78F9EA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EC9F467B-971A-433C-9A94-7B7AF98337BA}"/>
            </a:ext>
            <a:ext uri="{147F2762-F138-4A5C-976F-8EAC2B608ADB}">
              <a16:predDERef xmlns:a16="http://schemas.microsoft.com/office/drawing/2014/main" pred="{D3293713-9488-4E68-B01B-DE1E13909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C911A4BC-09FC-4572-87E3-0DF1AB562299}"/>
            </a:ext>
            <a:ext uri="{147F2762-F138-4A5C-976F-8EAC2B608ADB}">
              <a16:predDERef xmlns:a16="http://schemas.microsoft.com/office/drawing/2014/main" pred="{EC9F467B-971A-433C-9A94-7B7AF9833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8E5EEB9E-99C9-4CD2-AB58-51A24B924C9E}"/>
            </a:ext>
            <a:ext uri="{147F2762-F138-4A5C-976F-8EAC2B608ADB}">
              <a16:predDERef xmlns:a16="http://schemas.microsoft.com/office/drawing/2014/main" pred="{C911A4BC-09FC-4572-87E3-0DF1AB562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490178C6-52E8-4B19-A0FE-84EFCE457A54}"/>
            </a:ext>
            <a:ext uri="{147F2762-F138-4A5C-976F-8EAC2B608ADB}">
              <a16:predDERef xmlns:a16="http://schemas.microsoft.com/office/drawing/2014/main" pred="{8E5EEB9E-99C9-4CD2-AB58-51A24B924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1E43AB69-9B71-4F04-8BAF-6001F5C9711C}"/>
            </a:ext>
            <a:ext uri="{147F2762-F138-4A5C-976F-8EAC2B608ADB}">
              <a16:predDERef xmlns:a16="http://schemas.microsoft.com/office/drawing/2014/main" pred="{490178C6-52E8-4B19-A0FE-84EFCE457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C6F4D14C-5E5F-4814-8D81-DE4C8210AFEB}"/>
            </a:ext>
            <a:ext uri="{147F2762-F138-4A5C-976F-8EAC2B608ADB}">
              <a16:predDERef xmlns:a16="http://schemas.microsoft.com/office/drawing/2014/main" pred="{1E43AB69-9B71-4F04-8BAF-6001F5C97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8CAC737F-4776-41E8-9D23-DE071FFAC98D}"/>
            </a:ext>
            <a:ext uri="{147F2762-F138-4A5C-976F-8EAC2B608ADB}">
              <a16:predDERef xmlns:a16="http://schemas.microsoft.com/office/drawing/2014/main" pred="{C6F4D14C-5E5F-4814-8D81-DE4C8210A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68B62D4A-018A-4C0A-8762-A8F17446EC11}"/>
            </a:ext>
            <a:ext uri="{147F2762-F138-4A5C-976F-8EAC2B608ADB}">
              <a16:predDERef xmlns:a16="http://schemas.microsoft.com/office/drawing/2014/main" pred="{8CAC737F-4776-41E8-9D23-DE071FFA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0F792A29-B851-480E-9538-9C7977A61B02}"/>
            </a:ext>
            <a:ext uri="{147F2762-F138-4A5C-976F-8EAC2B608ADB}">
              <a16:predDERef xmlns:a16="http://schemas.microsoft.com/office/drawing/2014/main" pred="{68B62D4A-018A-4C0A-8762-A8F17446E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A71F2B2A-406C-4F59-A91A-7ACDBA4A4249}"/>
            </a:ext>
            <a:ext uri="{147F2762-F138-4A5C-976F-8EAC2B608ADB}">
              <a16:predDERef xmlns:a16="http://schemas.microsoft.com/office/drawing/2014/main" pred="{0F792A29-B851-480E-9538-9C7977A61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FA11CFC5-038A-4295-88B6-C7B59F61C8F4}"/>
            </a:ext>
            <a:ext uri="{147F2762-F138-4A5C-976F-8EAC2B608ADB}">
              <a16:predDERef xmlns:a16="http://schemas.microsoft.com/office/drawing/2014/main" pred="{A71F2B2A-406C-4F59-A91A-7ACDBA4A4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64BAD39D-9F83-4558-BFEC-974785E40B69}"/>
            </a:ext>
            <a:ext uri="{147F2762-F138-4A5C-976F-8EAC2B608ADB}">
              <a16:predDERef xmlns:a16="http://schemas.microsoft.com/office/drawing/2014/main" pred="{FA11CFC5-038A-4295-88B6-C7B59F61C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E6F37E3D-B6CB-4738-9BB1-F05F864973F4}"/>
            </a:ext>
            <a:ext uri="{147F2762-F138-4A5C-976F-8EAC2B608ADB}">
              <a16:predDERef xmlns:a16="http://schemas.microsoft.com/office/drawing/2014/main" pred="{64BAD39D-9F83-4558-BFEC-974785E40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266DD690-7BE5-4AFB-8256-8749684C0CFC}"/>
            </a:ext>
            <a:ext uri="{147F2762-F138-4A5C-976F-8EAC2B608ADB}">
              <a16:predDERef xmlns:a16="http://schemas.microsoft.com/office/drawing/2014/main" pred="{E6F37E3D-B6CB-4738-9BB1-F05F86497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71E590EB-A153-4535-BDB4-E18735031555}"/>
            </a:ext>
            <a:ext uri="{147F2762-F138-4A5C-976F-8EAC2B608ADB}">
              <a16:predDERef xmlns:a16="http://schemas.microsoft.com/office/drawing/2014/main" pred="{266DD690-7BE5-4AFB-8256-8749684C0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D46C2A90-99E6-48AF-829E-D1A56A75F28E}"/>
            </a:ext>
            <a:ext uri="{147F2762-F138-4A5C-976F-8EAC2B608ADB}">
              <a16:predDERef xmlns:a16="http://schemas.microsoft.com/office/drawing/2014/main" pred="{71E590EB-A153-4535-BDB4-E18735031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CF0F1863-B249-4E77-9542-D6A7CE4D8627}"/>
            </a:ext>
            <a:ext uri="{147F2762-F138-4A5C-976F-8EAC2B608ADB}">
              <a16:predDERef xmlns:a16="http://schemas.microsoft.com/office/drawing/2014/main" pred="{D46C2A90-99E6-48AF-829E-D1A56A75F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993F31FE-CF80-44A3-9961-0A6A15D29A96}"/>
            </a:ext>
            <a:ext uri="{147F2762-F138-4A5C-976F-8EAC2B608ADB}">
              <a16:predDERef xmlns:a16="http://schemas.microsoft.com/office/drawing/2014/main" pred="{CF0F1863-B249-4E77-9542-D6A7CE4D8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86B36D42-C131-469F-A001-9E833D507642}"/>
            </a:ext>
            <a:ext uri="{147F2762-F138-4A5C-976F-8EAC2B608ADB}">
              <a16:predDERef xmlns:a16="http://schemas.microsoft.com/office/drawing/2014/main" pred="{993F31FE-CF80-44A3-9961-0A6A15D29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39ADFDE3-11E5-4F4F-A162-2173C8EC478E}"/>
            </a:ext>
            <a:ext uri="{147F2762-F138-4A5C-976F-8EAC2B608ADB}">
              <a16:predDERef xmlns:a16="http://schemas.microsoft.com/office/drawing/2014/main" pred="{86B36D42-C131-469F-A001-9E833D507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65257BB4-144C-42F4-B39B-0EEDB761540D}"/>
            </a:ext>
            <a:ext uri="{147F2762-F138-4A5C-976F-8EAC2B608ADB}">
              <a16:predDERef xmlns:a16="http://schemas.microsoft.com/office/drawing/2014/main" pred="{39ADFDE3-11E5-4F4F-A162-2173C8EC4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D5193126-D3E8-47AA-BE38-5EA0A2F961FA}"/>
            </a:ext>
            <a:ext uri="{147F2762-F138-4A5C-976F-8EAC2B608ADB}">
              <a16:predDERef xmlns:a16="http://schemas.microsoft.com/office/drawing/2014/main" pred="{65257BB4-144C-42F4-B39B-0EEDB7615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C642B9E8-3524-42FB-BB75-BE6C7BD813AE}"/>
            </a:ext>
            <a:ext uri="{147F2762-F138-4A5C-976F-8EAC2B608ADB}">
              <a16:predDERef xmlns:a16="http://schemas.microsoft.com/office/drawing/2014/main" pred="{D5193126-D3E8-47AA-BE38-5EA0A2F96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2E139712-DF77-4804-A82F-925ED9C3790A}"/>
            </a:ext>
            <a:ext uri="{147F2762-F138-4A5C-976F-8EAC2B608ADB}">
              <a16:predDERef xmlns:a16="http://schemas.microsoft.com/office/drawing/2014/main" pred="{C642B9E8-3524-42FB-BB75-BE6C7BD81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4FBA516C-BE32-411B-94D5-99591BA449BB}"/>
            </a:ext>
            <a:ext uri="{147F2762-F138-4A5C-976F-8EAC2B608ADB}">
              <a16:predDERef xmlns:a16="http://schemas.microsoft.com/office/drawing/2014/main" pred="{2E139712-DF77-4804-A82F-925ED9C37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5EE5CAB5-7D18-4735-AD82-3F7741996F85}"/>
            </a:ext>
            <a:ext uri="{147F2762-F138-4A5C-976F-8EAC2B608ADB}">
              <a16:predDERef xmlns:a16="http://schemas.microsoft.com/office/drawing/2014/main" pred="{4FBA516C-BE32-411B-94D5-99591BA449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7483D6F0-5979-4C56-A8D4-DBE9508575DE}"/>
            </a:ext>
            <a:ext uri="{147F2762-F138-4A5C-976F-8EAC2B608ADB}">
              <a16:predDERef xmlns:a16="http://schemas.microsoft.com/office/drawing/2014/main" pred="{5EE5CAB5-7D18-4735-AD82-3F7741996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536FEF33-8309-45FF-8E44-1A99BFEB4251}"/>
            </a:ext>
            <a:ext uri="{147F2762-F138-4A5C-976F-8EAC2B608ADB}">
              <a16:predDERef xmlns:a16="http://schemas.microsoft.com/office/drawing/2014/main" pred="{7483D6F0-5979-4C56-A8D4-DBE950857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7392C8EC-BE0E-4317-B034-06F9A112A79A}"/>
            </a:ext>
            <a:ext uri="{147F2762-F138-4A5C-976F-8EAC2B608ADB}">
              <a16:predDERef xmlns:a16="http://schemas.microsoft.com/office/drawing/2014/main" pred="{536FEF33-8309-45FF-8E44-1A99BFEB4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D5D00A88-4220-4DAA-ACCC-5395177F0010}"/>
            </a:ext>
            <a:ext uri="{147F2762-F138-4A5C-976F-8EAC2B608ADB}">
              <a16:predDERef xmlns:a16="http://schemas.microsoft.com/office/drawing/2014/main" pred="{7392C8EC-BE0E-4317-B034-06F9A112A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4931A261-9369-4382-9D44-2A0D4A04C7A5}"/>
            </a:ext>
            <a:ext uri="{147F2762-F138-4A5C-976F-8EAC2B608ADB}">
              <a16:predDERef xmlns:a16="http://schemas.microsoft.com/office/drawing/2014/main" pred="{D5D00A88-4220-4DAA-ACCC-5395177F00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25B7C7EA-72A7-4E58-95A5-38923FECE877}"/>
            </a:ext>
            <a:ext uri="{147F2762-F138-4A5C-976F-8EAC2B608ADB}">
              <a16:predDERef xmlns:a16="http://schemas.microsoft.com/office/drawing/2014/main" pred="{4931A261-9369-4382-9D44-2A0D4A04C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74713544-227F-4A3E-A16D-10E5E8E5374E}"/>
            </a:ext>
            <a:ext uri="{147F2762-F138-4A5C-976F-8EAC2B608ADB}">
              <a16:predDERef xmlns:a16="http://schemas.microsoft.com/office/drawing/2014/main" pred="{25B7C7EA-72A7-4E58-95A5-38923FECE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2E5AFB2D-B571-4638-B69E-35836EEA25E2}"/>
            </a:ext>
            <a:ext uri="{147F2762-F138-4A5C-976F-8EAC2B608ADB}">
              <a16:predDERef xmlns:a16="http://schemas.microsoft.com/office/drawing/2014/main" pred="{74713544-227F-4A3E-A16D-10E5E8E53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91B945DA-9093-49AB-AA99-78E4F2F5F2FD}"/>
            </a:ext>
            <a:ext uri="{147F2762-F138-4A5C-976F-8EAC2B608ADB}">
              <a16:predDERef xmlns:a16="http://schemas.microsoft.com/office/drawing/2014/main" pred="{2E5AFB2D-B571-4638-B69E-35836EEA2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B128A11A-5B61-4C9B-B956-D2470222447C}"/>
            </a:ext>
            <a:ext uri="{147F2762-F138-4A5C-976F-8EAC2B608ADB}">
              <a16:predDERef xmlns:a16="http://schemas.microsoft.com/office/drawing/2014/main" pred="{91B945DA-9093-49AB-AA99-78E4F2F5F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1159E9F3-D67E-4874-ACCF-4A1677FD70E5}"/>
            </a:ext>
            <a:ext uri="{147F2762-F138-4A5C-976F-8EAC2B608ADB}">
              <a16:predDERef xmlns:a16="http://schemas.microsoft.com/office/drawing/2014/main" pred="{B128A11A-5B61-4C9B-B956-D24702224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2C5BA1B0-AE92-4920-BD53-CDF32CD583E2}"/>
            </a:ext>
            <a:ext uri="{147F2762-F138-4A5C-976F-8EAC2B608ADB}">
              <a16:predDERef xmlns:a16="http://schemas.microsoft.com/office/drawing/2014/main" pred="{1159E9F3-D67E-4874-ACCF-4A1677FD7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F20AAAA6-3860-42F6-83D8-4CB5911A919A}"/>
            </a:ext>
            <a:ext uri="{147F2762-F138-4A5C-976F-8EAC2B608ADB}">
              <a16:predDERef xmlns:a16="http://schemas.microsoft.com/office/drawing/2014/main" pred="{2C5BA1B0-AE92-4920-BD53-CDF32CD58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4003A08D-8D6E-4F5B-B37B-93EF77340792}"/>
            </a:ext>
            <a:ext uri="{147F2762-F138-4A5C-976F-8EAC2B608ADB}">
              <a16:predDERef xmlns:a16="http://schemas.microsoft.com/office/drawing/2014/main" pred="{F20AAAA6-3860-42F6-83D8-4CB5911A9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BEA2B098-DA89-44DE-B01E-5592969B8E85}"/>
            </a:ext>
            <a:ext uri="{147F2762-F138-4A5C-976F-8EAC2B608ADB}">
              <a16:predDERef xmlns:a16="http://schemas.microsoft.com/office/drawing/2014/main" pred="{4003A08D-8D6E-4F5B-B37B-93EF77340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04F86888-E2C4-401A-A973-5AD3B0E831AC}"/>
            </a:ext>
            <a:ext uri="{147F2762-F138-4A5C-976F-8EAC2B608ADB}">
              <a16:predDERef xmlns:a16="http://schemas.microsoft.com/office/drawing/2014/main" pred="{BEA2B098-DA89-44DE-B01E-5592969B8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24CE29B1-9CD1-47F8-9C13-21DD50EDCEB2}"/>
            </a:ext>
            <a:ext uri="{147F2762-F138-4A5C-976F-8EAC2B608ADB}">
              <a16:predDERef xmlns:a16="http://schemas.microsoft.com/office/drawing/2014/main" pred="{04F86888-E2C4-401A-A973-5AD3B0E83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3A5CF693-4238-4AB6-B1CE-D58D6F90F415}"/>
            </a:ext>
            <a:ext uri="{147F2762-F138-4A5C-976F-8EAC2B608ADB}">
              <a16:predDERef xmlns:a16="http://schemas.microsoft.com/office/drawing/2014/main" pred="{24CE29B1-9CD1-47F8-9C13-21DD50EDC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69378088-3B89-4CA3-979D-C9D069EC2C16}"/>
            </a:ext>
            <a:ext uri="{147F2762-F138-4A5C-976F-8EAC2B608ADB}">
              <a16:predDERef xmlns:a16="http://schemas.microsoft.com/office/drawing/2014/main" pred="{3A5CF693-4238-4AB6-B1CE-D58D6F90F4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74D52373-8D06-48CF-A292-C70646A2E88C}"/>
            </a:ext>
            <a:ext uri="{147F2762-F138-4A5C-976F-8EAC2B608ADB}">
              <a16:predDERef xmlns:a16="http://schemas.microsoft.com/office/drawing/2014/main" pred="{69378088-3B89-4CA3-979D-C9D069EC2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E5FAF2B7-B2A8-452F-8D26-D8DF6A9CCB0C}"/>
            </a:ext>
            <a:ext uri="{147F2762-F138-4A5C-976F-8EAC2B608ADB}">
              <a16:predDERef xmlns:a16="http://schemas.microsoft.com/office/drawing/2014/main" pred="{74D52373-8D06-48CF-A292-C70646A2E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9F8F0642-78EA-4C48-99E3-15C15DFA284E}"/>
            </a:ext>
            <a:ext uri="{147F2762-F138-4A5C-976F-8EAC2B608ADB}">
              <a16:predDERef xmlns:a16="http://schemas.microsoft.com/office/drawing/2014/main" pred="{E5FAF2B7-B2A8-452F-8D26-D8DF6A9CC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8983929A-9DB7-4E11-963B-0ABB1F7D4679}"/>
            </a:ext>
            <a:ext uri="{147F2762-F138-4A5C-976F-8EAC2B608ADB}">
              <a16:predDERef xmlns:a16="http://schemas.microsoft.com/office/drawing/2014/main" pred="{9F8F0642-78EA-4C48-99E3-15C15DFA2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8990978A-7E84-4D3B-AC56-937B7E9F08CF}"/>
            </a:ext>
            <a:ext uri="{147F2762-F138-4A5C-976F-8EAC2B608ADB}">
              <a16:predDERef xmlns:a16="http://schemas.microsoft.com/office/drawing/2014/main" pred="{8983929A-9DB7-4E11-963B-0ABB1F7D4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FC339FC8-EE46-4CF9-BB76-C5398897FAC6}"/>
            </a:ext>
            <a:ext uri="{147F2762-F138-4A5C-976F-8EAC2B608ADB}">
              <a16:predDERef xmlns:a16="http://schemas.microsoft.com/office/drawing/2014/main" pred="{8990978A-7E84-4D3B-AC56-937B7E9F0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C9B7EE17-1156-4BF9-982E-26066E9C53DE}"/>
            </a:ext>
            <a:ext uri="{147F2762-F138-4A5C-976F-8EAC2B608ADB}">
              <a16:predDERef xmlns:a16="http://schemas.microsoft.com/office/drawing/2014/main" pred="{FC339FC8-EE46-4CF9-BB76-C5398897F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2D627CD5-B0CA-4D14-B8F0-4E347FE85FD0}"/>
            </a:ext>
            <a:ext uri="{147F2762-F138-4A5C-976F-8EAC2B608ADB}">
              <a16:predDERef xmlns:a16="http://schemas.microsoft.com/office/drawing/2014/main" pred="{C9B7EE17-1156-4BF9-982E-26066E9C5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EB7D2459-B37C-4CAB-8E6F-F07534FB369F}"/>
            </a:ext>
            <a:ext uri="{147F2762-F138-4A5C-976F-8EAC2B608ADB}">
              <a16:predDERef xmlns:a16="http://schemas.microsoft.com/office/drawing/2014/main" pred="{2D627CD5-B0CA-4D14-B8F0-4E347FE85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9D0A22AE-BF18-46D7-9E68-EA3FFFC22256}"/>
            </a:ext>
            <a:ext uri="{147F2762-F138-4A5C-976F-8EAC2B608ADB}">
              <a16:predDERef xmlns:a16="http://schemas.microsoft.com/office/drawing/2014/main" pred="{EB7D2459-B37C-4CAB-8E6F-F07534FB3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C01C86F7-C086-4A8C-87E8-34403FF651A6}"/>
            </a:ext>
            <a:ext uri="{147F2762-F138-4A5C-976F-8EAC2B608ADB}">
              <a16:predDERef xmlns:a16="http://schemas.microsoft.com/office/drawing/2014/main" pred="{9D0A22AE-BF18-46D7-9E68-EA3FFFC22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693BD69C-0BA8-4C1F-8F8E-0DFF56F3E074}"/>
            </a:ext>
            <a:ext uri="{147F2762-F138-4A5C-976F-8EAC2B608ADB}">
              <a16:predDERef xmlns:a16="http://schemas.microsoft.com/office/drawing/2014/main" pred="{C01C86F7-C086-4A8C-87E8-34403FF65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8EFE21BF-788E-4400-97EC-1611D70A2702}"/>
            </a:ext>
            <a:ext uri="{147F2762-F138-4A5C-976F-8EAC2B608ADB}">
              <a16:predDERef xmlns:a16="http://schemas.microsoft.com/office/drawing/2014/main" pred="{693BD69C-0BA8-4C1F-8F8E-0DFF56F3E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9EDEB5B5-EC5A-49BF-8DC5-DBB5B658F32D}"/>
            </a:ext>
            <a:ext uri="{147F2762-F138-4A5C-976F-8EAC2B608ADB}">
              <a16:predDERef xmlns:a16="http://schemas.microsoft.com/office/drawing/2014/main" pred="{8EFE21BF-788E-4400-97EC-1611D70A2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11166072-0DBD-4F11-A7E4-97B0A9E5FC16}"/>
            </a:ext>
            <a:ext uri="{147F2762-F138-4A5C-976F-8EAC2B608ADB}">
              <a16:predDERef xmlns:a16="http://schemas.microsoft.com/office/drawing/2014/main" pred="{9EDEB5B5-EC5A-49BF-8DC5-DBB5B658F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F7137AF6-A7BC-4C8A-B2E0-86C37B1669BA}"/>
            </a:ext>
            <a:ext uri="{147F2762-F138-4A5C-976F-8EAC2B608ADB}">
              <a16:predDERef xmlns:a16="http://schemas.microsoft.com/office/drawing/2014/main" pred="{11166072-0DBD-4F11-A7E4-97B0A9E5F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FFFBD2A2-4025-4E3A-BDDB-8AEE4A195EC2}"/>
            </a:ext>
            <a:ext uri="{147F2762-F138-4A5C-976F-8EAC2B608ADB}">
              <a16:predDERef xmlns:a16="http://schemas.microsoft.com/office/drawing/2014/main" pred="{F7137AF6-A7BC-4C8A-B2E0-86C37B166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F0BF85CF-86B7-4588-9EFD-F28B43E47257}"/>
            </a:ext>
            <a:ext uri="{147F2762-F138-4A5C-976F-8EAC2B608ADB}">
              <a16:predDERef xmlns:a16="http://schemas.microsoft.com/office/drawing/2014/main" pred="{FFFBD2A2-4025-4E3A-BDDB-8AEE4A195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0CF59500-4D25-40D8-BCF7-860ECB49A677}"/>
            </a:ext>
            <a:ext uri="{147F2762-F138-4A5C-976F-8EAC2B608ADB}">
              <a16:predDERef xmlns:a16="http://schemas.microsoft.com/office/drawing/2014/main" pred="{F0BF85CF-86B7-4588-9EFD-F28B43E47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EAC329F5-D767-4EB5-B431-C2810AF67F7F}"/>
            </a:ext>
            <a:ext uri="{147F2762-F138-4A5C-976F-8EAC2B608ADB}">
              <a16:predDERef xmlns:a16="http://schemas.microsoft.com/office/drawing/2014/main" pred="{0CF59500-4D25-40D8-BCF7-860ECB49A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46ACD2B9-71BE-4339-B12A-0025201017EE}"/>
            </a:ext>
            <a:ext uri="{147F2762-F138-4A5C-976F-8EAC2B608ADB}">
              <a16:predDERef xmlns:a16="http://schemas.microsoft.com/office/drawing/2014/main" pred="{EAC329F5-D767-4EB5-B431-C2810AF67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DE4189C6-966C-481C-87CB-0217CA9EB362}"/>
            </a:ext>
            <a:ext uri="{147F2762-F138-4A5C-976F-8EAC2B608ADB}">
              <a16:predDERef xmlns:a16="http://schemas.microsoft.com/office/drawing/2014/main" pred="{46ACD2B9-71BE-4339-B12A-002520101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FAB7A69F-9BCB-4F7A-85A1-938000A13741}"/>
            </a:ext>
            <a:ext uri="{147F2762-F138-4A5C-976F-8EAC2B608ADB}">
              <a16:predDERef xmlns:a16="http://schemas.microsoft.com/office/drawing/2014/main" pred="{DE4189C6-966C-481C-87CB-0217CA9EB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35E39F63-239F-4DC8-AABF-06C8514E8169}"/>
            </a:ext>
            <a:ext uri="{147F2762-F138-4A5C-976F-8EAC2B608ADB}">
              <a16:predDERef xmlns:a16="http://schemas.microsoft.com/office/drawing/2014/main" pred="{FAB7A69F-9BCB-4F7A-85A1-938000A13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8138C325-C1C8-4EB8-9A29-8FE3767F20F4}"/>
            </a:ext>
            <a:ext uri="{147F2762-F138-4A5C-976F-8EAC2B608ADB}">
              <a16:predDERef xmlns:a16="http://schemas.microsoft.com/office/drawing/2014/main" pred="{35E39F63-239F-4DC8-AABF-06C8514E8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8C79ED6B-A071-4580-9E56-6ED7312AC02C}"/>
            </a:ext>
            <a:ext uri="{147F2762-F138-4A5C-976F-8EAC2B608ADB}">
              <a16:predDERef xmlns:a16="http://schemas.microsoft.com/office/drawing/2014/main" pred="{8138C325-C1C8-4EB8-9A29-8FE3767F2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35EA2B63-5A54-455F-8FFE-FE1CE399F414}"/>
            </a:ext>
            <a:ext uri="{147F2762-F138-4A5C-976F-8EAC2B608ADB}">
              <a16:predDERef xmlns:a16="http://schemas.microsoft.com/office/drawing/2014/main" pred="{8C79ED6B-A071-4580-9E56-6ED7312AC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38B169E4-9053-4CC8-BDC2-3B8C7D27D24B}"/>
            </a:ext>
            <a:ext uri="{147F2762-F138-4A5C-976F-8EAC2B608ADB}">
              <a16:predDERef xmlns:a16="http://schemas.microsoft.com/office/drawing/2014/main" pred="{35EA2B63-5A54-455F-8FFE-FE1CE399F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AFAF4073-F0D2-47A9-B37E-F32781553C1B}"/>
            </a:ext>
            <a:ext uri="{147F2762-F138-4A5C-976F-8EAC2B608ADB}">
              <a16:predDERef xmlns:a16="http://schemas.microsoft.com/office/drawing/2014/main" pred="{38B169E4-9053-4CC8-BDC2-3B8C7D27D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6796AA9F-92F6-4021-BA7E-E758CD79DEFF}"/>
            </a:ext>
            <a:ext uri="{147F2762-F138-4A5C-976F-8EAC2B608ADB}">
              <a16:predDERef xmlns:a16="http://schemas.microsoft.com/office/drawing/2014/main" pred="{AFAF4073-F0D2-47A9-B37E-F32781553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855E6E5F-2DCB-40FC-A21B-30C0C0EAF7D9}"/>
            </a:ext>
            <a:ext uri="{147F2762-F138-4A5C-976F-8EAC2B608ADB}">
              <a16:predDERef xmlns:a16="http://schemas.microsoft.com/office/drawing/2014/main" pred="{6796AA9F-92F6-4021-BA7E-E758CD79D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4883A531-C314-4A83-A098-D9056E22F7F9}"/>
            </a:ext>
            <a:ext uri="{147F2762-F138-4A5C-976F-8EAC2B608ADB}">
              <a16:predDERef xmlns:a16="http://schemas.microsoft.com/office/drawing/2014/main" pred="{855E6E5F-2DCB-40FC-A21B-30C0C0EAF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D6C9E326-1A90-440C-9351-0B6B85881EF2}"/>
            </a:ext>
            <a:ext uri="{147F2762-F138-4A5C-976F-8EAC2B608ADB}">
              <a16:predDERef xmlns:a16="http://schemas.microsoft.com/office/drawing/2014/main" pred="{4883A531-C314-4A83-A098-D9056E22F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C32D7B43-0912-4270-BDE3-840CC081C409}"/>
            </a:ext>
            <a:ext uri="{147F2762-F138-4A5C-976F-8EAC2B608ADB}">
              <a16:predDERef xmlns:a16="http://schemas.microsoft.com/office/drawing/2014/main" pred="{D6C9E326-1A90-440C-9351-0B6B85881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67C62332-390A-4566-BD90-0EDE8B520C37}"/>
            </a:ext>
            <a:ext uri="{147F2762-F138-4A5C-976F-8EAC2B608ADB}">
              <a16:predDERef xmlns:a16="http://schemas.microsoft.com/office/drawing/2014/main" pred="{C32D7B43-0912-4270-BDE3-840CC081C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20CDBF6B-C288-40C0-9088-61AB1628E211}"/>
            </a:ext>
            <a:ext uri="{147F2762-F138-4A5C-976F-8EAC2B608ADB}">
              <a16:predDERef xmlns:a16="http://schemas.microsoft.com/office/drawing/2014/main" pred="{67C62332-390A-4566-BD90-0EDE8B520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9460093F-B2C1-4CD9-B202-BE55C6038830}"/>
            </a:ext>
            <a:ext uri="{147F2762-F138-4A5C-976F-8EAC2B608ADB}">
              <a16:predDERef xmlns:a16="http://schemas.microsoft.com/office/drawing/2014/main" pred="{20CDBF6B-C288-40C0-9088-61AB1628E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8DF70078-D1CE-4608-B7CF-441C804FA465}"/>
            </a:ext>
            <a:ext uri="{147F2762-F138-4A5C-976F-8EAC2B608ADB}">
              <a16:predDERef xmlns:a16="http://schemas.microsoft.com/office/drawing/2014/main" pred="{9460093F-B2C1-4CD9-B202-BE55C6038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A8087F74-0CD4-45C2-8E0E-26A66E7F8F8B}"/>
            </a:ext>
            <a:ext uri="{147F2762-F138-4A5C-976F-8EAC2B608ADB}">
              <a16:predDERef xmlns:a16="http://schemas.microsoft.com/office/drawing/2014/main" pred="{8DF70078-D1CE-4608-B7CF-441C804FA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97BC6CF6-092B-4D97-A0A9-3F872C875DEB}"/>
            </a:ext>
            <a:ext uri="{147F2762-F138-4A5C-976F-8EAC2B608ADB}">
              <a16:predDERef xmlns:a16="http://schemas.microsoft.com/office/drawing/2014/main" pred="{A8087F74-0CD4-45C2-8E0E-26A66E7F8F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D1D0A68A-D184-4C48-8FFD-E689A722A186}"/>
            </a:ext>
            <a:ext uri="{147F2762-F138-4A5C-976F-8EAC2B608ADB}">
              <a16:predDERef xmlns:a16="http://schemas.microsoft.com/office/drawing/2014/main" pred="{97BC6CF6-092B-4D97-A0A9-3F872C875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8CB32F70-31AF-414F-8301-BA7091B44F38}"/>
            </a:ext>
            <a:ext uri="{147F2762-F138-4A5C-976F-8EAC2B608ADB}">
              <a16:predDERef xmlns:a16="http://schemas.microsoft.com/office/drawing/2014/main" pred="{D1D0A68A-D184-4C48-8FFD-E689A722A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8F9F661E-47DE-4847-A500-F79D00387DD0}"/>
            </a:ext>
            <a:ext uri="{147F2762-F138-4A5C-976F-8EAC2B608ADB}">
              <a16:predDERef xmlns:a16="http://schemas.microsoft.com/office/drawing/2014/main" pred="{8CB32F70-31AF-414F-8301-BA7091B44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74956520-2956-4773-99A5-23FD168F0BD5}"/>
            </a:ext>
            <a:ext uri="{147F2762-F138-4A5C-976F-8EAC2B608ADB}">
              <a16:predDERef xmlns:a16="http://schemas.microsoft.com/office/drawing/2014/main" pred="{8F9F661E-47DE-4847-A500-F79D00387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A0F57945-4FAE-41DB-9EB9-BBF1678F92E4}"/>
            </a:ext>
            <a:ext uri="{147F2762-F138-4A5C-976F-8EAC2B608ADB}">
              <a16:predDERef xmlns:a16="http://schemas.microsoft.com/office/drawing/2014/main" pred="{74956520-2956-4773-99A5-23FD168F0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412EDED5-335F-45FB-B660-554069A37285}"/>
            </a:ext>
            <a:ext uri="{147F2762-F138-4A5C-976F-8EAC2B608ADB}">
              <a16:predDERef xmlns:a16="http://schemas.microsoft.com/office/drawing/2014/main" pred="{A0F57945-4FAE-41DB-9EB9-BBF1678F9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DB38ECD8-31C6-4733-A68C-7BCDD2791791}"/>
            </a:ext>
            <a:ext uri="{147F2762-F138-4A5C-976F-8EAC2B608ADB}">
              <a16:predDERef xmlns:a16="http://schemas.microsoft.com/office/drawing/2014/main" pred="{412EDED5-335F-45FB-B660-554069A37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6525B48F-E203-4DD0-A3E0-D80D85B762CA}"/>
            </a:ext>
            <a:ext uri="{147F2762-F138-4A5C-976F-8EAC2B608ADB}">
              <a16:predDERef xmlns:a16="http://schemas.microsoft.com/office/drawing/2014/main" pred="{DB38ECD8-31C6-4733-A68C-7BCDD2791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FAF68D82-71CC-4346-A154-845EC6420E2D}"/>
            </a:ext>
            <a:ext uri="{147F2762-F138-4A5C-976F-8EAC2B608ADB}">
              <a16:predDERef xmlns:a16="http://schemas.microsoft.com/office/drawing/2014/main" pred="{6525B48F-E203-4DD0-A3E0-D80D85B76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D9E6A915-6E59-4427-8E0B-1688D9464760}"/>
            </a:ext>
            <a:ext uri="{147F2762-F138-4A5C-976F-8EAC2B608ADB}">
              <a16:predDERef xmlns:a16="http://schemas.microsoft.com/office/drawing/2014/main" pred="{FAF68D82-71CC-4346-A154-845EC6420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6BA6C047-C1B7-4613-AFFA-6F79882C442F}"/>
            </a:ext>
            <a:ext uri="{147F2762-F138-4A5C-976F-8EAC2B608ADB}">
              <a16:predDERef xmlns:a16="http://schemas.microsoft.com/office/drawing/2014/main" pred="{D9E6A915-6E59-4427-8E0B-1688D9464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3D717D29-E12D-4B1B-A7D1-C488AA0DCB5B}"/>
            </a:ext>
            <a:ext uri="{147F2762-F138-4A5C-976F-8EAC2B608ADB}">
              <a16:predDERef xmlns:a16="http://schemas.microsoft.com/office/drawing/2014/main" pred="{6BA6C047-C1B7-4613-AFFA-6F79882C4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2CFC2723-30C5-4195-8150-53456B3F6998}"/>
            </a:ext>
            <a:ext uri="{147F2762-F138-4A5C-976F-8EAC2B608ADB}">
              <a16:predDERef xmlns:a16="http://schemas.microsoft.com/office/drawing/2014/main" pred="{3D717D29-E12D-4B1B-A7D1-C488AA0DC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676A31F7-8312-456A-B444-738839D40465}"/>
            </a:ext>
            <a:ext uri="{147F2762-F138-4A5C-976F-8EAC2B608ADB}">
              <a16:predDERef xmlns:a16="http://schemas.microsoft.com/office/drawing/2014/main" pred="{2CFC2723-30C5-4195-8150-53456B3F6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39EC5EE3-4950-4AA3-AD4C-238C87E777FB}"/>
            </a:ext>
            <a:ext uri="{147F2762-F138-4A5C-976F-8EAC2B608ADB}">
              <a16:predDERef xmlns:a16="http://schemas.microsoft.com/office/drawing/2014/main" pred="{676A31F7-8312-456A-B444-738839D40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3C42D2AA-551D-48AA-B6FB-43100293CD5F}"/>
            </a:ext>
            <a:ext uri="{147F2762-F138-4A5C-976F-8EAC2B608ADB}">
              <a16:predDERef xmlns:a16="http://schemas.microsoft.com/office/drawing/2014/main" pred="{39EC5EE3-4950-4AA3-AD4C-238C87E77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175550CF-0B9B-4268-83EF-662B23575456}"/>
            </a:ext>
            <a:ext uri="{147F2762-F138-4A5C-976F-8EAC2B608ADB}">
              <a16:predDERef xmlns:a16="http://schemas.microsoft.com/office/drawing/2014/main" pred="{3C42D2AA-551D-48AA-B6FB-43100293C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E8D13984-BC7C-4244-9CF9-B60641D924F0}"/>
            </a:ext>
            <a:ext uri="{147F2762-F138-4A5C-976F-8EAC2B608ADB}">
              <a16:predDERef xmlns:a16="http://schemas.microsoft.com/office/drawing/2014/main" pred="{175550CF-0B9B-4268-83EF-662B23575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F1E3F3D4-7F4C-438C-8880-34D18EDFFD3A}"/>
            </a:ext>
            <a:ext uri="{147F2762-F138-4A5C-976F-8EAC2B608ADB}">
              <a16:predDERef xmlns:a16="http://schemas.microsoft.com/office/drawing/2014/main" pred="{E8D13984-BC7C-4244-9CF9-B60641D92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66255AB4-F24B-4CAA-B6AF-52F1668BEC52}"/>
            </a:ext>
            <a:ext uri="{147F2762-F138-4A5C-976F-8EAC2B608ADB}">
              <a16:predDERef xmlns:a16="http://schemas.microsoft.com/office/drawing/2014/main" pred="{F1E3F3D4-7F4C-438C-8880-34D18EDFF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557F618C-7D99-40B6-9683-E50C737023B3}"/>
            </a:ext>
            <a:ext uri="{147F2762-F138-4A5C-976F-8EAC2B608ADB}">
              <a16:predDERef xmlns:a16="http://schemas.microsoft.com/office/drawing/2014/main" pred="{66255AB4-F24B-4CAA-B6AF-52F1668BE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DF1C2949-89FE-4945-A9A3-4F68152CFA70}"/>
            </a:ext>
            <a:ext uri="{147F2762-F138-4A5C-976F-8EAC2B608ADB}">
              <a16:predDERef xmlns:a16="http://schemas.microsoft.com/office/drawing/2014/main" pred="{557F618C-7D99-40B6-9683-E50C73702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923689A7-C1E4-4CD9-AB71-D793650C2F94}"/>
            </a:ext>
            <a:ext uri="{147F2762-F138-4A5C-976F-8EAC2B608ADB}">
              <a16:predDERef xmlns:a16="http://schemas.microsoft.com/office/drawing/2014/main" pred="{DF1C2949-89FE-4945-A9A3-4F68152CFA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95440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B611DC3C-78E7-4E9C-A87D-248B835B2430}"/>
            </a:ext>
            <a:ext uri="{147F2762-F138-4A5C-976F-8EAC2B608ADB}">
              <a16:predDERef xmlns:a16="http://schemas.microsoft.com/office/drawing/2014/main" pred="{923689A7-C1E4-4CD9-AB71-D793650C2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95440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757FA332-DEDF-4B8A-A5DE-3E0605673231}"/>
            </a:ext>
            <a:ext uri="{147F2762-F138-4A5C-976F-8EAC2B608ADB}">
              <a16:predDERef xmlns:a16="http://schemas.microsoft.com/office/drawing/2014/main" pred="{B611DC3C-78E7-4E9C-A87D-248B835B2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95440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70DBAFDF-F614-4B7A-B0D5-9C74CAD70600}"/>
            </a:ext>
            <a:ext uri="{147F2762-F138-4A5C-976F-8EAC2B608ADB}">
              <a16:predDERef xmlns:a16="http://schemas.microsoft.com/office/drawing/2014/main" pred="{757FA332-DEDF-4B8A-A5DE-3E0605673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18</xdr:row>
      <xdr:rowOff>0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230AA2BA-91E6-47DD-B1A5-B2CE309D16D1}"/>
            </a:ext>
            <a:ext uri="{147F2762-F138-4A5C-976F-8EAC2B608ADB}">
              <a16:predDERef xmlns:a16="http://schemas.microsoft.com/office/drawing/2014/main" pred="{70DBAFDF-F614-4B7A-B0D5-9C74CAD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95440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397" name="Image 396">
          <a:extLst>
            <a:ext uri="{FF2B5EF4-FFF2-40B4-BE49-F238E27FC236}">
              <a16:creationId xmlns:a16="http://schemas.microsoft.com/office/drawing/2014/main" id="{384B5F0B-36BD-42A1-B30E-16E46EDAAAA6}"/>
            </a:ext>
            <a:ext uri="{147F2762-F138-4A5C-976F-8EAC2B608ADB}">
              <a16:predDERef xmlns:a16="http://schemas.microsoft.com/office/drawing/2014/main" pred="{230AA2BA-91E6-47DD-B1A5-B2CE309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4F3017A4-43AF-44D1-8B3C-E01D34C2A436}"/>
            </a:ext>
            <a:ext uri="{147F2762-F138-4A5C-976F-8EAC2B608ADB}">
              <a16:predDERef xmlns:a16="http://schemas.microsoft.com/office/drawing/2014/main" pred="{384B5F0B-36BD-42A1-B30E-16E46EDAA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2F0CF570-4473-48E6-B140-4B732527B765}"/>
            </a:ext>
            <a:ext uri="{147F2762-F138-4A5C-976F-8EAC2B608ADB}">
              <a16:predDERef xmlns:a16="http://schemas.microsoft.com/office/drawing/2014/main" pred="{4F3017A4-43AF-44D1-8B3C-E01D34C2A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3DD72B22-D696-47C3-B051-EDD871158FCB}"/>
            </a:ext>
            <a:ext uri="{147F2762-F138-4A5C-976F-8EAC2B608ADB}">
              <a16:predDERef xmlns:a16="http://schemas.microsoft.com/office/drawing/2014/main" pred="{2F0CF570-4473-48E6-B140-4B732527B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95440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1157008E-0A8F-4AC7-9113-FD77C8EA8709}"/>
            </a:ext>
            <a:ext uri="{147F2762-F138-4A5C-976F-8EAC2B608ADB}">
              <a16:predDERef xmlns:a16="http://schemas.microsoft.com/office/drawing/2014/main" pred="{3DD72B22-D696-47C3-B051-EDD871158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95440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F64ABEC0-EFE3-4588-87A6-13155B0B35EF}"/>
            </a:ext>
            <a:ext uri="{147F2762-F138-4A5C-976F-8EAC2B608ADB}">
              <a16:predDERef xmlns:a16="http://schemas.microsoft.com/office/drawing/2014/main" pred="{1157008E-0A8F-4AC7-9113-FD77C8EA8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16285C1D-C8ED-4775-9242-DE3214CFE138}"/>
            </a:ext>
            <a:ext uri="{147F2762-F138-4A5C-976F-8EAC2B608ADB}">
              <a16:predDERef xmlns:a16="http://schemas.microsoft.com/office/drawing/2014/main" pred="{F64ABEC0-EFE3-4588-87A6-13155B0B3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0EBE1A34-C337-4D16-B899-DD1738F2A92B}"/>
            </a:ext>
            <a:ext uri="{147F2762-F138-4A5C-976F-8EAC2B608ADB}">
              <a16:predDERef xmlns:a16="http://schemas.microsoft.com/office/drawing/2014/main" pred="{16285C1D-C8ED-4775-9242-DE3214CFE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FC0675E1-47B9-4BAF-B0C7-D1B4CAD9AB10}"/>
            </a:ext>
            <a:ext uri="{147F2762-F138-4A5C-976F-8EAC2B608ADB}">
              <a16:predDERef xmlns:a16="http://schemas.microsoft.com/office/drawing/2014/main" pred="{0EBE1A34-C337-4D16-B899-DD1738F2A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ED4E865B-6302-4681-8DE3-29F2A4EAD0B7}"/>
            </a:ext>
            <a:ext uri="{147F2762-F138-4A5C-976F-8EAC2B608ADB}">
              <a16:predDERef xmlns:a16="http://schemas.microsoft.com/office/drawing/2014/main" pred="{FC0675E1-47B9-4BAF-B0C7-D1B4CAD9A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E6CA627C-C219-45DE-BC38-2C32CA2D94D2}"/>
            </a:ext>
            <a:ext uri="{147F2762-F138-4A5C-976F-8EAC2B608ADB}">
              <a16:predDERef xmlns:a16="http://schemas.microsoft.com/office/drawing/2014/main" pred="{ED4E865B-6302-4681-8DE3-29F2A4EAD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B6C39996-3CA4-49A7-92FA-7578B0E76E3C}"/>
            </a:ext>
            <a:ext uri="{147F2762-F138-4A5C-976F-8EAC2B608ADB}">
              <a16:predDERef xmlns:a16="http://schemas.microsoft.com/office/drawing/2014/main" pred="{E6CA627C-C219-45DE-BC38-2C32CA2D9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24405164-9638-40CA-9C7D-6B9DA76DD8BE}"/>
            </a:ext>
            <a:ext uri="{147F2762-F138-4A5C-976F-8EAC2B608ADB}">
              <a16:predDERef xmlns:a16="http://schemas.microsoft.com/office/drawing/2014/main" pred="{B6C39996-3CA4-49A7-92FA-7578B0E76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185C1604-368C-4B87-A245-33360B801D99}"/>
            </a:ext>
            <a:ext uri="{147F2762-F138-4A5C-976F-8EAC2B608ADB}">
              <a16:predDERef xmlns:a16="http://schemas.microsoft.com/office/drawing/2014/main" pred="{24405164-9638-40CA-9C7D-6B9DA76DD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548FEE75-772C-4D04-B53B-F613901C56B6}"/>
            </a:ext>
            <a:ext uri="{147F2762-F138-4A5C-976F-8EAC2B608ADB}">
              <a16:predDERef xmlns:a16="http://schemas.microsoft.com/office/drawing/2014/main" pred="{185C1604-368C-4B87-A245-33360B801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038F0223-C6BD-4425-A27F-FBEE36438997}"/>
            </a:ext>
            <a:ext uri="{147F2762-F138-4A5C-976F-8EAC2B608ADB}">
              <a16:predDERef xmlns:a16="http://schemas.microsoft.com/office/drawing/2014/main" pred="{548FEE75-772C-4D04-B53B-F613901C5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DBB2E240-3FA8-4C78-9DD9-411DF9EF581F}"/>
            </a:ext>
            <a:ext uri="{147F2762-F138-4A5C-976F-8EAC2B608ADB}">
              <a16:predDERef xmlns:a16="http://schemas.microsoft.com/office/drawing/2014/main" pred="{038F0223-C6BD-4425-A27F-FBEE36438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8FF9AB24-AAE8-4C30-B12C-76428D6ABCE1}"/>
            </a:ext>
            <a:ext uri="{147F2762-F138-4A5C-976F-8EAC2B608ADB}">
              <a16:predDERef xmlns:a16="http://schemas.microsoft.com/office/drawing/2014/main" pred="{DBB2E240-3FA8-4C78-9DD9-411DF9EF5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F7A8E2EA-8BC1-4AB9-A315-4EDB64447172}"/>
            </a:ext>
            <a:ext uri="{147F2762-F138-4A5C-976F-8EAC2B608ADB}">
              <a16:predDERef xmlns:a16="http://schemas.microsoft.com/office/drawing/2014/main" pred="{8FF9AB24-AAE8-4C30-B12C-76428D6AB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018B507E-4A66-4809-9E82-0ABDFE56F5D1}"/>
            </a:ext>
            <a:ext uri="{147F2762-F138-4A5C-976F-8EAC2B608ADB}">
              <a16:predDERef xmlns:a16="http://schemas.microsoft.com/office/drawing/2014/main" pred="{F7A8E2EA-8BC1-4AB9-A315-4EDB64447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DA94B3C4-2ACA-49CF-9657-B1EACDDDFB84}"/>
            </a:ext>
            <a:ext uri="{147F2762-F138-4A5C-976F-8EAC2B608ADB}">
              <a16:predDERef xmlns:a16="http://schemas.microsoft.com/office/drawing/2014/main" pred="{018B507E-4A66-4809-9E82-0ABDFE56F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C7D9A95F-6C6C-4241-A44B-BEDDD2EA688C}"/>
            </a:ext>
            <a:ext uri="{147F2762-F138-4A5C-976F-8EAC2B608ADB}">
              <a16:predDERef xmlns:a16="http://schemas.microsoft.com/office/drawing/2014/main" pred="{DA94B3C4-2ACA-49CF-9657-B1EACDDDF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AC208BE0-8263-4DBE-9FA1-9EB6E1049A2C}"/>
            </a:ext>
            <a:ext uri="{147F2762-F138-4A5C-976F-8EAC2B608ADB}">
              <a16:predDERef xmlns:a16="http://schemas.microsoft.com/office/drawing/2014/main" pred="{C7D9A95F-6C6C-4241-A44B-BEDDD2EA6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B226ADE6-59B3-44C8-86A0-8F1BA3BEC9B3}"/>
            </a:ext>
            <a:ext uri="{147F2762-F138-4A5C-976F-8EAC2B608ADB}">
              <a16:predDERef xmlns:a16="http://schemas.microsoft.com/office/drawing/2014/main" pred="{AC208BE0-8263-4DBE-9FA1-9EB6E1049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2AFCC426-1CEF-488A-A5DB-19294A14DD51}"/>
            </a:ext>
            <a:ext uri="{147F2762-F138-4A5C-976F-8EAC2B608ADB}">
              <a16:predDERef xmlns:a16="http://schemas.microsoft.com/office/drawing/2014/main" pred="{B226ADE6-59B3-44C8-86A0-8F1BA3BEC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41F228FE-EBDA-434A-A9DA-39251EB93DA2}"/>
            </a:ext>
            <a:ext uri="{147F2762-F138-4A5C-976F-8EAC2B608ADB}">
              <a16:predDERef xmlns:a16="http://schemas.microsoft.com/office/drawing/2014/main" pred="{2AFCC426-1CEF-488A-A5DB-19294A14D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031DB10C-CC4E-47E8-84EA-BC0BBC700798}"/>
            </a:ext>
            <a:ext uri="{147F2762-F138-4A5C-976F-8EAC2B608ADB}">
              <a16:predDERef xmlns:a16="http://schemas.microsoft.com/office/drawing/2014/main" pred="{41F228FE-EBDA-434A-A9DA-39251EB93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F099AFD8-42D7-485D-B219-D120DCF443AA}"/>
            </a:ext>
            <a:ext uri="{147F2762-F138-4A5C-976F-8EAC2B608ADB}">
              <a16:predDERef xmlns:a16="http://schemas.microsoft.com/office/drawing/2014/main" pred="{031DB10C-CC4E-47E8-84EA-BC0BBC700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0686B8F9-427E-4957-BE01-F3BDFAD99A9E}"/>
            </a:ext>
            <a:ext uri="{147F2762-F138-4A5C-976F-8EAC2B608ADB}">
              <a16:predDERef xmlns:a16="http://schemas.microsoft.com/office/drawing/2014/main" pred="{F099AFD8-42D7-485D-B219-D120DCF44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9CEA4C34-4CC8-44E6-A4EC-86CE8B2CECAF}"/>
            </a:ext>
            <a:ext uri="{147F2762-F138-4A5C-976F-8EAC2B608ADB}">
              <a16:predDERef xmlns:a16="http://schemas.microsoft.com/office/drawing/2014/main" pred="{0686B8F9-427E-4957-BE01-F3BDFAD99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2871F11F-80E9-4489-A25C-2D73B202D888}"/>
            </a:ext>
            <a:ext uri="{147F2762-F138-4A5C-976F-8EAC2B608ADB}">
              <a16:predDERef xmlns:a16="http://schemas.microsoft.com/office/drawing/2014/main" pred="{9CEA4C34-4CC8-44E6-A4EC-86CE8B2CE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56DC6851-37A3-40C8-B87B-B9FAC0C19004}"/>
            </a:ext>
            <a:ext uri="{147F2762-F138-4A5C-976F-8EAC2B608ADB}">
              <a16:predDERef xmlns:a16="http://schemas.microsoft.com/office/drawing/2014/main" pred="{2871F11F-80E9-4489-A25C-2D73B202D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B6991B81-0903-487A-B910-AA508D96A328}"/>
            </a:ext>
            <a:ext uri="{147F2762-F138-4A5C-976F-8EAC2B608ADB}">
              <a16:predDERef xmlns:a16="http://schemas.microsoft.com/office/drawing/2014/main" pred="{56DC6851-37A3-40C8-B87B-B9FAC0C19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388C9278-D72C-4FB1-BD48-176D9EF68599}"/>
            </a:ext>
            <a:ext uri="{147F2762-F138-4A5C-976F-8EAC2B608ADB}">
              <a16:predDERef xmlns:a16="http://schemas.microsoft.com/office/drawing/2014/main" pred="{B6991B81-0903-487A-B910-AA508D96A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3C4113BF-A688-40B9-B227-8C3208E9782A}"/>
            </a:ext>
            <a:ext uri="{147F2762-F138-4A5C-976F-8EAC2B608ADB}">
              <a16:predDERef xmlns:a16="http://schemas.microsoft.com/office/drawing/2014/main" pred="{388C9278-D72C-4FB1-BD48-176D9EF68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EA36FBC0-109A-4ADD-B94E-D0D75969B751}"/>
            </a:ext>
            <a:ext uri="{147F2762-F138-4A5C-976F-8EAC2B608ADB}">
              <a16:predDERef xmlns:a16="http://schemas.microsoft.com/office/drawing/2014/main" pred="{3C4113BF-A688-40B9-B227-8C3208E978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33A8AB47-5092-4E7C-89E7-088E4E76AB76}"/>
            </a:ext>
            <a:ext uri="{147F2762-F138-4A5C-976F-8EAC2B608ADB}">
              <a16:predDERef xmlns:a16="http://schemas.microsoft.com/office/drawing/2014/main" pred="{EA36FBC0-109A-4ADD-B94E-D0D75969B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721B16DB-6229-4FD3-BCDC-0579AC0DBAD1}"/>
            </a:ext>
            <a:ext uri="{147F2762-F138-4A5C-976F-8EAC2B608ADB}">
              <a16:predDERef xmlns:a16="http://schemas.microsoft.com/office/drawing/2014/main" pred="{33A8AB47-5092-4E7C-89E7-088E4E76A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CE4B4952-06B4-4548-BDD0-BA0A76B19AC5}"/>
            </a:ext>
            <a:ext uri="{147F2762-F138-4A5C-976F-8EAC2B608ADB}">
              <a16:predDERef xmlns:a16="http://schemas.microsoft.com/office/drawing/2014/main" pred="{721B16DB-6229-4FD3-BCDC-0579AC0DB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73BA26BE-4528-49AE-BB2E-D4391699EA94}"/>
            </a:ext>
            <a:ext uri="{147F2762-F138-4A5C-976F-8EAC2B608ADB}">
              <a16:predDERef xmlns:a16="http://schemas.microsoft.com/office/drawing/2014/main" pred="{CE4B4952-06B4-4548-BDD0-BA0A76B19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44B5298B-1716-4F6E-B9F3-AFCF105349CA}"/>
            </a:ext>
            <a:ext uri="{147F2762-F138-4A5C-976F-8EAC2B608ADB}">
              <a16:predDERef xmlns:a16="http://schemas.microsoft.com/office/drawing/2014/main" pred="{73BA26BE-4528-49AE-BB2E-D4391699E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4CC829F6-1A4F-46C5-B47D-C131F583D925}"/>
            </a:ext>
            <a:ext uri="{147F2762-F138-4A5C-976F-8EAC2B608ADB}">
              <a16:predDERef xmlns:a16="http://schemas.microsoft.com/office/drawing/2014/main" pred="{44B5298B-1716-4F6E-B9F3-AFCF10534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D9DECCD9-1961-41E2-B842-82F7FBDDC1A7}"/>
            </a:ext>
            <a:ext uri="{147F2762-F138-4A5C-976F-8EAC2B608ADB}">
              <a16:predDERef xmlns:a16="http://schemas.microsoft.com/office/drawing/2014/main" pred="{4CC829F6-1A4F-46C5-B47D-C131F583D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6C78A559-6610-40BA-B9BE-5EC0EB183983}"/>
            </a:ext>
            <a:ext uri="{147F2762-F138-4A5C-976F-8EAC2B608ADB}">
              <a16:predDERef xmlns:a16="http://schemas.microsoft.com/office/drawing/2014/main" pred="{D9DECCD9-1961-41E2-B842-82F7FBDDC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AA525FF3-6D7D-4717-B7E1-55BDAA2F313F}"/>
            </a:ext>
            <a:ext uri="{147F2762-F138-4A5C-976F-8EAC2B608ADB}">
              <a16:predDERef xmlns:a16="http://schemas.microsoft.com/office/drawing/2014/main" pred="{6C78A559-6610-40BA-B9BE-5EC0EB183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7B8346E6-9A11-4555-85C3-4B6D4AF74A82}"/>
            </a:ext>
            <a:ext uri="{147F2762-F138-4A5C-976F-8EAC2B608ADB}">
              <a16:predDERef xmlns:a16="http://schemas.microsoft.com/office/drawing/2014/main" pred="{AA525FF3-6D7D-4717-B7E1-55BDAA2F3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A02193EB-0DE0-45BB-8D2E-C1376D05EB67}"/>
            </a:ext>
            <a:ext uri="{147F2762-F138-4A5C-976F-8EAC2B608ADB}">
              <a16:predDERef xmlns:a16="http://schemas.microsoft.com/office/drawing/2014/main" pred="{7B8346E6-9A11-4555-85C3-4B6D4AF74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A3E03043-B753-4331-90AB-B83F74603AB6}"/>
            </a:ext>
            <a:ext uri="{147F2762-F138-4A5C-976F-8EAC2B608ADB}">
              <a16:predDERef xmlns:a16="http://schemas.microsoft.com/office/drawing/2014/main" pred="{A02193EB-0DE0-45BB-8D2E-C1376D05E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45" name="Image 444">
          <a:extLst>
            <a:ext uri="{FF2B5EF4-FFF2-40B4-BE49-F238E27FC236}">
              <a16:creationId xmlns:a16="http://schemas.microsoft.com/office/drawing/2014/main" id="{3DD3B014-6763-44A8-BDA5-7E1639645445}"/>
            </a:ext>
            <a:ext uri="{147F2762-F138-4A5C-976F-8EAC2B608ADB}">
              <a16:predDERef xmlns:a16="http://schemas.microsoft.com/office/drawing/2014/main" pred="{A3E03043-B753-4331-90AB-B83F74603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D8C30EB3-3D9B-40D3-9378-DDD87D66914F}"/>
            </a:ext>
            <a:ext uri="{147F2762-F138-4A5C-976F-8EAC2B608ADB}">
              <a16:predDERef xmlns:a16="http://schemas.microsoft.com/office/drawing/2014/main" pred="{3DD3B014-6763-44A8-BDA5-7E1639645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E58EE05E-52F8-4DB1-A477-C75142727FD9}"/>
            </a:ext>
            <a:ext uri="{147F2762-F138-4A5C-976F-8EAC2B608ADB}">
              <a16:predDERef xmlns:a16="http://schemas.microsoft.com/office/drawing/2014/main" pred="{D8C30EB3-3D9B-40D3-9378-DDD87D669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48" name="Image 447">
          <a:extLst>
            <a:ext uri="{FF2B5EF4-FFF2-40B4-BE49-F238E27FC236}">
              <a16:creationId xmlns:a16="http://schemas.microsoft.com/office/drawing/2014/main" id="{3DB9A02A-439F-4FBD-90A6-2617C351E4B8}"/>
            </a:ext>
            <a:ext uri="{147F2762-F138-4A5C-976F-8EAC2B608ADB}">
              <a16:predDERef xmlns:a16="http://schemas.microsoft.com/office/drawing/2014/main" pred="{E58EE05E-52F8-4DB1-A477-C75142727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449" name="Image 448">
          <a:extLst>
            <a:ext uri="{FF2B5EF4-FFF2-40B4-BE49-F238E27FC236}">
              <a16:creationId xmlns:a16="http://schemas.microsoft.com/office/drawing/2014/main" id="{54C876BD-0265-4CBB-BAE2-AF8F6B9DB5B9}"/>
            </a:ext>
            <a:ext uri="{147F2762-F138-4A5C-976F-8EAC2B608ADB}">
              <a16:predDERef xmlns:a16="http://schemas.microsoft.com/office/drawing/2014/main" pred="{3DB9A02A-439F-4FBD-90A6-2617C351E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33A65F99-FB04-48DA-B22D-55100369B6D1}"/>
            </a:ext>
            <a:ext uri="{147F2762-F138-4A5C-976F-8EAC2B608ADB}">
              <a16:predDERef xmlns:a16="http://schemas.microsoft.com/office/drawing/2014/main" pred="{54C876BD-0265-4CBB-BAE2-AF8F6B9DB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51" name="Image 450">
          <a:extLst>
            <a:ext uri="{FF2B5EF4-FFF2-40B4-BE49-F238E27FC236}">
              <a16:creationId xmlns:a16="http://schemas.microsoft.com/office/drawing/2014/main" id="{8E03E890-0211-47F1-B369-ACB0C626994D}"/>
            </a:ext>
            <a:ext uri="{147F2762-F138-4A5C-976F-8EAC2B608ADB}">
              <a16:predDERef xmlns:a16="http://schemas.microsoft.com/office/drawing/2014/main" pred="{33A65F99-FB04-48DA-B22D-55100369B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D245133C-EF42-467E-9704-AD27951BE086}"/>
            </a:ext>
            <a:ext uri="{147F2762-F138-4A5C-976F-8EAC2B608ADB}">
              <a16:predDERef xmlns:a16="http://schemas.microsoft.com/office/drawing/2014/main" pred="{8E03E890-0211-47F1-B369-ACB0C6269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38540E9C-2805-44BD-AB1B-5030F71EFB57}"/>
            </a:ext>
            <a:ext uri="{147F2762-F138-4A5C-976F-8EAC2B608ADB}">
              <a16:predDERef xmlns:a16="http://schemas.microsoft.com/office/drawing/2014/main" pred="{D245133C-EF42-467E-9704-AD27951BE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B88C10AC-DB38-4112-90A8-E25FBA6AD946}"/>
            </a:ext>
            <a:ext uri="{147F2762-F138-4A5C-976F-8EAC2B608ADB}">
              <a16:predDERef xmlns:a16="http://schemas.microsoft.com/office/drawing/2014/main" pred="{38540E9C-2805-44BD-AB1B-5030F71EF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E77B642A-FEFB-4AB9-9E4A-0891B7794773}"/>
            </a:ext>
            <a:ext uri="{147F2762-F138-4A5C-976F-8EAC2B608ADB}">
              <a16:predDERef xmlns:a16="http://schemas.microsoft.com/office/drawing/2014/main" pred="{B88C10AC-DB38-4112-90A8-E25FBA6AD9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8066F993-30C7-4F17-BF98-B4E896053129}"/>
            </a:ext>
            <a:ext uri="{147F2762-F138-4A5C-976F-8EAC2B608ADB}">
              <a16:predDERef xmlns:a16="http://schemas.microsoft.com/office/drawing/2014/main" pred="{E77B642A-FEFB-4AB9-9E4A-0891B7794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FB08A8FB-56DE-40B7-908B-427C6F0F8E12}"/>
            </a:ext>
            <a:ext uri="{147F2762-F138-4A5C-976F-8EAC2B608ADB}">
              <a16:predDERef xmlns:a16="http://schemas.microsoft.com/office/drawing/2014/main" pred="{8066F993-30C7-4F17-BF98-B4E896053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93E35524-8D2C-44BE-B4C1-AA29A9C31688}"/>
            </a:ext>
            <a:ext uri="{147F2762-F138-4A5C-976F-8EAC2B608ADB}">
              <a16:predDERef xmlns:a16="http://schemas.microsoft.com/office/drawing/2014/main" pred="{FB08A8FB-56DE-40B7-908B-427C6F0F8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644AF60E-2F2A-474E-9C40-22153516009A}"/>
            </a:ext>
            <a:ext uri="{147F2762-F138-4A5C-976F-8EAC2B608ADB}">
              <a16:predDERef xmlns:a16="http://schemas.microsoft.com/office/drawing/2014/main" pred="{93E35524-8D2C-44BE-B4C1-AA29A9C31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A398A467-D5FB-48DC-8B85-40D88112F06F}"/>
            </a:ext>
            <a:ext uri="{147F2762-F138-4A5C-976F-8EAC2B608ADB}">
              <a16:predDERef xmlns:a16="http://schemas.microsoft.com/office/drawing/2014/main" pred="{644AF60E-2F2A-474E-9C40-221535160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D88DAC35-51FA-4E16-9681-761482A462D0}"/>
            </a:ext>
            <a:ext uri="{147F2762-F138-4A5C-976F-8EAC2B608ADB}">
              <a16:predDERef xmlns:a16="http://schemas.microsoft.com/office/drawing/2014/main" pred="{A398A467-D5FB-48DC-8B85-40D88112F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70AC8327-37B7-4198-82AF-A37656445D81}"/>
            </a:ext>
            <a:ext uri="{147F2762-F138-4A5C-976F-8EAC2B608ADB}">
              <a16:predDERef xmlns:a16="http://schemas.microsoft.com/office/drawing/2014/main" pred="{D88DAC35-51FA-4E16-9681-761482A46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DE9DA27F-EEDC-430B-984E-4EF5712C58FB}"/>
            </a:ext>
            <a:ext uri="{147F2762-F138-4A5C-976F-8EAC2B608ADB}">
              <a16:predDERef xmlns:a16="http://schemas.microsoft.com/office/drawing/2014/main" pred="{70AC8327-37B7-4198-82AF-A37656445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0EA08AF6-3A2F-486B-827F-8F64E71A5F33}"/>
            </a:ext>
            <a:ext uri="{147F2762-F138-4A5C-976F-8EAC2B608ADB}">
              <a16:predDERef xmlns:a16="http://schemas.microsoft.com/office/drawing/2014/main" pred="{DE9DA27F-EEDC-430B-984E-4EF5712C5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69041829-E4BF-4516-A0C7-83DF754B50C2}"/>
            </a:ext>
            <a:ext uri="{147F2762-F138-4A5C-976F-8EAC2B608ADB}">
              <a16:predDERef xmlns:a16="http://schemas.microsoft.com/office/drawing/2014/main" pred="{0EA08AF6-3A2F-486B-827F-8F64E71A5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6D10EA40-2243-4385-8367-AFD148FA8FA0}"/>
            </a:ext>
            <a:ext uri="{147F2762-F138-4A5C-976F-8EAC2B608ADB}">
              <a16:predDERef xmlns:a16="http://schemas.microsoft.com/office/drawing/2014/main" pred="{69041829-E4BF-4516-A0C7-83DF754B5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3122C289-3750-40D5-AE06-6E22ACCC7796}"/>
            </a:ext>
            <a:ext uri="{147F2762-F138-4A5C-976F-8EAC2B608ADB}">
              <a16:predDERef xmlns:a16="http://schemas.microsoft.com/office/drawing/2014/main" pred="{6D10EA40-2243-4385-8367-AFD148FA8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8F8A34F4-556C-4C36-8888-19577C9BB59F}"/>
            </a:ext>
            <a:ext uri="{147F2762-F138-4A5C-976F-8EAC2B608ADB}">
              <a16:predDERef xmlns:a16="http://schemas.microsoft.com/office/drawing/2014/main" pred="{3122C289-3750-40D5-AE06-6E22ACCC7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30219FD7-4FF9-444D-BDE6-5F10E4002C5D}"/>
            </a:ext>
            <a:ext uri="{147F2762-F138-4A5C-976F-8EAC2B608ADB}">
              <a16:predDERef xmlns:a16="http://schemas.microsoft.com/office/drawing/2014/main" pred="{8F8A34F4-556C-4C36-8888-19577C9BB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646183C2-4C4C-4D24-96F2-5D9FEAE4848F}"/>
            </a:ext>
            <a:ext uri="{147F2762-F138-4A5C-976F-8EAC2B608ADB}">
              <a16:predDERef xmlns:a16="http://schemas.microsoft.com/office/drawing/2014/main" pred="{30219FD7-4FF9-444D-BDE6-5F10E4002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5B0134BA-044B-48BF-9C63-29A0907ECC99}"/>
            </a:ext>
            <a:ext uri="{147F2762-F138-4A5C-976F-8EAC2B608ADB}">
              <a16:predDERef xmlns:a16="http://schemas.microsoft.com/office/drawing/2014/main" pred="{646183C2-4C4C-4D24-96F2-5D9FEAE48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1D61D2F8-7591-4534-BEDE-5A9CCA11D250}"/>
            </a:ext>
            <a:ext uri="{147F2762-F138-4A5C-976F-8EAC2B608ADB}">
              <a16:predDERef xmlns:a16="http://schemas.microsoft.com/office/drawing/2014/main" pred="{5B0134BA-044B-48BF-9C63-29A0907ECC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79BD312C-2A14-4160-AF8F-A46D03FC469C}"/>
            </a:ext>
            <a:ext uri="{147F2762-F138-4A5C-976F-8EAC2B608ADB}">
              <a16:predDERef xmlns:a16="http://schemas.microsoft.com/office/drawing/2014/main" pred="{1D61D2F8-7591-4534-BEDE-5A9CCA11D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2E659158-D301-417E-AE2B-F4A79FC01E74}"/>
            </a:ext>
            <a:ext uri="{147F2762-F138-4A5C-976F-8EAC2B608ADB}">
              <a16:predDERef xmlns:a16="http://schemas.microsoft.com/office/drawing/2014/main" pred="{79BD312C-2A14-4160-AF8F-A46D03FC4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75" name="Image 474">
          <a:extLst>
            <a:ext uri="{FF2B5EF4-FFF2-40B4-BE49-F238E27FC236}">
              <a16:creationId xmlns:a16="http://schemas.microsoft.com/office/drawing/2014/main" id="{C696EB45-F048-4D73-BC22-D0A2B3DC494A}"/>
            </a:ext>
            <a:ext uri="{147F2762-F138-4A5C-976F-8EAC2B608ADB}">
              <a16:predDERef xmlns:a16="http://schemas.microsoft.com/office/drawing/2014/main" pred="{2E659158-D301-417E-AE2B-F4A79FC01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081212DB-38D0-40DE-A265-70F74503BF7E}"/>
            </a:ext>
            <a:ext uri="{147F2762-F138-4A5C-976F-8EAC2B608ADB}">
              <a16:predDERef xmlns:a16="http://schemas.microsoft.com/office/drawing/2014/main" pred="{C696EB45-F048-4D73-BC22-D0A2B3DC4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38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0C9BA136-DDBB-4426-AD37-648CE1B49175}"/>
            </a:ext>
            <a:ext uri="{147F2762-F138-4A5C-976F-8EAC2B608ADB}">
              <a16:predDERef xmlns:a16="http://schemas.microsoft.com/office/drawing/2014/main" pred="{081212DB-38D0-40DE-A265-70F74503B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4481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78" name="Image 477">
          <a:extLst>
            <a:ext uri="{FF2B5EF4-FFF2-40B4-BE49-F238E27FC236}">
              <a16:creationId xmlns:a16="http://schemas.microsoft.com/office/drawing/2014/main" id="{BCFEA903-7155-4EEB-9A75-697C2DDF9E35}"/>
            </a:ext>
            <a:ext uri="{147F2762-F138-4A5C-976F-8EAC2B608ADB}">
              <a16:predDERef xmlns:a16="http://schemas.microsoft.com/office/drawing/2014/main" pred="{0C9BA136-DDBB-4426-AD37-648CE1B49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479" name="Image 478">
          <a:extLst>
            <a:ext uri="{FF2B5EF4-FFF2-40B4-BE49-F238E27FC236}">
              <a16:creationId xmlns:a16="http://schemas.microsoft.com/office/drawing/2014/main" id="{0730FF60-34D9-46D3-987D-E033DBDC71C5}"/>
            </a:ext>
            <a:ext uri="{147F2762-F138-4A5C-976F-8EAC2B608ADB}">
              <a16:predDERef xmlns:a16="http://schemas.microsoft.com/office/drawing/2014/main" pred="{BCFEA903-7155-4EEB-9A75-697C2DDF9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CF83259C-CD8C-44C7-9900-DE6148A5E521}"/>
            </a:ext>
            <a:ext uri="{147F2762-F138-4A5C-976F-8EAC2B608ADB}">
              <a16:predDERef xmlns:a16="http://schemas.microsoft.com/office/drawing/2014/main" pred="{0730FF60-34D9-46D3-987D-E033DBDC7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81" name="Image 480">
          <a:extLst>
            <a:ext uri="{FF2B5EF4-FFF2-40B4-BE49-F238E27FC236}">
              <a16:creationId xmlns:a16="http://schemas.microsoft.com/office/drawing/2014/main" id="{B201F911-6626-47BF-A034-D127E43A7F00}"/>
            </a:ext>
            <a:ext uri="{147F2762-F138-4A5C-976F-8EAC2B608ADB}">
              <a16:predDERef xmlns:a16="http://schemas.microsoft.com/office/drawing/2014/main" pred="{CF83259C-CD8C-44C7-9900-DE6148A5E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943C0047-1ACC-4596-A7CD-941373A383BA}"/>
            </a:ext>
            <a:ext uri="{147F2762-F138-4A5C-976F-8EAC2B608ADB}">
              <a16:predDERef xmlns:a16="http://schemas.microsoft.com/office/drawing/2014/main" pred="{B201F911-6626-47BF-A034-D127E43A7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3F8FA142-B8E7-4220-AD9A-1760B0E2A703}"/>
            </a:ext>
            <a:ext uri="{147F2762-F138-4A5C-976F-8EAC2B608ADB}">
              <a16:predDERef xmlns:a16="http://schemas.microsoft.com/office/drawing/2014/main" pred="{943C0047-1ACC-4596-A7CD-941373A38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0A243FF7-0DFA-460B-8212-8A20C665E54E}"/>
            </a:ext>
            <a:ext uri="{147F2762-F138-4A5C-976F-8EAC2B608ADB}">
              <a16:predDERef xmlns:a16="http://schemas.microsoft.com/office/drawing/2014/main" pred="{3F8FA142-B8E7-4220-AD9A-1760B0E2A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A4707B32-3554-4929-842C-579DF19E4AD1}"/>
            </a:ext>
            <a:ext uri="{147F2762-F138-4A5C-976F-8EAC2B608ADB}">
              <a16:predDERef xmlns:a16="http://schemas.microsoft.com/office/drawing/2014/main" pred="{0A243FF7-0DFA-460B-8212-8A20C665E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FF94EAB4-D508-45A7-80D6-C781689F9350}"/>
            </a:ext>
            <a:ext uri="{147F2762-F138-4A5C-976F-8EAC2B608ADB}">
              <a16:predDERef xmlns:a16="http://schemas.microsoft.com/office/drawing/2014/main" pred="{A4707B32-3554-4929-842C-579DF19E4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827172B1-5020-40CE-88EE-1A20BB1B610D}"/>
            </a:ext>
            <a:ext uri="{147F2762-F138-4A5C-976F-8EAC2B608ADB}">
              <a16:predDERef xmlns:a16="http://schemas.microsoft.com/office/drawing/2014/main" pred="{FF94EAB4-D508-45A7-80D6-C781689F93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B84DB766-AD18-42DF-978B-5A8B6BAAD206}"/>
            </a:ext>
            <a:ext uri="{147F2762-F138-4A5C-976F-8EAC2B608ADB}">
              <a16:predDERef xmlns:a16="http://schemas.microsoft.com/office/drawing/2014/main" pred="{827172B1-5020-40CE-88EE-1A20BB1B6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6D335DC4-E6C7-47C5-9EAF-4D3F3EBF5641}"/>
            </a:ext>
            <a:ext uri="{147F2762-F138-4A5C-976F-8EAC2B608ADB}">
              <a16:predDERef xmlns:a16="http://schemas.microsoft.com/office/drawing/2014/main" pred="{B84DB766-AD18-42DF-978B-5A8B6BAAD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5E120BDE-BC43-4257-8B92-E010BDBC568A}"/>
            </a:ext>
            <a:ext uri="{147F2762-F138-4A5C-976F-8EAC2B608ADB}">
              <a16:predDERef xmlns:a16="http://schemas.microsoft.com/office/drawing/2014/main" pred="{6D335DC4-E6C7-47C5-9EAF-4D3F3EBF5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85D39280-6FD7-4383-8ACE-0DD5DF9FFAF5}"/>
            </a:ext>
            <a:ext uri="{147F2762-F138-4A5C-976F-8EAC2B608ADB}">
              <a16:predDERef xmlns:a16="http://schemas.microsoft.com/office/drawing/2014/main" pred="{5E120BDE-BC43-4257-8B92-E010BDBC5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D704397C-339F-48E2-B410-30EC0D80BF53}"/>
            </a:ext>
            <a:ext uri="{147F2762-F138-4A5C-976F-8EAC2B608ADB}">
              <a16:predDERef xmlns:a16="http://schemas.microsoft.com/office/drawing/2014/main" pred="{85D39280-6FD7-4383-8ACE-0DD5DF9FF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D5E531CC-3DF9-41E8-A62A-61220652D82F}"/>
            </a:ext>
            <a:ext uri="{147F2762-F138-4A5C-976F-8EAC2B608ADB}">
              <a16:predDERef xmlns:a16="http://schemas.microsoft.com/office/drawing/2014/main" pred="{D704397C-339F-48E2-B410-30EC0D80B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63036DBE-00ED-4139-B95B-CFC4C1D49AFD}"/>
            </a:ext>
            <a:ext uri="{147F2762-F138-4A5C-976F-8EAC2B608ADB}">
              <a16:predDERef xmlns:a16="http://schemas.microsoft.com/office/drawing/2014/main" pred="{D5E531CC-3DF9-41E8-A62A-61220652D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7A8E847D-8B00-432C-8CA0-835231E24A0D}"/>
            </a:ext>
            <a:ext uri="{147F2762-F138-4A5C-976F-8EAC2B608ADB}">
              <a16:predDERef xmlns:a16="http://schemas.microsoft.com/office/drawing/2014/main" pred="{63036DBE-00ED-4139-B95B-CFC4C1D49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96" name="Image 495">
          <a:extLst>
            <a:ext uri="{FF2B5EF4-FFF2-40B4-BE49-F238E27FC236}">
              <a16:creationId xmlns:a16="http://schemas.microsoft.com/office/drawing/2014/main" id="{DC9E5F61-32CB-44EA-B5AA-23AB4BB4CBAC}"/>
            </a:ext>
            <a:ext uri="{147F2762-F138-4A5C-976F-8EAC2B608ADB}">
              <a16:predDERef xmlns:a16="http://schemas.microsoft.com/office/drawing/2014/main" pred="{7A8E847D-8B00-432C-8CA0-835231E24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2909F4DA-355A-4D54-A03B-E2B31AA1C975}"/>
            </a:ext>
            <a:ext uri="{147F2762-F138-4A5C-976F-8EAC2B608ADB}">
              <a16:predDERef xmlns:a16="http://schemas.microsoft.com/office/drawing/2014/main" pred="{DC9E5F61-32CB-44EA-B5AA-23AB4BB4C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2834AF6D-44A8-461B-9BD8-83B8606C7B57}"/>
            </a:ext>
            <a:ext uri="{147F2762-F138-4A5C-976F-8EAC2B608ADB}">
              <a16:predDERef xmlns:a16="http://schemas.microsoft.com/office/drawing/2014/main" pred="{2909F4DA-355A-4D54-A03B-E2B31AA1C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440150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99" name="Image 498">
          <a:extLst>
            <a:ext uri="{FF2B5EF4-FFF2-40B4-BE49-F238E27FC236}">
              <a16:creationId xmlns:a16="http://schemas.microsoft.com/office/drawing/2014/main" id="{758FB109-4B79-41FF-A397-F8CC627E7C97}"/>
            </a:ext>
            <a:ext uri="{147F2762-F138-4A5C-976F-8EAC2B608ADB}">
              <a16:predDERef xmlns:a16="http://schemas.microsoft.com/office/drawing/2014/main" pred="{2834AF6D-44A8-461B-9BD8-83B8606C7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500" name="Image 499">
          <a:extLst>
            <a:ext uri="{FF2B5EF4-FFF2-40B4-BE49-F238E27FC236}">
              <a16:creationId xmlns:a16="http://schemas.microsoft.com/office/drawing/2014/main" id="{FC7A8265-20B9-4350-8A9D-7479454F44D2}"/>
            </a:ext>
            <a:ext uri="{147F2762-F138-4A5C-976F-8EAC2B608ADB}">
              <a16:predDERef xmlns:a16="http://schemas.microsoft.com/office/drawing/2014/main" pred="{758FB109-4B79-41FF-A397-F8CC627E7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96402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A10D49E3-9EBE-45E8-8190-BEBE35D67449}"/>
            </a:ext>
            <a:ext uri="{147F2762-F138-4A5C-976F-8EAC2B608ADB}">
              <a16:predDERef xmlns:a16="http://schemas.microsoft.com/office/drawing/2014/main" pred="{FC7A8265-20B9-4350-8A9D-7479454F4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49775" y="371665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02" name="Image 501">
          <a:extLst>
            <a:ext uri="{FF2B5EF4-FFF2-40B4-BE49-F238E27FC236}">
              <a16:creationId xmlns:a16="http://schemas.microsoft.com/office/drawing/2014/main" id="{64744CBF-0453-4B97-9EDA-DE0920D960A3}"/>
            </a:ext>
            <a:ext uri="{147F2762-F138-4A5C-976F-8EAC2B608ADB}">
              <a16:predDERef xmlns:a16="http://schemas.microsoft.com/office/drawing/2014/main" pred="{A10D49E3-9EBE-45E8-8190-BEBE35D674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BD366FD6-7A2E-4784-8578-62005090177F}"/>
            </a:ext>
            <a:ext uri="{147F2762-F138-4A5C-976F-8EAC2B608ADB}">
              <a16:predDERef xmlns:a16="http://schemas.microsoft.com/office/drawing/2014/main" pred="{64744CBF-0453-4B97-9EDA-DE0920D96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C6F39798-6B3D-49A3-AB1B-AC480549C5C0}"/>
            </a:ext>
            <a:ext uri="{147F2762-F138-4A5C-976F-8EAC2B608ADB}">
              <a16:predDERef xmlns:a16="http://schemas.microsoft.com/office/drawing/2014/main" pred="{BD366FD6-7A2E-4784-8578-620050901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09AE4C0E-768F-41D6-83FE-74F96CF682E6}"/>
            </a:ext>
            <a:ext uri="{147F2762-F138-4A5C-976F-8EAC2B608ADB}">
              <a16:predDERef xmlns:a16="http://schemas.microsoft.com/office/drawing/2014/main" pred="{C6F39798-6B3D-49A3-AB1B-AC480549C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DA095B95-26B7-453B-A6FF-873ACB03F1D3}"/>
            </a:ext>
            <a:ext uri="{147F2762-F138-4A5C-976F-8EAC2B608ADB}">
              <a16:predDERef xmlns:a16="http://schemas.microsoft.com/office/drawing/2014/main" pred="{09AE4C0E-768F-41D6-83FE-74F96CF68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145375" y="37166550"/>
          <a:ext cx="921364" cy="0"/>
        </a:xfrm>
        <a:prstGeom prst="rect">
          <a:avLst/>
        </a:prstGeom>
      </xdr:spPr>
    </xdr:pic>
    <xdr:clientData/>
  </xdr:oneCellAnchor>
  <xdr:oneCellAnchor>
    <xdr:from>
      <xdr:col>10</xdr:col>
      <xdr:colOff>1454728</xdr:colOff>
      <xdr:row>35</xdr:row>
      <xdr:rowOff>450272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10025F62-FB1F-401D-A8DF-327F841EA49F}"/>
            </a:ext>
            <a:ext uri="{147F2762-F138-4A5C-976F-8EAC2B608ADB}">
              <a16:predDERef xmlns:a16="http://schemas.microsoft.com/office/drawing/2014/main" pred="{DA095B95-26B7-453B-A6FF-873ACB03F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085628" y="3347344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C33C3746-5B0C-49EA-B2DC-60806CADDEC1}"/>
            </a:ext>
            <a:ext uri="{147F2762-F138-4A5C-976F-8EAC2B608ADB}">
              <a16:predDERef xmlns:a16="http://schemas.microsoft.com/office/drawing/2014/main" pred="{10025F62-FB1F-401D-A8DF-327F841EA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9B214846-48AE-44FD-8829-445A1102FA33}"/>
            </a:ext>
            <a:ext uri="{147F2762-F138-4A5C-976F-8EAC2B608ADB}">
              <a16:predDERef xmlns:a16="http://schemas.microsoft.com/office/drawing/2014/main" pred="{C33C3746-5B0C-49EA-B2DC-60806CADD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D196A771-E4EF-4D95-859F-54843611794F}"/>
            </a:ext>
            <a:ext uri="{147F2762-F138-4A5C-976F-8EAC2B608ADB}">
              <a16:predDERef xmlns:a16="http://schemas.microsoft.com/office/drawing/2014/main" pred="{9B214846-48AE-44FD-8829-445A1102F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F38C9EA4-2689-4540-8C76-D08945A282D5}"/>
            </a:ext>
            <a:ext uri="{147F2762-F138-4A5C-976F-8EAC2B608ADB}">
              <a16:predDERef xmlns:a16="http://schemas.microsoft.com/office/drawing/2014/main" pred="{D196A771-E4EF-4D95-859F-548436117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74A4BCF9-49C7-4EF5-8540-9D0CFC979A01}"/>
            </a:ext>
            <a:ext uri="{147F2762-F138-4A5C-976F-8EAC2B608ADB}">
              <a16:predDERef xmlns:a16="http://schemas.microsoft.com/office/drawing/2014/main" pred="{F38C9EA4-2689-4540-8C76-D08945A28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6BE973B7-2550-4DFB-8B95-253AF089D0FC}"/>
            </a:ext>
            <a:ext uri="{147F2762-F138-4A5C-976F-8EAC2B608ADB}">
              <a16:predDERef xmlns:a16="http://schemas.microsoft.com/office/drawing/2014/main" pred="{74A4BCF9-49C7-4EF5-8540-9D0CFC979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9D695B74-86E0-431E-9963-B7FD9E5B14B7}"/>
            </a:ext>
            <a:ext uri="{147F2762-F138-4A5C-976F-8EAC2B608ADB}">
              <a16:predDERef xmlns:a16="http://schemas.microsoft.com/office/drawing/2014/main" pred="{6BE973B7-2550-4DFB-8B95-253AF089D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A64513B6-2967-4EBB-A943-0AD2F25961D4}"/>
            </a:ext>
            <a:ext uri="{147F2762-F138-4A5C-976F-8EAC2B608ADB}">
              <a16:predDERef xmlns:a16="http://schemas.microsoft.com/office/drawing/2014/main" pred="{9D695B74-86E0-431E-9963-B7FD9E5B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FD0EF6E0-8AA6-472B-9AD0-FDEAFE2360D9}"/>
            </a:ext>
            <a:ext uri="{147F2762-F138-4A5C-976F-8EAC2B608ADB}">
              <a16:predDERef xmlns:a16="http://schemas.microsoft.com/office/drawing/2014/main" pred="{A64513B6-2967-4EBB-A943-0AD2F2596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BE4EEB81-554E-4128-A988-B78920FD74F4}"/>
            </a:ext>
            <a:ext uri="{147F2762-F138-4A5C-976F-8EAC2B608ADB}">
              <a16:predDERef xmlns:a16="http://schemas.microsoft.com/office/drawing/2014/main" pred="{FD0EF6E0-8AA6-472B-9AD0-FDEAFE236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29AE2F3B-1CA5-442C-BB6D-4888DA0FFEC9}"/>
            </a:ext>
            <a:ext uri="{147F2762-F138-4A5C-976F-8EAC2B608ADB}">
              <a16:predDERef xmlns:a16="http://schemas.microsoft.com/office/drawing/2014/main" pred="{BE4EEB81-554E-4128-A988-B78920FD7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1B1804FB-F539-4AA2-B646-4E08A9DBD2B8}"/>
            </a:ext>
            <a:ext uri="{147F2762-F138-4A5C-976F-8EAC2B608ADB}">
              <a16:predDERef xmlns:a16="http://schemas.microsoft.com/office/drawing/2014/main" pred="{29AE2F3B-1CA5-442C-BB6D-4888DA0FF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8E1B3B68-FEEC-4BC5-9FF4-3EED8106673C}"/>
            </a:ext>
            <a:ext uri="{147F2762-F138-4A5C-976F-8EAC2B608ADB}">
              <a16:predDERef xmlns:a16="http://schemas.microsoft.com/office/drawing/2014/main" pred="{1B1804FB-F539-4AA2-B646-4E08A9DBD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F0412931-8AD7-40A3-A3F4-2ED0242C3841}"/>
            </a:ext>
            <a:ext uri="{147F2762-F138-4A5C-976F-8EAC2B608ADB}">
              <a16:predDERef xmlns:a16="http://schemas.microsoft.com/office/drawing/2014/main" pred="{8E1B3B68-FEEC-4BC5-9FF4-3EED81066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2831BEF8-9687-4D5B-9A52-CA1F87102143}"/>
            </a:ext>
            <a:ext uri="{147F2762-F138-4A5C-976F-8EAC2B608ADB}">
              <a16:predDERef xmlns:a16="http://schemas.microsoft.com/office/drawing/2014/main" pred="{F0412931-8AD7-40A3-A3F4-2ED0242C3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A4901710-7252-4F74-896D-6447D07151FA}"/>
            </a:ext>
            <a:ext uri="{147F2762-F138-4A5C-976F-8EAC2B608ADB}">
              <a16:predDERef xmlns:a16="http://schemas.microsoft.com/office/drawing/2014/main" pred="{2831BEF8-9687-4D5B-9A52-CA1F87102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92CA7507-1FF3-48A4-8919-D35FC984DB6D}"/>
            </a:ext>
            <a:ext uri="{147F2762-F138-4A5C-976F-8EAC2B608ADB}">
              <a16:predDERef xmlns:a16="http://schemas.microsoft.com/office/drawing/2014/main" pred="{A4901710-7252-4F74-896D-6447D0715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F187B4B4-E88F-419C-B1D3-54D0CF49AEDD}"/>
            </a:ext>
            <a:ext uri="{147F2762-F138-4A5C-976F-8EAC2B608ADB}">
              <a16:predDERef xmlns:a16="http://schemas.microsoft.com/office/drawing/2014/main" pred="{92CA7507-1FF3-48A4-8919-D35FC984D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46A516E8-DB74-4B7E-A85D-CCDFBFDD07BF}"/>
            </a:ext>
            <a:ext uri="{147F2762-F138-4A5C-976F-8EAC2B608ADB}">
              <a16:predDERef xmlns:a16="http://schemas.microsoft.com/office/drawing/2014/main" pred="{F187B4B4-E88F-419C-B1D3-54D0CF49A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9DE850F0-B599-4328-ADA3-CB6B13D9B8AD}"/>
            </a:ext>
            <a:ext uri="{147F2762-F138-4A5C-976F-8EAC2B608ADB}">
              <a16:predDERef xmlns:a16="http://schemas.microsoft.com/office/drawing/2014/main" pred="{46A516E8-DB74-4B7E-A85D-CCDFBFDD0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50F0DC19-94CD-46FC-94CE-1604EA61AA0F}"/>
            </a:ext>
            <a:ext uri="{147F2762-F138-4A5C-976F-8EAC2B608ADB}">
              <a16:predDERef xmlns:a16="http://schemas.microsoft.com/office/drawing/2014/main" pred="{9DE850F0-B599-4328-ADA3-CB6B13D9B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9C6709BF-54E7-41A1-A2A0-632CE849D9F7}"/>
            </a:ext>
            <a:ext uri="{147F2762-F138-4A5C-976F-8EAC2B608ADB}">
              <a16:predDERef xmlns:a16="http://schemas.microsoft.com/office/drawing/2014/main" pred="{50F0DC19-94CD-46FC-94CE-1604EA61A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89B61375-190A-4C84-88D4-173F9CCCDB24}"/>
            </a:ext>
            <a:ext uri="{147F2762-F138-4A5C-976F-8EAC2B608ADB}">
              <a16:predDERef xmlns:a16="http://schemas.microsoft.com/office/drawing/2014/main" pred="{9C6709BF-54E7-41A1-A2A0-632CE849D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A6D7FCB2-DDD6-4D4C-BDFC-3279A8386954}"/>
            </a:ext>
            <a:ext uri="{147F2762-F138-4A5C-976F-8EAC2B608ADB}">
              <a16:predDERef xmlns:a16="http://schemas.microsoft.com/office/drawing/2014/main" pred="{89B61375-190A-4C84-88D4-173F9CCCD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B5799C72-1B9D-4A69-9FA8-E896B992D8C9}"/>
            </a:ext>
            <a:ext uri="{147F2762-F138-4A5C-976F-8EAC2B608ADB}">
              <a16:predDERef xmlns:a16="http://schemas.microsoft.com/office/drawing/2014/main" pred="{A6D7FCB2-DDD6-4D4C-BDFC-3279A8386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40215ABF-323C-4F92-91E4-EC1210696AF5}"/>
            </a:ext>
            <a:ext uri="{147F2762-F138-4A5C-976F-8EAC2B608ADB}">
              <a16:predDERef xmlns:a16="http://schemas.microsoft.com/office/drawing/2014/main" pred="{B5799C72-1B9D-4A69-9FA8-E896B992D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342436D2-2BCD-45A8-B396-034EC69FF87B}"/>
            </a:ext>
            <a:ext uri="{147F2762-F138-4A5C-976F-8EAC2B608ADB}">
              <a16:predDERef xmlns:a16="http://schemas.microsoft.com/office/drawing/2014/main" pred="{40215ABF-323C-4F92-91E4-EC1210696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0C18EA60-3F2C-49D6-A610-EB9BEF14EACD}"/>
            </a:ext>
            <a:ext uri="{147F2762-F138-4A5C-976F-8EAC2B608ADB}">
              <a16:predDERef xmlns:a16="http://schemas.microsoft.com/office/drawing/2014/main" pred="{342436D2-2BCD-45A8-B396-034EC69FF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B2D93EFE-1AB5-43B7-A7C4-3655D7A8DFFA}"/>
            </a:ext>
            <a:ext uri="{147F2762-F138-4A5C-976F-8EAC2B608ADB}">
              <a16:predDERef xmlns:a16="http://schemas.microsoft.com/office/drawing/2014/main" pred="{0C18EA60-3F2C-49D6-A610-EB9BEF14E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493FD4D7-EAC7-4B71-AE3F-DE59250DFC3B}"/>
            </a:ext>
            <a:ext uri="{147F2762-F138-4A5C-976F-8EAC2B608ADB}">
              <a16:predDERef xmlns:a16="http://schemas.microsoft.com/office/drawing/2014/main" pred="{B2D93EFE-1AB5-43B7-A7C4-3655D7A8D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CDC9B466-111D-4B7D-8F60-34A698387AA0}"/>
            </a:ext>
            <a:ext uri="{147F2762-F138-4A5C-976F-8EAC2B608ADB}">
              <a16:predDERef xmlns:a16="http://schemas.microsoft.com/office/drawing/2014/main" pred="{493FD4D7-EAC7-4B71-AE3F-DE59250DF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7FAFDE68-1EE3-4125-8209-57EF6FBAE30A}"/>
            </a:ext>
            <a:ext uri="{147F2762-F138-4A5C-976F-8EAC2B608ADB}">
              <a16:predDERef xmlns:a16="http://schemas.microsoft.com/office/drawing/2014/main" pred="{CDC9B466-111D-4B7D-8F60-34A698387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BAFAB1D5-4C8C-4133-80CB-76C29CE8E322}"/>
            </a:ext>
            <a:ext uri="{147F2762-F138-4A5C-976F-8EAC2B608ADB}">
              <a16:predDERef xmlns:a16="http://schemas.microsoft.com/office/drawing/2014/main" pred="{7FAFDE68-1EE3-4125-8209-57EF6FBAE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51DBEAE9-9847-40F2-A6D8-D455921B3100}"/>
            </a:ext>
            <a:ext uri="{147F2762-F138-4A5C-976F-8EAC2B608ADB}">
              <a16:predDERef xmlns:a16="http://schemas.microsoft.com/office/drawing/2014/main" pred="{BAFAB1D5-4C8C-4133-80CB-76C29CE8E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A2E5CA59-94D4-48F2-98F3-0DC8E399F141}"/>
            </a:ext>
            <a:ext uri="{147F2762-F138-4A5C-976F-8EAC2B608ADB}">
              <a16:predDERef xmlns:a16="http://schemas.microsoft.com/office/drawing/2014/main" pred="{51DBEAE9-9847-40F2-A6D8-D455921B3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F1661E3E-6994-4C2F-82C4-195EDC7655D3}"/>
            </a:ext>
            <a:ext uri="{147F2762-F138-4A5C-976F-8EAC2B608ADB}">
              <a16:predDERef xmlns:a16="http://schemas.microsoft.com/office/drawing/2014/main" pred="{A2E5CA59-94D4-48F2-98F3-0DC8E399F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D581105F-81DB-4D54-8AE2-068403648E21}"/>
            </a:ext>
            <a:ext uri="{147F2762-F138-4A5C-976F-8EAC2B608ADB}">
              <a16:predDERef xmlns:a16="http://schemas.microsoft.com/office/drawing/2014/main" pred="{F1661E3E-6994-4C2F-82C4-195EDC765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651224EF-8681-4E37-849F-A91D1F77710D}"/>
            </a:ext>
            <a:ext uri="{147F2762-F138-4A5C-976F-8EAC2B608ADB}">
              <a16:predDERef xmlns:a16="http://schemas.microsoft.com/office/drawing/2014/main" pred="{D581105F-81DB-4D54-8AE2-068403648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442454C7-7E7C-45D3-81D7-6DB3F09CC3EF}"/>
            </a:ext>
            <a:ext uri="{147F2762-F138-4A5C-976F-8EAC2B608ADB}">
              <a16:predDERef xmlns:a16="http://schemas.microsoft.com/office/drawing/2014/main" pred="{651224EF-8681-4E37-849F-A91D1F777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CB98B488-A4BC-4050-8110-0F0429938975}"/>
            </a:ext>
            <a:ext uri="{147F2762-F138-4A5C-976F-8EAC2B608ADB}">
              <a16:predDERef xmlns:a16="http://schemas.microsoft.com/office/drawing/2014/main" pred="{442454C7-7E7C-45D3-81D7-6DB3F09CC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56DCC05C-534C-422E-B1BE-45E01F44990A}"/>
            </a:ext>
            <a:ext uri="{147F2762-F138-4A5C-976F-8EAC2B608ADB}">
              <a16:predDERef xmlns:a16="http://schemas.microsoft.com/office/drawing/2014/main" pred="{CB98B488-A4BC-4050-8110-0F0429938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37166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9448D59D-B276-44E1-906C-2CDAD2A90AB5}"/>
            </a:ext>
            <a:ext uri="{147F2762-F138-4A5C-976F-8EAC2B608ADB}">
              <a16:predDERef xmlns:a16="http://schemas.microsoft.com/office/drawing/2014/main" pred="{56DCC05C-534C-422E-B1BE-45E01F449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37166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4E35E617-54BD-4BB4-8FB4-4793148E13AF}"/>
            </a:ext>
            <a:ext uri="{147F2762-F138-4A5C-976F-8EAC2B608ADB}">
              <a16:predDERef xmlns:a16="http://schemas.microsoft.com/office/drawing/2014/main" pred="{9448D59D-B276-44E1-906C-2CDAD2A90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85F15047-42FE-4720-A7E3-F37C1CA1E4B4}"/>
            </a:ext>
            <a:ext uri="{147F2762-F138-4A5C-976F-8EAC2B608ADB}">
              <a16:predDERef xmlns:a16="http://schemas.microsoft.com/office/drawing/2014/main" pred="{4E35E617-54BD-4BB4-8FB4-4793148E1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012E212C-54AE-4D75-A458-64FC2DC18BC7}"/>
            </a:ext>
            <a:ext uri="{147F2762-F138-4A5C-976F-8EAC2B608ADB}">
              <a16:predDERef xmlns:a16="http://schemas.microsoft.com/office/drawing/2014/main" pred="{85F15047-42FE-4720-A7E3-F37C1CA1E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1579B73C-0D38-4033-A1D8-150DB1BBA0B4}"/>
            </a:ext>
            <a:ext uri="{147F2762-F138-4A5C-976F-8EAC2B608ADB}">
              <a16:predDERef xmlns:a16="http://schemas.microsoft.com/office/drawing/2014/main" pred="{012E212C-54AE-4D75-A458-64FC2DC18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F76E4E1C-5BB6-4C73-9F19-45F0DD67FD61}"/>
            </a:ext>
            <a:ext uri="{147F2762-F138-4A5C-976F-8EAC2B608ADB}">
              <a16:predDERef xmlns:a16="http://schemas.microsoft.com/office/drawing/2014/main" pred="{1579B73C-0D38-4033-A1D8-150DB1BBA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5B24B582-E979-4F51-BF5E-56A42DE07E96}"/>
            </a:ext>
            <a:ext uri="{147F2762-F138-4A5C-976F-8EAC2B608ADB}">
              <a16:predDERef xmlns:a16="http://schemas.microsoft.com/office/drawing/2014/main" pred="{F76E4E1C-5BB6-4C73-9F19-45F0DD67F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40218679-37FF-4E09-AE06-11F3307CE7D3}"/>
            </a:ext>
            <a:ext uri="{147F2762-F138-4A5C-976F-8EAC2B608ADB}">
              <a16:predDERef xmlns:a16="http://schemas.microsoft.com/office/drawing/2014/main" pred="{5B24B582-E979-4F51-BF5E-56A42DE07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325FCEBB-2DC0-49EA-95C1-855530132A58}"/>
            </a:ext>
            <a:ext uri="{147F2762-F138-4A5C-976F-8EAC2B608ADB}">
              <a16:predDERef xmlns:a16="http://schemas.microsoft.com/office/drawing/2014/main" pred="{40218679-37FF-4E09-AE06-11F3307CE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01F5CFA5-F74F-4A2B-829C-35414523D13B}"/>
            </a:ext>
            <a:ext uri="{147F2762-F138-4A5C-976F-8EAC2B608ADB}">
              <a16:predDERef xmlns:a16="http://schemas.microsoft.com/office/drawing/2014/main" pred="{325FCEBB-2DC0-49EA-95C1-855530132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4B3484DB-85E9-4CFA-BC4B-7F5670EBBB98}"/>
            </a:ext>
            <a:ext uri="{147F2762-F138-4A5C-976F-8EAC2B608ADB}">
              <a16:predDERef xmlns:a16="http://schemas.microsoft.com/office/drawing/2014/main" pred="{01F5CFA5-F74F-4A2B-829C-35414523D1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0FCEA5AE-98C8-49BC-BF99-AB5F1A7966EA}"/>
            </a:ext>
            <a:ext uri="{147F2762-F138-4A5C-976F-8EAC2B608ADB}">
              <a16:predDERef xmlns:a16="http://schemas.microsoft.com/office/drawing/2014/main" pred="{4B3484DB-85E9-4CFA-BC4B-7F5670EBB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7E45288F-2529-4D6F-976D-80E31DAFE9A7}"/>
            </a:ext>
            <a:ext uri="{147F2762-F138-4A5C-976F-8EAC2B608ADB}">
              <a16:predDERef xmlns:a16="http://schemas.microsoft.com/office/drawing/2014/main" pred="{0FCEA5AE-98C8-49BC-BF99-AB5F1A796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72DC71AE-F5A0-4095-87A6-63D4B9CB7747}"/>
            </a:ext>
            <a:ext uri="{147F2762-F138-4A5C-976F-8EAC2B608ADB}">
              <a16:predDERef xmlns:a16="http://schemas.microsoft.com/office/drawing/2014/main" pred="{7E45288F-2529-4D6F-976D-80E31DAFE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F9B65C64-E765-4000-81D1-E7D09B3A20F2}"/>
            </a:ext>
            <a:ext uri="{147F2762-F138-4A5C-976F-8EAC2B608ADB}">
              <a16:predDERef xmlns:a16="http://schemas.microsoft.com/office/drawing/2014/main" pred="{72DC71AE-F5A0-4095-87A6-63D4B9CB7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2B7A3C98-AB8A-4A7F-A28E-A84ABC756A3A}"/>
            </a:ext>
            <a:ext uri="{147F2762-F138-4A5C-976F-8EAC2B608ADB}">
              <a16:predDERef xmlns:a16="http://schemas.microsoft.com/office/drawing/2014/main" pred="{F9B65C64-E765-4000-81D1-E7D09B3A2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71148A34-BB8C-47DC-AFD7-831335616DD4}"/>
            </a:ext>
            <a:ext uri="{147F2762-F138-4A5C-976F-8EAC2B608ADB}">
              <a16:predDERef xmlns:a16="http://schemas.microsoft.com/office/drawing/2014/main" pred="{2B7A3C98-AB8A-4A7F-A28E-A84ABC756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C8AEBAD8-2004-4991-B99D-54C42AE6A5F1}"/>
            </a:ext>
            <a:ext uri="{147F2762-F138-4A5C-976F-8EAC2B608ADB}">
              <a16:predDERef xmlns:a16="http://schemas.microsoft.com/office/drawing/2014/main" pred="{71148A34-BB8C-47DC-AFD7-831335616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155CAC55-96D1-419E-99B6-103C0BB0AD95}"/>
            </a:ext>
            <a:ext uri="{147F2762-F138-4A5C-976F-8EAC2B608ADB}">
              <a16:predDERef xmlns:a16="http://schemas.microsoft.com/office/drawing/2014/main" pred="{C8AEBAD8-2004-4991-B99D-54C42AE6A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D0DF50B3-D1E3-430C-B06D-F2F2E1A54083}"/>
            </a:ext>
            <a:ext uri="{147F2762-F138-4A5C-976F-8EAC2B608ADB}">
              <a16:predDERef xmlns:a16="http://schemas.microsoft.com/office/drawing/2014/main" pred="{155CAC55-96D1-419E-99B6-103C0BB0A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2A889799-9EF6-46B9-87B9-19056516F60E}"/>
            </a:ext>
            <a:ext uri="{147F2762-F138-4A5C-976F-8EAC2B608ADB}">
              <a16:predDERef xmlns:a16="http://schemas.microsoft.com/office/drawing/2014/main" pred="{D0DF50B3-D1E3-430C-B06D-F2F2E1A54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48636BDB-15A0-489B-A6D7-B121D8A31F8A}"/>
            </a:ext>
            <a:ext uri="{147F2762-F138-4A5C-976F-8EAC2B608ADB}">
              <a16:predDERef xmlns:a16="http://schemas.microsoft.com/office/drawing/2014/main" pred="{2A889799-9EF6-46B9-87B9-19056516F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06D3E1A8-13BA-432A-9887-36BE611914CA}"/>
            </a:ext>
            <a:ext uri="{147F2762-F138-4A5C-976F-8EAC2B608ADB}">
              <a16:predDERef xmlns:a16="http://schemas.microsoft.com/office/drawing/2014/main" pred="{48636BDB-15A0-489B-A6D7-B121D8A31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DC941F57-401C-4217-AFBE-5A41882DB0F9}"/>
            </a:ext>
            <a:ext uri="{147F2762-F138-4A5C-976F-8EAC2B608ADB}">
              <a16:predDERef xmlns:a16="http://schemas.microsoft.com/office/drawing/2014/main" pred="{06D3E1A8-13BA-432A-9887-36BE61191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62300" y="9544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50C4B2EC-7BA4-4301-959C-79181D9D0DA6}"/>
            </a:ext>
            <a:ext uri="{147F2762-F138-4A5C-976F-8EAC2B608ADB}">
              <a16:predDERef xmlns:a16="http://schemas.microsoft.com/office/drawing/2014/main" pred="{DC941F57-401C-4217-AFBE-5A41882DB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284133" y="95440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3924" cy="0"/>
    <xdr:pic>
      <xdr:nvPicPr>
        <xdr:cNvPr id="574" name="Image 418">
          <a:extLst>
            <a:ext uri="{FF2B5EF4-FFF2-40B4-BE49-F238E27FC236}">
              <a16:creationId xmlns:a16="http://schemas.microsoft.com/office/drawing/2014/main" id="{0AD07589-D75E-43F3-B218-BF798DB77C60}"/>
            </a:ext>
            <a:ext uri="{147F2762-F138-4A5C-976F-8EAC2B608ADB}">
              <a16:predDERef xmlns:a16="http://schemas.microsoft.com/office/drawing/2014/main" pred="{50C4B2EC-7BA4-4301-959C-79181D9D0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392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2" cy="0"/>
    <xdr:pic>
      <xdr:nvPicPr>
        <xdr:cNvPr id="575" name="Image 419">
          <a:extLst>
            <a:ext uri="{FF2B5EF4-FFF2-40B4-BE49-F238E27FC236}">
              <a16:creationId xmlns:a16="http://schemas.microsoft.com/office/drawing/2014/main" id="{869D7B31-F3B0-4C25-96EE-FD8A586FDD0D}"/>
            </a:ext>
            <a:ext uri="{147F2762-F138-4A5C-976F-8EAC2B608ADB}">
              <a16:predDERef xmlns:a16="http://schemas.microsoft.com/office/drawing/2014/main" pred="{0AD07589-D75E-43F3-B218-BF798DB77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544050"/>
          <a:ext cx="921362" cy="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38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260FDCB4-8D53-4775-A433-72C9255CE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CAA2ECE1-F103-4430-A59A-D8602BF0D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99646400-D1AB-49BA-BFC0-4D63424FE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EC7A3277-E8B2-48B0-9377-C0409F1E9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29925732-880C-44D4-BC82-1399F11AF8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BFD365D1-0096-47B1-87C2-76A33142C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DD2AD410-CD2C-4DB4-B950-3FDCFFFD55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43F5C2D4-6298-494F-A4D4-D9ADF4F01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239375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2F8E64E4-6C0E-4E1E-A216-C6340FB60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9020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5976F18A-91FE-46D6-ADF3-A84641312B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669F296F-E594-46EA-A13C-49595DA3C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EE43FC90-E536-45D7-AD13-5FDE5CACF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023937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C1F21F2E-1D48-43B0-B0B1-6C3A521D5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EDF81EEE-3AE8-4639-BB01-BF30AE780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328738E1-8033-4F3F-AEA7-B5D6B4488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B0E8AEC9-1441-4D0D-B19A-6643E9517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F636D510-2A50-409F-9E34-41DAAB7DC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AFA86830-DA0D-4AB7-B4D4-7A82720D1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0BE31D1D-B12E-4D3D-82A7-5CE428BE2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EE1EACD8-DBED-4243-B290-345659CF2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28A7C3DC-57ED-452A-A93C-40A6EE882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303F4F62-56ED-4C55-8A46-0DEA2C3E5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417AC761-E8AB-4CC6-A67C-C91E08F51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1C210D7A-E5BA-47D1-AFCF-13C9884F6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4B6FD698-3440-49A9-A23F-FFD31D126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2854999E-C9B9-4CF9-9239-21A04F36B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A3B00A86-A6EB-4BB7-8B1D-4D4A4A016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B12682D3-6459-449F-8110-16ED10452E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42B04D14-1211-443B-A4E3-3D76466DEE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3091B19D-04DD-49EE-BDC5-2AB93A9A4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9E0856FB-4594-4972-85F5-88E5F80B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61E9C67E-8015-4EA1-90F5-EC13F37CD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E034165F-7C3D-44FF-A9BA-647EE1583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2A935E5C-876D-4368-9E01-F8BD3BB2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1163B909-C671-4F68-B5DC-AE7D92062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06791EC7-44AF-461E-87BA-D5BAB9E2A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349B6732-49C1-4F6A-A52F-1A715F099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EDFE9879-4090-4127-91B4-A534807A2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54F2301C-F301-4BAF-B0F5-7257A582B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559635B7-9002-40F0-B09D-38A6FEA79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0BBFF200-6A61-436A-B6B7-397677044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3E3CD487-F8A7-49B9-B2D3-122C73ED5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0A5C1875-4FB6-4E7F-81FB-1F3B46CAD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4677BCDC-8FA4-4A42-8B87-44ACF0A1D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DF5B1240-1B6F-4B61-A151-A9DF03447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D71BAE7A-34C0-4D81-BD67-39013E8BA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A2B5385C-B517-407C-AA5D-2CD3E55C9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2889D51B-0A4D-4302-984B-5B1EB7F9A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A28D3022-7FD5-4556-84A3-41DEB6D1B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8034E4B9-7B4D-45F8-8815-89048DF42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7E3785BF-3BF3-45FB-AAC5-203CF23EC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AC15826B-540E-464E-AFB1-D9073DCC2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7B0D1CA2-6D17-4F65-B6E4-A020CAA0D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B6A87AA4-32AB-4F01-B33F-EE01175D7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B11627C8-2D0A-4CFE-B107-4A00B21A0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589ACAE5-1299-4712-94C2-4AC9AD5A5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150AFEFE-4CD7-49C1-9457-D6640C50E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26413505-FCFC-4C29-A856-2853F0462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9A3EDDC7-9DA7-484E-BD99-F72D09964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3DAAF497-480E-48D0-86B0-E6F1F52DA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576E1539-EAFF-4BCB-BB80-9EA123618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9D218B40-D0F6-4218-8ED7-EB8F3AA83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F42C9981-3F31-4135-863A-99BB88044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FBE6AD99-B85E-416E-9A7F-6F268DDB4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FC7C9A79-1C07-4818-9E2F-246975CE2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CAE2F4AF-143E-4426-B16C-E1CFEBFD3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1C4D1560-213C-4385-A12F-5E12CAB18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BE5E0259-582B-453F-BDA7-C7FCF7326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1B54EFD3-88C1-4646-8803-201301B34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303AC708-853D-47E7-804E-56B7E9EA4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1775ED60-6DBB-4C66-81ED-D43717816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975DCBF4-1135-4A71-AD25-EBC11950A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A450DA67-4E58-42B7-840A-2E9C2EBAE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ACC26A14-3367-487F-AD94-64817006C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D971702E-33A8-4E67-A347-05CC0B450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472B4F89-89D6-49AC-A339-E03DED5E0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A34B4E30-C8B3-47DA-AEFB-FDA34F2F4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33063D7F-8ADC-4C7C-A7A6-9750B956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1AE5EBAE-6193-4540-A018-9E21637AE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0F98099E-E389-4BFF-89D6-922624356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A655B98A-F893-4FBC-AFD7-582B153F5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9672B595-2071-4085-B13E-4BAFFA2F0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88475DE7-3D92-444B-8DEB-7BC746EF9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B99A0159-8AAF-4617-A02C-EBB6EF513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3D1E97FB-6983-4F38-A184-631ACC5EB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8D4AEEEF-8919-4773-9E39-EE23F73F1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2D8F7D0D-45C0-4872-BAB4-78D625FA7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093096FD-B082-419A-9279-184428DC8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0A004301-F7E3-400E-8CCF-A2B23B356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91402E36-3684-4E4C-97A0-0D76DA8AB2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38659386-933C-45A3-90C5-867E97116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88458D2B-4DFB-42A9-A6E3-B35B96C44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0105D499-265F-49E9-8486-531491E4C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D2DD48FA-DAF8-4B09-BD1C-9F064F79C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2BA3DF31-1807-4FB2-B04D-11C8B3233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05036C76-A0C1-43F0-8190-852A54A17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900A40A0-1020-4599-B3B3-EB4152D60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AF8FC00E-2942-4DAE-AAD5-575843DF2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37977111-2D4A-4549-AD44-6D9F7D457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65834427-8DCC-4E26-8B07-E5B195D08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04F9A478-F30E-456E-B32E-B3BD4C3AA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8CD9F707-1854-4616-BE88-D991E2FD9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33AC5A51-DC05-4EF3-AA86-01AD424D5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B903363A-2F2E-45C0-9EA6-6ED9493F7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5ABC246E-BFEC-463A-87F3-82A7ED7C9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E6462DDD-C83B-4D99-8462-959FB4683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95F6A379-731A-445E-B44F-0830DF364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31D8D1C3-4D27-482C-B2D8-6C3114ECF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0A2B6739-6D96-45E9-80FB-425C501A3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76B75604-EE59-4E2F-9898-A89B5AAB9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B83996BC-EF90-4E39-A743-3C0BC28E2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71A28C98-85A6-4301-A311-497EF5C54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11F45B7F-3B0C-4BAD-A4CD-E8C45FE52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6D04F0AA-DDF9-4CBF-B891-0739ADC27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E5A667EC-51E9-432B-B2E4-A40060CEB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5FC235F9-3F7C-4675-BCA5-57771E4C3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18A5D5BA-70EF-4ECB-B114-A0361D2C3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2FF80E2C-51EB-45D9-B3F8-C82B20A39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E14595BA-6FD2-4EFB-8C4C-6A1F44AAA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B6FD4EB8-D19C-4154-AC7D-60C991BA3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620DB379-5A9A-4F58-9E06-41F0731F6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55E05B4A-EA7C-4870-8248-D1856EFB1D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8F181559-C199-4B1B-B358-F88C91BE9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3F1B6E70-13A8-43CC-8A2D-008AAFDF4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F7A725D5-93A2-44E4-AC20-5456517C9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5B42861E-24DC-4FB5-A2E2-E5DCDAD46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D32EA555-1800-4596-8CB1-03989DAFA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53573D07-527C-4F96-B9BD-E560F2B0F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F3038C12-31FF-4FD6-B03B-5FC8D18CF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2BD2802C-4EEE-4481-BE01-07B1250A5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9F322B7B-FD54-4D31-B1B9-11EBF9398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59E24EA6-EDBF-4C96-9CF1-CEE63B7B0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6FFB77B8-CE1D-4A8D-A592-3D039EFAA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EE906795-05EF-40E8-A2B6-1758A4D2F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2966A2F0-5371-4E4C-AB5C-5452F6EB1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258A00D9-DA58-4C22-9B62-2AD71A9DC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D6D7725B-ECBA-43C9-9E21-DF7D1F79C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9E5F9F1D-A9D9-4C3A-A390-5FB33B531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DDF160BA-2612-4C89-88C3-A933F7452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DFB19A1B-CCBF-4528-A418-2C5579378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D1383AAF-F8E3-4B66-8FD2-72154EB5D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AC574E84-4EAD-47CD-9798-145CD1C3F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A51C9E40-FBE7-4960-BC0C-997EC098C0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D21992AC-934B-48B7-99B5-53CC076B1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C4865257-0095-41EF-B1C7-144349211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B3D285DC-AA7E-4DC5-8C77-DF53CFEBD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4B69235E-D7D7-4081-BC90-62C8C94B0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AFF72368-ADFD-4E39-B80D-3D8ADD66A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DB5B7A04-4E3A-4890-B498-10D1EEAB9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23FAD70A-22B4-465B-BF48-8A2A3FC1F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F5C2419E-A278-45F9-ABD2-A738BF512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EDED4413-040E-4A19-8CE5-6BA13CE17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B0E28322-DD1B-4D4C-9C13-912C1A54A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D0E71DCC-C0DC-4FDF-9550-850C4A6DD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F9508AFD-37EA-4792-B53A-9A3E6C985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B2E732DA-3166-4091-8306-C20CD86760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42531B2A-A573-401A-B8C2-DB832C262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598DAD92-D321-4BC8-8F97-42294593C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D9DDA579-D5CF-4940-AF73-E550760D7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B22583D0-E24B-4284-AAE7-DEB15C68C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91E0281B-4692-422C-94AE-69298AACE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DA3884A2-32E3-4245-8262-DE46BC3A1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4A86334A-352E-42D6-972A-0B62C9B03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C8041356-B1A5-44CD-8FEC-26D8F9998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ECFAC9F7-42C2-4AE7-95DE-01227F2B3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27CB6FAB-F1D9-43A6-B625-8C043EE79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0DA9E7D9-53EC-4A3B-BCAE-32EB4E397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E86FF796-DF1E-4A11-9BEB-2B1990709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353BFC06-6217-48E2-9839-E921AC35F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4D0A1C19-AD78-4A15-BAB2-FB235F945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A1F393EB-B611-4448-866A-E7B7B57AD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F21021B0-8F78-4FA8-8C92-0EAD7D5FC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C7A20D12-45C7-4303-88F7-BC4E31DDF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C97A1F68-3471-41A8-838B-5DEAD46D3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324C2887-A3EF-4D72-95F1-FEA2836D0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DD8EE4B7-4234-446F-9DDE-7ADC12551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5ECB7EC7-F347-48AD-B440-FEAB3B272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931F93EB-853E-4E75-808C-840F87AD5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F79F594C-5EDB-4612-BACB-A19772802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3A164202-02DF-4097-B676-8B2C6F9B3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730848B0-EDE2-4BDE-AB1E-C2A3F8F0E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360E86B2-560C-4EDC-8873-09F211FD1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A66F0A64-59C9-4710-8716-7F7AB2503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1E9A4FD1-0295-4474-A9BA-8A2509BAF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6B9ECBEF-334D-4466-94FF-E1D01027A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DE50DABA-A6F8-4F38-8F3B-171DCD2D9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9F8014CE-1324-4F60-9BDA-5A05AD40E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183E6EBB-EF47-40DE-9915-D811E87D6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2460BA41-944A-4FED-B324-C06E255DA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7F340265-E6C9-43A3-9577-BFCE1CA28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1D1B77C8-7535-4ACE-A78E-48BD245E3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407E4AF2-C352-418D-B173-FCC17F06C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5E8954C5-8C15-4B38-AB9C-9A7B71ABB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FBF183F0-FF8E-45C1-9C7C-127757053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7DE65C2E-063B-4E73-A3FD-0987DE600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EDFF4B90-D761-429A-87D1-099598E4C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C1F11F3B-B486-4243-A36B-F0234AD13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FF29772C-1315-4CB4-A14C-DEF4C06CD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9EFD51E6-2770-4D6E-99AD-3DEAE8BF1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ECA618A1-DF1B-4925-BE87-6792FB273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197C525E-6647-4912-A82E-070D05148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6EF40972-3605-49D9-A945-CAD16A198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F8C236E6-F6FB-4F46-8268-94AA6CA12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0EDF58B3-65EC-4119-81A4-537E99CB2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8793A1D1-2146-4FEB-9C7D-E86209B90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B42CE02E-A85E-476A-A24D-EBDF6DA97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EE283FE4-179A-4CA8-938F-16489FE89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E227AFC7-174B-47D6-AC64-70282D48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3B8FB260-FA5C-45E8-A348-BD505E437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2E6E8A34-EE89-4294-A4A1-3EBBFC9C0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51C10086-0539-4A17-B39A-71099BC14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F3949C48-61CC-4642-B0AF-D81A77BB6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E7550583-5BCB-42AA-91C3-1579350BB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3B99B263-A641-41FE-9EE2-EBC16272D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40A29EAE-5907-45C8-ACBA-8E8451FD8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9D332364-9653-414E-86F7-30960FF10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C085B966-40E0-4F08-AF98-878B678EC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CB69D1C4-D50D-4F19-9864-08FECC71C1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2DBAD458-698C-42D1-9CC1-E2D843B52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5728DA06-69DD-4009-B1EB-73AC7CC10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E2E7A51B-F8BD-4089-9F6D-0C7DEC388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6215F516-29CB-469B-BDE3-F434F3BD0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988381BC-B3C5-4C17-B059-5EEA73E29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259BCD5A-6401-4C65-888B-CE7D2440E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BF0D62DD-1CF8-410A-96C2-601DAB94B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730C3A36-AFFC-4B18-9EE9-F3AE863DB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54B6E41B-0EF4-45A5-BA5B-57203EA92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B2DCF00B-7960-420D-8DCD-110BCCC6C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14F0297D-E80E-4F22-AADE-052B597F6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8FD1D40E-1726-4F9D-ADA7-EE89F399D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0E523035-4490-49F6-A5F1-7C3717EB6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04DD85FC-084A-4B7D-A519-6A7F584CF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6D17946A-C207-4DBB-BC65-697F3BFFA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51FC3CB9-18F0-4719-9B70-E30427ABF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3BB6F125-98E8-47A3-A478-BA50698F2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E515A8DE-4BE7-44F4-A988-EACE19BB6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152959DA-9EA9-4D8D-95E8-6F6E8753E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2C4EB33F-EFAD-4F25-97BE-C938CC2CC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D0C56F13-0F5E-4331-B69B-02EC9B70C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8468A09D-6C1B-4755-8BCF-6457C70F2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F1F8F08F-D557-481F-B86B-86AF05F62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861F1FB0-7AF1-4B1D-86D8-112DF168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CB2426A9-C840-4CFB-A2DD-A3C2AFBB5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83F4E9AF-244E-4CD5-994C-E194B1582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F8907B55-FF10-40A7-8501-915CD944A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04075CCB-5176-4D93-8395-059CBD31C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9D32E4DB-9DA9-4B98-8919-DE72B5E49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85EE83DA-EDB6-4996-8CAE-AE62F7211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4A6C43E1-DF12-4BC0-A74D-8F131D39A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86664638-E64C-4086-B1B6-380A3647C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4C6E7536-0CC4-46B6-AE85-D72ECEDAB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FE4F797E-532E-4864-8493-D7C6C466C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F559CB33-6950-4C9B-823B-C422240B3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0C84ED5D-5B9E-4246-B6E1-D0AA2FE33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0A34AF17-8C9E-440A-A5D4-EE8935728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417CABDD-D999-4CB9-AE14-315AA915A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E91718F8-4C13-4342-A147-4D46739BC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048EA5BE-4617-4A5E-8B8F-CE6A351EC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9F7F7FAE-1BC3-4F08-8621-1FC01CB47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962B2336-2D6C-4447-9214-791EE7187F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52A4A337-B047-4B34-93F5-80BB36CB1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A5EC9BD7-AE6F-4C12-8666-146EBBF31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8AACD104-4BA6-4717-9529-7B7D72944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A1E7F3FD-A9BB-4FAD-BEE8-2EB91224D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1095FFF1-A27E-460D-9338-571317045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7983B1BA-E57A-45EC-85DE-4CB1E53B4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E504BE9F-9E54-4ACE-AA68-7A451DD96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F0B1E02A-BD88-4536-AEB9-344B7E10F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AB65DA17-5E47-4395-9A7B-B84685C17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F6CD5479-3743-4E06-A727-8453F77D5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35DCFDA0-FABA-4F09-A2E3-A1627223A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23A8DA70-4F1E-48B9-90B5-D42D7715F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AE5DCC5E-1BD5-4F5F-A980-BF19F7E1E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687A9FF7-CA5E-44E7-9B15-432665A40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573A2C7C-2022-4D90-858C-BAFC61521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B2D89019-56C7-425E-A456-3C88DE152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D5748C80-10AE-4DC3-BF4D-7A7A5F71E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ABC031AF-6D98-4EE3-9BEB-AF430994E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459DC64A-69F5-4B4A-A208-D22FB220D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BD9B8B76-0B1F-4F61-A44C-186F372CE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89B03B14-F642-40F7-BE50-9C7E7208D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8DC5CE1E-22B7-41D8-9713-0CE9FA3CB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80FBED7D-4640-4A04-A596-1313458AE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F9DC5506-F5AF-4C09-9463-3F06CFB34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82EACA9F-38C7-4BE9-9372-DA4128D79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10A9AA60-9DEB-4BD0-8978-FDB055286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EC3BB9E1-C29B-4FA8-A90B-01DC1067E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C24CAD39-040B-4FD4-9168-EDF042D8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B45747EB-CC72-4F91-AF3C-303FE7E63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32279174-5D88-43E2-B99F-496D7D09E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E2CFD5EC-1A54-48F2-AEBB-B0B933215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C2B4F4DB-CEA4-47C3-B0C1-847437BD7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E94E4181-40B6-4BE9-BC3C-BB79367E3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E1B2EEDE-43CB-4516-832C-F610AEAC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255A812C-0375-43A1-8BC8-718DD1B3A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6FD8C5F9-4D06-4788-B761-4A48FE25F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59F4DD0D-338A-45F9-8AA5-A2C19BD35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D25FC80F-EF8B-4CC0-94E9-014C889C8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F8D32249-D0B5-4A71-927A-A0FAB8576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EC13F209-FB65-434B-9463-E3BAA1404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83571DCE-EF22-4928-B00B-3431522B1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407378A7-C820-4096-8C28-7F4D2A4AC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2A54DFE2-C2A8-4950-84F2-FE35AB64E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1FB9DA6C-E060-4E68-A09F-FE843F460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A9D7FD22-4BD2-433F-85B3-8D42137B8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D0983CD0-B5DA-4502-AA63-015FA3538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E05C1F76-F045-4E35-A951-184E2D414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A646DA39-5AB0-4695-851A-5F4CA45AD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AF120C0B-5188-4D76-9678-941B07A28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9FD6ED2F-7EF1-462D-B9DD-168BF837B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FEFDDA3D-3AA6-418F-8977-CCEF3711F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071D7D28-051D-469B-9D8F-13FEA22E5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2EFAD20A-2038-4F4A-BCF4-2C2E052C5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51BA791E-F8AE-4AA0-A8DC-07D0AE810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D07CBFE8-AC37-4325-94C7-D7879C5B6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7BE83C9C-9313-4150-94B2-D3087ADCA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1F19E93A-0725-4C8A-978A-229E6028D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3C0CEB48-8280-4A09-99C5-9D644BEB4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7BF90D25-F3DD-4B8B-8D14-C37B511634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06C8951A-19E4-4FAD-9677-59CEAEFDF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0237FCF5-17EE-4B34-B5D2-3D2B343EB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FAE6BA01-8444-41B6-86ED-3E9D64A96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96EBC025-7316-47C3-A657-3079D6F6E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DDD68511-6331-473E-A1E3-6577BF074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77ACB32F-87E7-426E-AFE7-417ED79B5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9FCF381D-1F11-4895-AD37-5B3FC6650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DCEBC0BD-7A32-4ABF-80DA-3E6EDB6EB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8C7F446A-3BCF-4FF6-B376-5DC1F74DB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DCF69A55-4DA9-47EF-A6FC-1ABABC749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C63201AF-E5C8-4D90-A4F2-B81B1F7D0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A380EAAA-63CD-45A5-8923-1027F9858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2B30A984-9528-42FE-8F8A-C58CD2F4C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A5C1028F-6366-4647-AB38-4D8ABAF9C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A34E7117-A4B5-4620-8F70-E1295AAB2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0675E971-1C77-4919-B442-BE72B1CF0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761B4B00-B44A-4FDD-9E87-BF5C266E4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0F536DB8-6F34-4F98-845C-042CE5EF2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725D4E6C-F423-43DD-87D0-9DD047676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8BB7C069-8A87-4B19-A885-30C326566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A5FD557A-EFD8-4533-AA35-CFE5B2D99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6BD232A7-F544-486F-99F6-504317D85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83345F9D-1035-4F98-83A8-74958E168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D1B81358-6270-4FD3-AEA0-E124B7EFB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29F3485A-943F-45E4-82E8-F019D2621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971C5478-D713-472C-BF40-46F7F948A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B6E8AD22-11D3-4B0F-AC7F-CC6A4BC4C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86193098-6217-48FE-8E84-5A78E8B22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CA7FB35B-85FB-497A-AA61-13ED0128A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F0CE91FD-9A47-4F39-81DC-E2943C8DA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41F11712-5177-4616-8272-A884929E3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17A847EB-22A0-4C37-B252-A73794449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B818CEB6-4D5C-4997-B136-05269999B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F1D40B4F-FC41-4B71-84CC-06A908FDC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FF9BE99A-665D-4ADE-A5AB-9A1FABA1D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12E0CF54-5B38-4077-A8C4-98E97FDFB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F121AD86-B1C5-450F-A5AF-AE130F38D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96AECDD7-C8EB-4D90-ADF9-F522F6BA5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8068ED09-2EE9-4AA0-99E5-9730F2164A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18C46CFF-8DF7-4EC7-B75E-96168943D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DC9F389F-3FCF-482B-8475-26BF2BD88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997A7102-2505-42C2-941F-09D9488F9C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0B6B49DB-8127-4023-9E76-6729A4D6F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D541990B-A7DE-45AF-8F45-8C03CDF3F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F66686B4-89A9-43DE-8C70-B263F6440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18262896-F822-4F0E-B09F-1799814F9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65FAE73C-BE0E-4CAC-9C77-E1F5BA7B7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1E98C969-742D-41A5-9275-ADF4C840F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A50A5F68-2B8A-42C6-81C9-A1618F894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526AEFD9-FFC5-4F97-BBF0-7D3B7CBAE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36968425-C8B5-4F69-BBDE-E1BC67260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87112BCC-33EE-4A3A-B7BA-3F64AB4D9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2F50B95A-7EF9-4000-A3F7-2E41ACEDE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89A26298-5EAC-4FAA-9486-F2683F8E4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81B15B13-369F-449E-8090-E2B2FDED4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DA632DDC-FA0F-4248-B4C7-0F6CE93A4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0552D890-2978-4BB0-9284-C7259147D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E30D98C0-F459-47EB-8214-A0D54CF76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1B054B98-3D18-4C4A-9DB1-B2DAC4169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06DE9309-A24C-415B-AA08-67D1F6DC86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D21291F5-738C-471D-8AFC-13D9B502B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83CD28AD-DE14-49DE-8090-48E2029D4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436833A9-1FDB-441C-8903-34174F629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EA14A820-882B-47F0-89EA-44BA232603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E56D7C04-18CC-4942-9ABF-D1A91F9C0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DD3B8451-1E62-421D-8656-462297E3F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F1AC8998-699C-4DA7-9184-81F6CCA00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CCE2F6C5-111F-4BC8-8A52-633EC8F6B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DB6997E9-74A6-4E61-907F-A77372D79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659D2FE0-451D-428B-948D-CA928E6E9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205BD74C-79C4-4959-BA27-8E2EEF1FF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A7B57BA6-F5EF-4532-AC4B-099B2B18B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268128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1390921A-C1EB-40C0-9F26-1F3B8AC01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268128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18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60DC68B5-0971-4BD0-93B7-1D94D1045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268128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94CDEA0C-87AB-4924-B678-1248692DC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18</xdr:row>
      <xdr:rowOff>0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D563E214-3D64-47EA-883D-40FFC912D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258397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397" name="Image 396">
          <a:extLst>
            <a:ext uri="{FF2B5EF4-FFF2-40B4-BE49-F238E27FC236}">
              <a16:creationId xmlns:a16="http://schemas.microsoft.com/office/drawing/2014/main" id="{609426E1-B023-4BD5-B2E7-EBE5B1428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7FC2A961-9D45-4190-A69B-73508659A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C97F4556-1C2F-4C80-B28A-71C40646E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26812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1F9470F8-4F07-448F-B30F-36EB50070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5763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E9600F92-201E-42B4-82B2-7E2FDD692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22669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18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31BCC295-8D6E-4C7F-BBE0-A6BD05CED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4639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CE4A5144-A93B-4FC4-89AA-FE2BE41E2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886AE548-297B-4F36-80B6-9ED4AF19B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947BD1E4-7E07-406A-B697-15CB25524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6E8C1A23-29A0-437A-8295-EF0667DC2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5B651E9B-A515-4B90-91F0-3477D067D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644D957A-B7F1-4ADB-99C3-4505012A9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5D2918CB-F0C5-4C9F-AABD-C7C9DE4F8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09E09338-7830-4DD7-8BC7-160CFE3E6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E599AE53-3979-4C8D-8B77-DE2E0A976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E990B1D2-7A21-45A9-810E-293C892DC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CD025144-FF84-4372-9989-74AB745F9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70D6E9CA-7AD2-4F03-B738-9AF65571C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07049B20-4BE7-4839-8B5E-31C6136A4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5819057F-DB75-4A1F-9EAF-09D610C3C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4424799B-6BAE-4A2E-8D15-21DA6C8E4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BFAE5D34-E20B-461A-B221-ED42AD41E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B599FCE1-F5A6-4893-9F26-4752BE654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93793AB4-CE6F-4950-92F7-B8E39BCAF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65C085ED-EB98-435A-9084-8FA7CB887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FEF1D132-6D76-4B2C-9AC4-73C44B130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97EFFF1F-9DEA-453B-AA94-7DB8236A0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2B0A3BE3-5DD2-47CC-9A3F-1036E4132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39054894-BC30-4EEE-9165-62E6BB33C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4EACB390-4A9F-43D9-A1EF-222B0CBA7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7F05A0C0-A4A4-4045-A3F0-F3C71D1AE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40BDAEBC-4EC0-4954-8BAD-EE29D680A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EE3FE195-3796-4EB2-86F2-01E31DB03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A006CBAD-4ABE-4C07-BC4C-6EAC77CB6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89AADA2F-39E6-43C5-B7F8-39DAF2733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FA05365D-B547-4576-AC97-DB3F507C9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7A3AC060-0DBC-4506-B621-4EF09A3F5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4647075E-F9B0-4EAF-8D8A-E3E9FE9EE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1CAD6334-6348-4F26-9230-3AE35BE2A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8EA535D5-0215-43D2-9409-361676B54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690B21A7-0787-40F7-BFD1-E2953323D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A75564F7-BCFF-4FC5-B7EE-E758A2221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72DCF4A4-427B-4398-8F98-F70F570A60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C8D8500D-4024-47C1-BABE-7E5AC64B7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86EA8083-7567-445B-8207-C237716B9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4882BA44-06F1-451E-9670-3ADA8B709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B480DEC1-0A37-4D88-B8F7-F4B8F351D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311D5806-82EB-4FEC-83FD-AD302549D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45" name="Image 444">
          <a:extLst>
            <a:ext uri="{FF2B5EF4-FFF2-40B4-BE49-F238E27FC236}">
              <a16:creationId xmlns:a16="http://schemas.microsoft.com/office/drawing/2014/main" id="{FF0C1BB0-A026-4210-AE8A-0FC74E039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26D77CE3-B0B6-468C-A593-4401E1CD4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BAD485C7-7E22-40E8-A56F-301842881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48" name="Image 447">
          <a:extLst>
            <a:ext uri="{FF2B5EF4-FFF2-40B4-BE49-F238E27FC236}">
              <a16:creationId xmlns:a16="http://schemas.microsoft.com/office/drawing/2014/main" id="{39BE2021-D080-4BD4-946D-3D155F2F0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449" name="Image 448">
          <a:extLst>
            <a:ext uri="{FF2B5EF4-FFF2-40B4-BE49-F238E27FC236}">
              <a16:creationId xmlns:a16="http://schemas.microsoft.com/office/drawing/2014/main" id="{102F9BDA-E8EE-4F53-8A86-97C54E154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B8857B8E-BF8B-479B-896B-3468DD8B6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51" name="Image 450">
          <a:extLst>
            <a:ext uri="{FF2B5EF4-FFF2-40B4-BE49-F238E27FC236}">
              <a16:creationId xmlns:a16="http://schemas.microsoft.com/office/drawing/2014/main" id="{D4C8BB07-C20F-4D83-B3A1-82DA1F2A0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2E8802F2-6F89-4209-B808-9BC2EB053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B519FD1D-5577-43D3-963B-6B9838ACA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7A780F56-316C-4F05-A592-762BB82A9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53FAFC8A-F375-4A03-912C-1D04B4514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9842F77D-95D5-4FF2-A5AF-F28E9872D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8DCD25F7-5D4A-453C-87A1-ED033836B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90AA2005-037F-49EB-A501-9B8F32C69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8661DF01-81D9-438D-963D-D5506C129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E20A3B35-3BF2-4C28-803F-4C3763D5C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C01CC400-DD6E-4FC7-96EA-66A51115C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B64C43C6-C23B-442C-B854-0717AFA53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F600FB83-CC87-4F71-8673-5653055700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36B15802-FA18-433B-8049-6F3B49766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7D169679-5B1F-4540-9455-22A4F7533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E237FD04-1899-427B-9825-60A920A77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60E48FB2-E90C-4F6D-83E4-D7D7583E1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92E42C74-099F-49C4-8E3B-F2FC82118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79A9EA77-3B3E-42FD-B8E2-96B5E7EFA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224C74F7-0447-4B12-8388-85195D39E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061BD111-620F-40A0-AA68-A549569F9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A3FAF5C6-A561-4744-8492-12C0B5C5B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003DC752-F778-4CA3-BA03-781D3CBB1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8729A9F2-4475-4BEA-A936-6FCB6C1CB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75" name="Image 474">
          <a:extLst>
            <a:ext uri="{FF2B5EF4-FFF2-40B4-BE49-F238E27FC236}">
              <a16:creationId xmlns:a16="http://schemas.microsoft.com/office/drawing/2014/main" id="{7B5235F7-AC06-41FF-8020-3C355B94C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9ABA6A93-BE78-449B-AF6B-3B2C17910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38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50F30163-26B0-4502-9DF9-6F92B79FB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881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78" name="Image 477">
          <a:extLst>
            <a:ext uri="{FF2B5EF4-FFF2-40B4-BE49-F238E27FC236}">
              <a16:creationId xmlns:a16="http://schemas.microsoft.com/office/drawing/2014/main" id="{8E893E8A-B5B9-46C9-A4EC-1DF1D7422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479" name="Image 478">
          <a:extLst>
            <a:ext uri="{FF2B5EF4-FFF2-40B4-BE49-F238E27FC236}">
              <a16:creationId xmlns:a16="http://schemas.microsoft.com/office/drawing/2014/main" id="{0BFB98C5-56C4-4314-AE30-3E05FD1CD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4FC4481E-F153-4805-9EEC-80B36BA39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81" name="Image 480">
          <a:extLst>
            <a:ext uri="{FF2B5EF4-FFF2-40B4-BE49-F238E27FC236}">
              <a16:creationId xmlns:a16="http://schemas.microsoft.com/office/drawing/2014/main" id="{66F348C4-F512-4E7A-BE86-F9E04E3D9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99336A60-9EB8-430B-8FB3-59CAE4AA4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BD71ED70-EE79-447A-8135-5B023B9E8E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1E62BC6B-2E90-4352-90CA-98302A20FC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047DEC24-162B-40AF-AF51-0BDE581CF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9EB1D871-348E-4517-97DB-D1A9EFA5C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AFC5E5A2-6CB3-42FF-ACF7-BB237E19A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1023E0DE-4543-42AA-8CA6-AFA581EB5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FBDE096D-8F28-4B57-9F97-8B6FEE228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BE0D8C8B-586F-4A54-BE2F-34CBDF586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93423ED6-C6B4-4B24-B2C1-01E28DFF6D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488839BB-F0AC-4E70-B9E7-B7DECD5FA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602F71FF-B3A2-4A3E-A1CF-4D340735A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C39A5590-3953-4B63-A7BC-E7C8C4CB7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F7583B7A-D004-4067-B830-9AF092A44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96" name="Image 495">
          <a:extLst>
            <a:ext uri="{FF2B5EF4-FFF2-40B4-BE49-F238E27FC236}">
              <a16:creationId xmlns:a16="http://schemas.microsoft.com/office/drawing/2014/main" id="{D9D942DD-0E81-494A-879F-E42869E8A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A0CDBC37-9C8F-412A-8D85-5A7AD138AA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38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24C3E937-A294-4177-A953-3C758BED1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499" name="Image 498">
          <a:extLst>
            <a:ext uri="{FF2B5EF4-FFF2-40B4-BE49-F238E27FC236}">
              <a16:creationId xmlns:a16="http://schemas.microsoft.com/office/drawing/2014/main" id="{E3C09643-82DE-494E-ABD9-96F4E2614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38</xdr:row>
      <xdr:rowOff>0</xdr:rowOff>
    </xdr:from>
    <xdr:ext cx="927017" cy="0"/>
    <xdr:pic>
      <xdr:nvPicPr>
        <xdr:cNvPr id="500" name="Image 499">
          <a:extLst>
            <a:ext uri="{FF2B5EF4-FFF2-40B4-BE49-F238E27FC236}">
              <a16:creationId xmlns:a16="http://schemas.microsoft.com/office/drawing/2014/main" id="{7DAFCB61-FA6D-4DA1-BCE1-95E44EC94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38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CE8A3728-AAFF-451F-9E7B-5CEF15FF9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02" name="Image 501">
          <a:extLst>
            <a:ext uri="{FF2B5EF4-FFF2-40B4-BE49-F238E27FC236}">
              <a16:creationId xmlns:a16="http://schemas.microsoft.com/office/drawing/2014/main" id="{531FDB70-5819-486E-89F0-E009BD450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8E4A208E-A06C-4A54-B1B2-F809E4A33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38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CD393D5B-90B0-49C7-B16B-11B472B3F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5E0DD47F-F3D7-4848-A033-B98387946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38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7DDC5DD0-DD3E-4DBA-8CB3-B3F995A77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10</xdr:col>
      <xdr:colOff>1454728</xdr:colOff>
      <xdr:row>35</xdr:row>
      <xdr:rowOff>450272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DEEDEA6F-3503-4526-97C1-9E162652E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9637" y="34220727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509FDA73-C745-44BD-A5AF-CEAFD5E56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478A5AD7-1E6C-4920-8314-91E4DA6F6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B4696F15-E945-4228-BE77-EF3B4EA34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AFA9726B-2DD3-4122-AF27-3D2A3D345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967D34FF-AAA1-470C-AE3E-29C770F7E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4D6D6404-D674-4960-BFA1-F62DC562F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81A0865E-310B-40B8-B7D5-C3CD601A0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A1AFB39E-6DE1-4209-8C01-0B9193103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43EFD016-8D58-4115-9D1A-7DDC938B71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0BF93B05-D25A-4EFA-B8B8-0339C323E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F379AEAB-0EF3-4158-A1F3-D67E829E3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7E6F0237-6B7D-4028-9467-40291F513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973C86AB-FC92-4660-83F7-D06D2DCD8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7EC15C9C-1FD0-4CDD-81E0-FBF3CB812A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4D052633-6C9D-4DDA-817E-83F031399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298DE890-8173-4C5F-BB12-5450B964F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5108E6CC-1CF2-48BA-A452-0FB41C480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E5BCBBBD-2FE1-4FA9-8267-D6FF23E92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217A1E62-5EDE-49C2-A672-6370CAAEF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C23FA5CB-EFC5-49B5-9A20-7638197AC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6A1B4647-C25F-4207-9B33-15A11EC7B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75CFC279-6492-4600-A139-D129AB306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38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EA995357-A61F-4224-92A7-856049E94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38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D682212B-2B2A-4096-827A-FE06D6A01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9CFE3B38-DC61-4A05-A4DA-BA8A4DF13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30E06385-DE40-4922-A8B5-D5FEA6CEB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566FB48F-A3DF-4F10-A286-ACF291305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0851787E-EE7B-4F9A-BF84-3A29BBCA9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C18310C0-612B-4041-B5D5-C431B57C6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DC84AC23-4420-4CD8-B625-AFF0E9C38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3D487F0F-862D-45F1-B6E3-ED50425B1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3E69E9C1-9B6E-43F2-80AF-C3B2746DB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577A5DAF-360B-4604-9257-78383D822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5C6DC05A-6397-4A81-86CE-A35761C86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244E0DF9-6FAD-4AC7-BC33-5CDF76A6D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C11F74FF-CAB8-4424-8284-F1993EBB2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A019AEE8-69FB-49C0-BB50-03D35256B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1006468C-10D8-455E-9508-C35215F53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E05ADF4E-DFDB-4DA3-A6D7-14CE54DBB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92E0DF92-3600-4755-9181-DCEFDCC50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38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90A67139-EED1-4706-87E7-7CA1C3441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38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C6F7F188-FB83-4DC8-BC72-D90FAB1AE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31437A10-9319-4C58-ACBD-148893158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81766C46-534E-4625-909F-8FEAD3E94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7460529F-208E-46CC-BE2E-840DD2E9D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1C640BF0-9383-4BD4-A36C-378B12612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DE967FB4-C751-4D3D-8091-5383BC888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A880703F-99D6-432B-B424-6542692B2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A942ED93-97A6-456E-B958-1DB311D09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5FE7018B-0672-4090-9A57-F6BA56CBE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A2BB0A08-C089-48DC-97BF-3220E729B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84207774-C752-43DF-B93C-7A166DC57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153F75B7-570C-439C-B31E-30CBED09C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016FC0DE-73B2-4BE6-B0E2-BB731F357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B0BD3A1D-38D5-4DBF-B576-FC429686F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8845637F-6BAA-4B94-8D67-046676084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18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90D08921-C688-4A80-803F-E23FEF45D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6A8B4A6F-BAF7-48FA-85DA-558E9BEE6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9DE1FDC1-6C44-4B34-BCAE-9AAF3BB1A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57A74F82-C4BD-43D2-B56F-22A2E4637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32C857A3-5B81-4E3E-9459-FBEA8CDDB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3C0A9F48-EC67-4720-9B75-AD00645E2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E9E571B9-6270-4929-A379-018CB49BF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9B1C0C15-17F0-48BF-9207-4B7994B1E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18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C9CE2680-B8D5-4AC4-9549-8F4B4FD13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18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150D2622-5F24-48DB-B027-98D02A372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3924" cy="0"/>
    <xdr:pic>
      <xdr:nvPicPr>
        <xdr:cNvPr id="574" name="Image 418">
          <a:extLst>
            <a:ext uri="{FF2B5EF4-FFF2-40B4-BE49-F238E27FC236}">
              <a16:creationId xmlns:a16="http://schemas.microsoft.com/office/drawing/2014/main" id="{A64EEBBE-3571-41AB-BBEF-9FB3934C9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669500"/>
          <a:ext cx="92392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21362" cy="0"/>
    <xdr:pic>
      <xdr:nvPicPr>
        <xdr:cNvPr id="575" name="Image 419">
          <a:extLst>
            <a:ext uri="{FF2B5EF4-FFF2-40B4-BE49-F238E27FC236}">
              <a16:creationId xmlns:a16="http://schemas.microsoft.com/office/drawing/2014/main" id="{29B60DDA-734F-41EB-A898-21D3890E8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669500"/>
          <a:ext cx="921362" cy="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89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DD40DA34-C1B9-4AF0-953B-FD88B3529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34490779-1765-42CA-ABDC-F2F2D2A95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35F6763B-B173-4456-B5A0-3A3778D45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B70DA451-D0E6-45EE-965E-23B5B3AAF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8C827003-00CD-4A62-85BE-E577D9B4F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011BFB35-294B-4C2C-9DF9-8D7634304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00EBD017-8DB2-4C17-8E1A-76B257E77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37F701EF-4F0D-4B43-9FB5-1382D4798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239375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16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1BB8C6B1-4C6B-4D7D-975D-5E4EFEDC6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90201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1B0527BC-9993-4D32-A8B5-9F5E43BE63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B87A59D5-4C3A-4CF2-BAB4-8CB6B680B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16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539CA43D-84B4-4D7E-809E-207AC32F3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0239375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557E8012-CC1E-4E42-A567-6C9A38137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C824F9F6-FF5A-4C13-AEF0-E83097B2B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E9CFFB9D-1CD3-467C-916A-CEC3E5E88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767BB56B-CE0A-4CA5-9812-B4BB3B9BE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FE2C1F34-8F73-4EB3-B114-FE35B397B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9597E6DF-ECB0-4203-9969-A5F25F718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66D25675-8FCC-456C-BD4A-D1C3531AC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73E609BC-C24B-4B0A-9BF5-600D6215A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B228FA2B-BF5A-4E28-A168-F71E4E077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1E446C6E-3C3D-4117-984C-1B281A7B6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F36665A1-A07C-466B-BD95-CBD550297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1A38C303-65BB-4770-8B0E-4987B2B78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32502CB7-F585-4A8E-BC80-8DB5B1909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0C9503E1-DDD6-4409-B768-08D669605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204B4DB9-83D3-47A9-85B5-911E639F5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BEB4D5F9-3CB7-4817-9CD8-E13A60BBD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C8D4B41B-96C0-403E-9148-DEA7F88F4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F173FC88-CB7A-4204-B49B-31DF2A350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EEA40D64-7A59-481C-AF62-7C1DF5D96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E08A38C8-3EAA-43FF-9130-6F95B2BE4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9F76286D-7B6D-4274-A166-519FC71EB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3C0C5335-46A9-4D29-BC75-7A84E2F1A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30D639D8-82C9-4077-BAD2-9F8DE070B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5BC799AC-13D9-436F-871C-17D74CDAB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B9EF04EF-A280-4B3E-A05F-530533C83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FE4DA134-6BB2-4646-BED0-2D5AC497C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B403F79D-E348-4684-AAAA-A5E6A2B17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77081C62-2EF4-4FC5-9D38-682395F62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A60084A9-B09B-47C6-9477-D57ABA07E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1CB58A7C-E4F6-4162-800A-EE569183B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647D0BBB-867F-43D0-9A26-81C50A97D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7F05D2B2-CD99-4DB1-B714-F9776192D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2DC1E190-15A2-4EE6-A2E0-17A23404E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83DDEFB5-C569-4311-ABE3-3A1FE0408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43DDBB51-29C3-41E1-8258-0FDD0FE4C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4CB9C051-7288-443A-826F-181356514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4FF67554-EEEE-45F4-B05F-FB44D607D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DFEB0BD8-2C22-4F3F-92FF-6C3365377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C7F18A1D-A75C-4CAA-B5E6-B262F96B5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B4A9B380-C929-4E90-8BF2-D363F1E2D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3DE6EA06-E2CC-44C3-9034-A61B17C51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D0DF29DC-35AA-40D5-A40D-70080C6B8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676C0D71-D49B-43EE-A701-66752F27ED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AB75965F-45C3-4C54-A60A-E45F8FF46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7DF974C4-AC03-43CC-9448-828D98618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375411FE-9BEB-432D-AE92-1F4FE1EC5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B99B2109-72D9-4135-B5D9-212FDAEEB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48C16247-9B80-4830-9025-D321482E8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0BDB916F-0DB8-44F7-935A-C7CEF73BD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CB486448-F192-47EB-B2A9-378028754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C13CE930-E09C-41D4-86DD-AF72A4617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3C710226-99E4-490C-BC6D-6901D7404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4556FB56-F324-4752-9396-C511CB086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3CE6401E-5B43-45EB-91FB-F6E50A086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E6D41978-89A9-4675-A048-EE9B1EACF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4FA04673-2B9E-4446-9246-BCF90A6A0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3DF9535F-EF02-4D24-967B-881477113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E74C94B1-C867-4AD1-BDFA-E6866657B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65F98581-C4B0-45A7-95A0-B3E61CB093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D2677ACA-417A-4487-AF75-11731BB1B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1D323EB5-9FF3-4812-8EE4-A4B633F76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27C4FFF4-D433-482F-BF24-A239ECC2E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4BC4EB3A-D9C1-45A0-A3DA-200F8DF66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631EC4A3-0F00-4031-B650-7AE6BEC6D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E6696B44-BA95-4F6B-B352-F21368BC8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8D689214-8578-4DB0-B6CB-57DCA5C96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5BBAE4E7-96C7-41AE-9B1A-5A86CB502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AA3F6A71-E8DB-493E-9225-39122B9D7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736AD89E-B007-4D0A-BF29-10F73514C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319DCCBF-AEAF-4DE9-BC61-6DECDBF52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C0D4FF02-857F-4162-8260-CFEF25BE6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47379194-0D90-4A16-8171-822214475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66709FD7-7C27-46A9-B59D-E10810D5A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5ED68F64-E47F-4CBF-9FBE-37BC673F3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9D18DF23-579D-41A8-AAE4-AE3390475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23FCB384-AEA3-404C-BD67-800711B34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10A54952-7FF1-46F0-9A72-911A3F65B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A308423E-4E33-4753-ADF3-6630B550D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A60C5A1B-7A42-4F41-99DE-A4A2E5DEA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5C495400-DCCA-4E0B-8D56-C5C588865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1DF8C926-8F83-4D26-8102-85C5243BA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FDE7FFF4-8D87-496D-90F7-D2522DE2A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0FB6BDDE-B297-4F6F-9E19-4F6A5B5F8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75E8F03B-8534-4E5D-BF4C-4226E2764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F4B4C2C7-B7A2-4DC6-8085-758B038D9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CC1ED682-9ED0-4F60-B413-2B864B3FF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9BBF4E73-6FF3-40AC-82AB-432558B39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3D2098AC-6DE2-40F0-A28A-E07880B86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39360295-2B9C-46C6-B0B8-9C36A4457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8FC99174-3A24-44E5-B5D5-DA7C5B501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9D3AFE8B-8F0A-4797-A149-B25E44E80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7187210E-2DA2-45CF-9B3C-9721E4C83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37E4A74F-5C6D-445D-B9CB-103B64635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60611E7F-5378-48CA-BC48-1F2216677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6835CF69-8617-429A-B699-9B78ABD06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3FDE4558-0505-4326-ACB1-470359898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83018710-77BA-4991-BFEC-38AAAFEB1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14ED2F9D-05BC-4B7E-A04F-3FD9A34BB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E973715B-2D0F-490E-BA7B-DB691636A8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8B5CE7AB-58E0-4656-9C45-4A51780DC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446224DB-51BA-4EE2-8C69-36117D1B4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3BBFF0E1-69C3-4EFC-8043-4E3385683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64610285-6327-4764-AE83-B339E0FEA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3BE21BFF-2050-4D4F-8852-E9BD5691EB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AEC4D643-07B0-48E4-99EF-9025C7BEC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7E49A0F4-93F6-4165-BAD8-7AEFF39E4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B5CFC228-2F6F-45B1-9D7D-897384E4A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BE1D7E53-9CE7-41E6-B905-665D04917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5EF14EE6-CCEC-4884-99EE-4A6BD7653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44A5D208-93B7-443A-8E8E-53309BA16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F8E55E2A-5DAF-4AB0-B7A9-E73B970BB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8AF72800-7F4C-4D7F-9AD0-8644129E4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0AF007C3-8B94-4878-BDC2-D0C740F4F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69D4BD67-A293-4C95-A0FC-204C7A02A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25CD6F28-4967-4B9D-9969-6CBF12E1A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4644A5CA-9879-4446-9099-C785EE054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B70AA8B9-D612-4C41-AD68-6F92E2376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A48DC86D-DD6F-4B96-A244-4BDA6817D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B6AC3284-72D8-4E19-AB42-C895F494B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96DE6A4A-DD2C-4F3D-80C8-9DE225655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2B2C0D2B-6963-4328-B65B-2831446B0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AAFEE940-22AF-43DB-A244-0E16ADFCA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6AE684EC-3ECB-473A-A75F-AEC88BDF9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5D217E13-193E-4137-A19F-C61CD32B9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64A15BF0-A443-4DCF-9167-5AB35BF6D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E0F0D010-777A-4A2E-938F-A39E6D7D3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C840B343-3E59-4D10-B3B4-2257B74E4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1D523DD9-7153-4EA0-90B4-C9DC7A709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46DB09B4-819A-4AF1-87EA-CF80C77D5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BA822AFC-E2A8-4FD6-ACDC-CAD0675E1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BD088DF5-8106-436C-A9F3-C16308399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7048A279-132C-4C37-8DFC-129C9AFB8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F094FFD7-5A38-43B5-BDC2-22E973DEB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0EC77FC0-24F0-488A-8895-5D200D3AD4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256D72FB-B91D-4495-B099-64104BCA4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FCC8E127-F47D-425E-9883-7130B8977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381554BD-82DD-4B49-832F-E87541117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FA0D6FC3-4AEB-41DB-B817-83837A47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87FEFC02-255B-40EA-9A76-7CD60D86F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46BA7FD3-44B5-401A-BC1C-B1B7305F1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9779C83E-E59D-4A4C-9D1F-D3C94F0E5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2133FA6B-98E2-4EC7-A920-E778F1F61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77BC69BF-4B26-4AB8-83BE-71F521269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52027FA1-0047-4E16-99BD-A8B5C2DBB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05336A6B-33EF-4C74-94F4-099F78791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A277D0D7-8B2D-45F5-9B98-DDA6738E5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680383E5-C400-44E6-A664-7EC47652A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831CBDF7-1516-4C41-978E-A457F9F0C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49524D7D-EF14-4966-A45A-72F0F8EC1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2D568DD3-D0EB-4A5B-AF80-617435B16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4888E67E-1927-4BF6-BD75-7C43C2378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8C898A01-4AB6-4D38-9F9C-0A7FAC10D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99099A0B-31D4-494C-84AE-B9E5E7C2E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ED4CB51C-C0EC-475B-9CCD-23F0B46CE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411E8CBF-B232-434A-87B3-91A3D84AE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D411C0DD-7988-4E58-80AB-A0AC4E87A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6D3BDA61-87A4-4A14-BF33-0CD1CA599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A7DA784E-DE28-4C32-BA05-CF737A9D6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C8994C1C-8AD9-4F00-A295-8FD80A59A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CAEB9185-7878-4AA7-BE19-7A71353889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E0CDA8AB-5B51-431C-95FE-00A238CBE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F9819A76-4DC9-4254-986D-27F09C07F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D81111FD-95CD-42E0-AE43-710FD84DE0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4EF7EF7B-2E7F-4765-B410-BB2C08AED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0CF58BC3-C737-4CBE-806D-7C4716001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5EF1A4E6-13C2-4AFD-B885-C50F46299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B10A11FB-6734-4DD3-8480-9A716720E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A1549AA0-FD10-4923-8CAB-5E36D75E3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2B0860D8-88AA-4702-999A-16F283043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757FF49E-9A19-4E36-A767-8C37E94CF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AFD70291-B6FB-4323-A8FD-28E5921AC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82518805-8397-4996-9531-28F2D2CA6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D6CBD3B3-52C9-4B2F-B673-96DCF04FB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928011B5-7B3E-47B6-82FE-E7D140F88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32BB5D8B-6A95-4650-8ECE-E839195EA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28CB4F16-76D4-4B02-9D52-D9185158A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B4EFB34D-5CD3-4371-A84A-73664B076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5B529E8C-63FC-41B8-921A-680D54A15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95BB6E8D-3DDD-4BBD-A49E-256DC60B7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75EF49D1-AB5B-4C5C-8E49-975B07B84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5765EA1B-E33B-4FD8-8482-218851D08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62350ED6-A71F-4BAB-A7D5-0090CF594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BADF0BFF-D1D1-46BF-A053-9CBB99837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9FDEB65E-0526-48E9-AD38-606B267C5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56BB3644-0989-45AF-A4E9-75E25C86B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7552964E-9E48-4B21-AB42-540244056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8BCF67F0-7A09-44CF-8ABE-B0F103689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E108F794-7278-4C18-8FC2-87B630CA9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F07D61AF-28CE-4E8D-B3EB-A5259C2FF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FC60B13F-7450-4829-9BB5-EFFC0D627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C7021BA6-8D64-4C94-A1F2-072988C4B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4ACC7BBA-BC9B-4C71-97A4-30994EC29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B9F17CD4-4645-4DC3-8AC6-98AFEFED5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A3EF9DBF-FB31-4D9C-ADC1-CD2E9480B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ED8C47C5-AAB9-439B-95E6-716450B56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DD43BA3E-6860-43DF-8AED-3A99B790E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95ED4D0D-9363-4160-9843-689152A4E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B2AE64BD-802B-4931-B02F-66E16005F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4457E616-1E9F-4461-9DB9-39DC3AA7F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5471E915-7206-43D9-A5F9-A8FEEBDAC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47052632-D446-4AE0-BB8B-3A92A6C65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D8069205-40CC-48DE-99F0-186FC4D69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11013BE1-A123-43F8-A52E-96B2189DD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785135FB-A3AF-4ABE-AB67-969E59CFA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801F7DB8-022A-454E-8056-C4D379269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1B40E787-CD43-4BE3-A16A-9D334A688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FA4C3573-1F4E-48EA-8EAC-1BECD8F7C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F6F72950-E1FA-4089-9938-BD0D57715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D0E79393-8B32-4B3E-8470-1B9AE8484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9EDE9BBF-20A9-4733-BF0C-63CF0EE52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DC785683-D7D5-44EA-AF26-C24AC333D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EE3FA2EE-7341-4031-B957-B89B2FF26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B69D1754-4648-4DB8-A7DE-77E3F3D1B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DAD4A777-7339-40B3-AB4E-32723572B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0C209162-53C4-43A1-A59C-2468D1374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12B28EE0-F31B-41A6-BBC7-55EC7E808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E95C73FF-9912-4C1E-988D-8A0FAB544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12879F35-5145-415C-88FE-6770E15E0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B123B966-175A-45F3-A61E-3CAE7C39E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8FC9B49B-B7AB-4CF3-8A30-3B086595C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2DB62236-E07A-481D-9488-02DEF3A36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15898F6F-C8C7-4B31-A1CC-3DC269CE6D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707E41B1-73FF-478F-ABC0-4A0F6F32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DAB6974B-7886-4CAE-BAA2-5AA5038CBD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8FC5DDFA-2288-43B3-8448-BA72131EE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FCC1D5D1-40C0-4CB4-808A-5A0B71B95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79313CE9-8207-4D6E-B944-D68D0D0BA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62FCEC23-D8FD-4307-8BB8-DF72C9BA4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2BCCC149-CDAB-401D-ABEC-85829354A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1E01942C-D621-488B-BAE8-6F0DF4846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AE576E2B-2090-487A-BF8E-F09FC87AA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D6A1A0AD-1967-4836-BE82-546D29434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689F147F-A6C1-4B8C-87C6-E0F16C491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A741A3B8-BAC5-44DA-AA3C-A86338D92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BDED84C2-5DE5-4C94-89C6-B93F55813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5CB51036-559A-4BD5-A052-1E3E5ED86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9BED438C-88FE-437C-BE1F-B49B0F391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2CFB3E1C-F038-4147-A220-6DB8F6094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B02A1813-21DC-42E7-9F16-82F62187C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52284B15-9AD5-480A-90DC-CC5184737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39AE6C9D-9B7E-4B1C-ACD9-CB4124606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5C905CF4-168B-4D46-97D2-EB3432190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7AB56FB6-DFBF-4BB1-BE38-BACAA0503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6E835F0B-60AE-4EB2-A743-689844E7F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764C1D11-29C4-4D5B-983B-A9ACCBCDC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35579D05-16D6-4FC5-B6C3-1EEA92078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39A4C2B0-C677-4742-8592-BDF0AF21E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0AE0C1ED-CC68-4FB9-A169-084377B5D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E17F399B-CF85-41C8-AF1A-7C649B0BC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EB23D174-9146-4ED1-8F10-6BEA0E274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1B4F3DA8-B4B4-49F6-A80F-EB949EF3C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955C7A91-25B8-4398-A503-886B74420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982C8515-9503-4916-A075-6D3E57401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2881C5BA-975D-4444-9DE1-651FE66F3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0D4079C6-BF60-4778-AB46-EF3B85C31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6BB846D1-BEAE-4E81-B049-2508BCC13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C998C9AE-9FE9-4D6A-8E83-B11687C31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375AF560-2856-4435-A5DD-8C3706998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66F29611-B917-4DA4-94AB-D675D8E3B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F74C0B6F-422D-45BE-A711-059667EEB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ECC02201-39A6-4D5C-B7EF-3E4C894CE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C6360BBA-BBEC-4199-892E-F507C2DBB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8C8A0931-36C1-4F81-8082-30E9CB8CE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DF5AA066-16BC-48BA-A21F-8C43F2B16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8E344917-32E1-4340-8B6D-3403EDBC7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9D831377-E336-4020-BA3F-C357A84B2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EC2A1EB7-8222-44D6-8C45-486278862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35920CDD-9418-40E7-9A1A-E9F54DFCE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549A3220-CB85-4894-859F-70B794413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7287756E-1050-4E78-9FA0-61D3EE130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B6D1FF01-9765-40C4-8B50-BBCE0BAE5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78838B40-8714-4EA3-8EF3-AF2AE76F8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496154F3-E9BE-4BC3-BBF1-107BAEAFE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490F5AAE-CA4F-4BBC-9EEC-69BC05A902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BD98F13A-3078-4172-A9D9-127B9489C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0E9948E4-0E87-4482-8CFD-FE353B8EE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0043C56F-24E9-49EB-B9AC-2C02D25C3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75477B4B-B1BB-41CF-9BFA-02B2080E8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7B6D787F-644B-4E0D-B72B-F3275A4F1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DB54CC64-D7C0-433B-B6C3-FD56B59DC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AC1CD027-35C2-4E8B-825B-FDF31828B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D1FAA406-B197-47D6-AE4B-97D3DCB98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7CF380D6-B80F-463C-8A35-5F4329C82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071181DD-8DE0-4233-A500-254DE954B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B761DB60-8EBA-40DD-BE64-A4F159FA4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3A5289EF-FD60-4BAE-BF26-2770B612F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3CF6CAE5-74CF-4BF9-9AF9-A6AB9EF1D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C8FCDE4F-53C7-4EFE-A926-5BE32703A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F590E7EB-A3B2-4707-9249-AA53DE1E6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572D6D4E-884E-4955-85F5-0F358C889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C4899053-0F98-4692-BAA1-36746AD93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66B960EC-3C8B-45AB-90F2-B483404A9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E28FB089-2524-4D79-BF18-BD37484F3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5F751924-6B77-4281-95B7-DDFF8E424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70622867-EF76-48AC-B785-4A42234D5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48F7213D-5405-4C77-8C8A-3E4BDDA5F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02E4D2BB-3315-4E21-9666-1B81FB2C4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D7B02D8C-FD04-4471-84C3-47E4695B8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FAEBE1B6-9410-4125-8E16-E1CE3195C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233E83B9-444F-4965-B201-B55FE7DCF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ECD41F44-4599-46C4-BDCE-BDFE0EC96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FD9C7BA2-92F6-4CBC-B3D5-C0308A6AD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AF3E4E84-4DD8-485E-B3C4-2ED17357A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AAD42A34-CB32-483B-BE2C-FA1A35C60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93DA29CB-80A0-4DC3-9C26-E2AC50ED1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BBC68F12-4ED0-43D4-A214-6EBA493DB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123A1613-9000-44EC-868F-8E65A23AC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8E6CFB03-F5D1-44E0-B19E-C0FE45EA2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73EC764D-5EE8-4348-A6CD-E72E6824D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06608F52-F0A7-4EF4-A7DB-D16FA585C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84DD2322-142C-4465-8C33-767883843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0D44943A-9216-44F2-B58E-D797775ED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6F0F99D3-9B5D-44FD-8677-A0B7DB2DA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C5C5FCCE-05C7-4284-9494-08AC0B21B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6379BFEB-0F24-417C-B1C8-DB0638C13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FA58C72D-26D3-49DB-98E0-1613B16F4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5C935EFF-EC7B-4B22-86CC-5A06A0590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56180CA4-B022-4E69-9897-234E3786D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2592FEB9-9723-4D88-BA32-6DFDA63D7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E68D098A-63EE-4D12-BFB4-36EE3DED8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6DC2E929-2F8A-49D1-BCF2-35486C438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5607BD0B-98A2-4C12-AC3D-7F82C9AF3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264FEF30-D3CF-473D-B74A-5279436DC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01BDEFDC-8E07-44A7-A63F-8645FF297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1FEEE4CC-A5B6-49A2-B92D-DB070E43A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654237C7-A4F5-4FE1-A3D5-C782AD990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69EED7C3-7245-4F0A-9A0E-1A2CB2ED5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91BD2263-73EF-48DC-AD2A-14C2CFA41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A8CDCEC8-8F67-4483-B488-62B88378F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CB637786-DA80-41F4-B3AD-79AC58B65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38038CD8-3D15-4946-A0C5-DBC0E4E1B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A234D770-2AE1-479F-9FBA-3C2A75ADF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9D671398-9390-40F4-B13E-3E32AA2FF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0204FCBB-1839-4036-87AC-CC63A9968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EE2C7EB2-7C47-47F1-82BD-A823FC96D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1E423474-657A-4324-A089-56AA1EC30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D1346691-E486-4297-8BD8-BCF3D49EC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1660530E-7B98-4C76-B21E-FC48DE027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6E72A300-DBEE-4874-893E-A4B98D679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13F18CC4-6666-4B81-82F2-E83132B2F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195C1193-21E7-4371-855B-BD2D6B5C9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BA4EAEBE-ED49-4BEF-90F1-BE07C9CFC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980D800A-B79F-49D7-9E68-B84BFBF88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44F7B1BD-6DEB-473D-A21A-6D31EC3E5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4927F878-7308-4838-ADE2-E1C8099C9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A2DD0F35-3C09-42B0-8B27-AE6C9897A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86EF4235-D682-4F79-990D-15BD9632C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76A9BE2C-A4D8-4C44-970A-CA2998A14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E781771C-155B-4FB9-B7C7-7EBDE3082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7C4917F9-0956-4142-87DE-86EBA9129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7AF65BA7-9901-4499-8122-B4098CBE0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C8D6E41B-1BB5-4161-A1C3-8E1100437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5AC7EA23-300A-482F-BB3A-4789EAFAE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87E34881-A960-4791-9022-2773F71E7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066F547B-0B63-4213-8217-293EED22E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E849BCEE-6109-469E-B360-4153DD448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0D5EA904-288B-45E6-8039-7F55CD71B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23F40C49-43D9-4BDD-85F0-B2C8AE579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93D3E62F-5C86-4E67-A89B-EFD8EF8440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769C1655-4DE8-41DC-A95F-DC9CD9AD7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13C839A6-C15D-4905-8092-866488FE7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EF44591B-E566-456C-B57B-F6C4B1348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7C5B11C0-5417-4085-AB6D-B095E50EE9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F2064C29-BBE7-4A8C-999F-0FA216216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DDBD245E-B27E-4AA7-959C-509046DB3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282EFF76-8BD0-456B-AB9B-21A1E7352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E40AF149-40B3-4149-A339-D5BA8E752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CECABD72-3E8F-4074-9C54-42583670C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B09222BB-E47E-4A0E-8A02-073CD2F8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341700D0-922C-4102-8BD0-056A57FC8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621AE9EC-6314-48E1-9394-E504193CD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7754CB7E-D4B4-4950-9634-438374D1F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26C1F2B4-A652-47A3-BD9E-CB75807C5E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EEC89C45-099F-413B-9EB8-EAE362EA6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8D73A9EC-4F51-4AFB-A420-034CC8034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04EF6331-59F6-4409-9A5D-24FCD6469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67BC5892-5D53-41EE-8A9D-A82CBB2D2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CB29B827-2E35-4C75-9814-3C8F15FEB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16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7224F370-65FE-45B5-822E-55ECFA4DE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268128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16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4888C3BA-666C-4E23-83F8-4ADEFC0BE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268128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16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C901824E-7F8B-4D29-B13D-1CCAD670F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268128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5D8F4CC8-D792-449C-8657-422FA75CB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16</xdr:row>
      <xdr:rowOff>0</xdr:rowOff>
    </xdr:from>
    <xdr:ext cx="927017" cy="0"/>
    <xdr:pic>
      <xdr:nvPicPr>
        <xdr:cNvPr id="396" name="Image 395">
          <a:extLst>
            <a:ext uri="{FF2B5EF4-FFF2-40B4-BE49-F238E27FC236}">
              <a16:creationId xmlns:a16="http://schemas.microsoft.com/office/drawing/2014/main" id="{6A873BC2-D124-4DAD-ABD2-E1B6A1CCB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258397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397" name="Image 396">
          <a:extLst>
            <a:ext uri="{FF2B5EF4-FFF2-40B4-BE49-F238E27FC236}">
              <a16:creationId xmlns:a16="http://schemas.microsoft.com/office/drawing/2014/main" id="{5C496DA7-9528-4147-BCAC-D0FDEE0FE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16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D38BC2EF-5275-48B0-89A2-DA07C66BB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16</xdr:row>
      <xdr:rowOff>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67AF154C-97AE-4EC9-81D3-38BAA575C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26812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16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439358A2-1AEE-4CF7-A996-D82FC7CBE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5763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16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E8D62826-E125-4245-91BD-B38093BAA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22669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16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1C86C263-B17C-4A5E-A60C-CF31374FC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4639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5B810681-58BA-467E-9280-B52458EFCF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137815EB-FDFD-436D-B054-8BCE3E3C8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8CB1A8B3-BFA7-4C95-9574-AE5D3668D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39767970-2517-48D4-A63C-54B96599C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6CA3A723-2DC7-452D-AD0A-DAD3D5ECB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186A86F3-FF18-4C3C-83AC-99E7DF29F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642E9975-FF2E-495E-8752-A0254A5C2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0EE43D8F-50FB-4BDF-8B77-EAF3D0A50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556AFDE9-9F1C-46CC-832E-F8D807A1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D7DCD428-2E13-4814-A538-AE60F6943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6FDC81E1-877F-4614-9AA6-FE6A10B96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16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708C2033-23D8-4590-AF1D-BBB60A9FD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48CDCF36-441F-4A60-A1D7-CF46B9D68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65828292-ED2C-44DC-BD9D-DD26CE6D0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85FA17D3-D573-4BA2-878E-6CB79E052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45A8DFBA-F133-4D0A-8C3A-2C137D2AC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6280D3EE-D733-403C-B891-FF5F5F59E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7EC49843-8F2A-4F0B-9B60-D99CEBEBE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B3F82700-38D9-49CD-B112-E43BEEB58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592CC45D-6F7D-4BBC-A9B2-2D1AD6759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78E83CE8-C135-4E4D-A0E4-3846D09D1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04BA401F-6D5C-4BEF-B7A3-73DDED473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576E581A-C17D-4C49-AE09-3533C63C0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16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266D29F6-143E-465E-92B4-EC80A9FD8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B55F72ED-8B29-4984-80DC-2A203E8F5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A6EEFA4E-B38F-4FE0-B393-AFB3E0159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4E269E8D-B5BB-4374-9AAD-D8A001551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E7270FB9-24BE-4C8D-8877-F2BEA82B4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06D96ECC-B0A3-4A54-AB81-410DF21B8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0E9A7541-404D-4290-B0F2-81E6A0C3F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F0A60FFF-7DC4-4B2E-9EF9-76152B086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B9EF3836-BC40-4AA6-B161-AB2B1C3EAA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E1FDD0F2-02A2-4575-A4D1-C486B8612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9521A024-874F-49BF-AC43-22574084B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3A8096AC-EB14-4A59-828B-9F67C51FF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12929607-7324-4AA4-A1CE-01267A0E1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8948EF26-A92F-4B4B-A81C-E7563EE8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99B5C7D8-5C28-46A3-856C-B8D628409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90F39ED5-DFA7-44C5-8036-D79EBB58A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3538BB06-CD42-4D7F-BFF8-EBF30701A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E61CF814-2C42-445D-8A7E-C23C9DEF0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F8305BB2-535C-4A9F-BD8D-03B7DA281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445" name="Image 444">
          <a:extLst>
            <a:ext uri="{FF2B5EF4-FFF2-40B4-BE49-F238E27FC236}">
              <a16:creationId xmlns:a16="http://schemas.microsoft.com/office/drawing/2014/main" id="{E72EB957-EE64-4242-9CA0-462B53157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EB5EA320-74DB-483B-86C2-C7CF65774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A30E6E67-BE29-4EA0-A8FE-118151683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48" name="Image 447">
          <a:extLst>
            <a:ext uri="{FF2B5EF4-FFF2-40B4-BE49-F238E27FC236}">
              <a16:creationId xmlns:a16="http://schemas.microsoft.com/office/drawing/2014/main" id="{AC18CCA1-E76E-48DC-8F28-F35B15F49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449" name="Image 448">
          <a:extLst>
            <a:ext uri="{FF2B5EF4-FFF2-40B4-BE49-F238E27FC236}">
              <a16:creationId xmlns:a16="http://schemas.microsoft.com/office/drawing/2014/main" id="{48C8DB13-1516-4CC9-A64B-01C970E00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5563D822-518F-4219-B65F-F6CA59E0E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51" name="Image 450">
          <a:extLst>
            <a:ext uri="{FF2B5EF4-FFF2-40B4-BE49-F238E27FC236}">
              <a16:creationId xmlns:a16="http://schemas.microsoft.com/office/drawing/2014/main" id="{330F7E46-B703-43E5-91D8-889FA8296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9B1D97A5-7024-4646-B5FF-FC7AA35C2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58FBB60E-0755-4DCF-A0C4-D74A2CD1A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3A239924-D54C-402A-A4EA-62372D345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F1C13C38-EAD8-4DFC-8BAB-CD6D5B396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7D449DD6-EE1E-4F53-860D-41E40A476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B7133616-7042-43A6-8ABE-A45AAFDBA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C3A5FA5C-1987-447C-AC9E-5932AC17E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65F8998F-5230-4DDE-BF10-DF8F60038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6397068D-BAD3-41D3-A06A-6BB2816F6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BB6770F4-2CC2-4474-97B4-9A7EF7AFC7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F9105705-2006-4F4B-81FE-A5711FA8B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2D28A361-9B79-4483-95B4-52AA15495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2A3AAF59-8D2F-46C2-A124-3DD7E6A9E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FBC76F58-2719-4D23-90B7-CA73D443B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F3452411-5502-439E-BA96-773828E5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193A27CA-D702-4918-9CE1-9D6881919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3729D27D-3302-4367-86D4-38F2445A3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723AE354-E2F7-427F-B341-72AB0F176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4243A138-B69E-4DD5-96B9-B88167A50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0118754F-A455-479F-A82F-4F995C9DB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7767D5D7-7FB6-4F90-B8C9-1330F7A8D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FFC5FD78-63F5-405C-A221-62B944628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1D8661F3-A97B-4A5B-B4DE-B9128D0F4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475" name="Image 474">
          <a:extLst>
            <a:ext uri="{FF2B5EF4-FFF2-40B4-BE49-F238E27FC236}">
              <a16:creationId xmlns:a16="http://schemas.microsoft.com/office/drawing/2014/main" id="{37EAF66C-8ECA-4145-B02C-EED202A1A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D796671B-4E99-44DC-9DB8-93C45DB0F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89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82141297-7E37-4250-A27F-2BEFD53B9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881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78" name="Image 477">
          <a:extLst>
            <a:ext uri="{FF2B5EF4-FFF2-40B4-BE49-F238E27FC236}">
              <a16:creationId xmlns:a16="http://schemas.microsoft.com/office/drawing/2014/main" id="{C4F8D3E0-8969-45BE-8C86-E4E0B24F2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479" name="Image 478">
          <a:extLst>
            <a:ext uri="{FF2B5EF4-FFF2-40B4-BE49-F238E27FC236}">
              <a16:creationId xmlns:a16="http://schemas.microsoft.com/office/drawing/2014/main" id="{AA6DE198-481D-4DDD-83E9-41AA97621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F7DD7D47-06DC-48E6-9F1A-96926BBE4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81" name="Image 480">
          <a:extLst>
            <a:ext uri="{FF2B5EF4-FFF2-40B4-BE49-F238E27FC236}">
              <a16:creationId xmlns:a16="http://schemas.microsoft.com/office/drawing/2014/main" id="{0B42ECB0-0326-4B92-BF21-B0BAEE3CE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D076FD1E-BC18-45F6-91A3-09B16C040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E944746D-569B-4DA9-95AF-FDBDC551A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AE9A5056-B900-4D75-9384-A3C2D2AD5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74549118-1552-4D8A-B78B-BEAEA6C21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487E3561-E84E-440E-AF5D-614059EC4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873EF331-F535-4917-9618-9F2C44F9C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A92CE6B7-3A38-48EA-8623-EA136B44B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82286B72-91C3-4525-BF72-36B6E33CC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5E7820F2-D18A-4F18-A4FE-A48F79F84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4FD65A9D-3F29-4DC1-9E5C-8B55CCE2A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38C8D4EF-4CEC-443D-8FD6-9F279A3DC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EF5C08C3-5449-4497-B04A-1FF83032F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EA7DAD39-8AE3-4402-8153-FF99DD628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7CE60EEF-E3D2-4667-B675-DB198B041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496" name="Image 495">
          <a:extLst>
            <a:ext uri="{FF2B5EF4-FFF2-40B4-BE49-F238E27FC236}">
              <a16:creationId xmlns:a16="http://schemas.microsoft.com/office/drawing/2014/main" id="{97B30005-4104-444C-A0C7-0C1347CC0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6AE8233A-6F03-4406-B3C9-D73BB796C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89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F8837D0D-B6C1-42CD-90F2-27D753AED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07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499" name="Image 498">
          <a:extLst>
            <a:ext uri="{FF2B5EF4-FFF2-40B4-BE49-F238E27FC236}">
              <a16:creationId xmlns:a16="http://schemas.microsoft.com/office/drawing/2014/main" id="{CD5C69C5-7558-41CB-9DDA-AD08A1DEF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89</xdr:row>
      <xdr:rowOff>0</xdr:rowOff>
    </xdr:from>
    <xdr:ext cx="927017" cy="0"/>
    <xdr:pic>
      <xdr:nvPicPr>
        <xdr:cNvPr id="500" name="Image 499">
          <a:extLst>
            <a:ext uri="{FF2B5EF4-FFF2-40B4-BE49-F238E27FC236}">
              <a16:creationId xmlns:a16="http://schemas.microsoft.com/office/drawing/2014/main" id="{7F7AA558-124A-407B-8C4A-20AC994CD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142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89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5B535038-2D74-47D2-AE04-23DA969A3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7175" y="1730121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02" name="Image 501">
          <a:extLst>
            <a:ext uri="{FF2B5EF4-FFF2-40B4-BE49-F238E27FC236}">
              <a16:creationId xmlns:a16="http://schemas.microsoft.com/office/drawing/2014/main" id="{5424E61C-04DF-4D79-969E-B2F09804C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91C7EE05-D19C-44A8-AA66-A06F71B61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89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C963F135-AED1-4CBF-B225-D8582725A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12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0D7AC280-B81F-4D56-83D2-026ECF503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C1B3AAE3-3ABC-4412-ABB3-75B5E89EE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89</xdr:row>
      <xdr:rowOff>0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1EFCA910-C538-424F-8A46-085C5A0AE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16925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92E7E2EC-0353-49A1-B245-FC472834F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0C1BE7A6-CEC4-4CA2-A97A-8B6F08B5A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F9BAEA80-DF7F-4FCC-A7F5-74C0123A2B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31F34670-C645-49E2-BB89-B558B9DC6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03344866-77F4-49F0-B4FC-772E989BA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4EB7F47A-1DA3-4A33-90AD-C0F5888DB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19F23E94-E38F-4F15-A769-FA5936A7A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2598E957-6F68-41AD-B372-C058DC06B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9C461823-C515-48F3-B194-335BEF42A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0ED685C0-A358-4A99-B153-D274D0656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D2610818-1B37-4E5E-9749-3F4CDD92C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ED83513B-A886-4ADE-813C-294117CF1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2F1A99C1-08C0-4605-AA38-C90D8812C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EC0B3EE6-5F00-440A-9606-EF43E30DD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10B2441F-2EB2-4B3E-870C-3FA759C15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D9219E79-F840-486E-9B00-5165410D8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DC3CD019-0DA5-423C-8DFC-363865B87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A7E93678-0487-400E-997F-B17EF8A05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4D01D538-9821-44E7-AF89-6D4036E65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1480E7D7-CCA8-42B8-92D8-0C3290C76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9D78A05E-9AE8-4A9E-820B-0502097930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395C60BF-E133-4175-B042-11173875D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89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6F35AE8E-C89A-4951-8E44-F761E56D9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89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9CB70D03-D18A-4EDA-89F3-C0E3ACA42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B93036E4-F117-44D2-AADC-F726DE288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EB8532D8-92B7-49A6-A181-16760196B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3913072B-9488-490B-A28B-14D17E995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E1FB8FC9-9B89-48B3-9070-70325528B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8FC722ED-4520-43AB-AECC-3C6E063A3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FBDB6CB3-7024-4ABF-B727-F38139CAB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0E64B2FA-9111-4E78-92E7-D8541D88F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D854875A-23B1-49D2-A3B8-D28CCDBCF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7D2A5885-2F61-4BEE-B010-1EDC06706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BEE98832-3A1A-468F-963D-478B1B8D3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46538AB3-E19E-4DB1-99D6-11CA29600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D47EA1BA-05F7-4B6B-A9A0-A3CA54C30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1CF67CA9-173E-413F-A44D-1001C40E9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12AEFE8B-A9B0-4CAA-8B57-043D7083D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FDBAD135-F646-4EF8-B359-5C8CDFCE9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665AA216-F54C-4337-ABEF-F8089ACD5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89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60CAA824-220B-42BF-81F6-C6BE075ADA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89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C1B042E8-6F3D-4C88-86EA-519FA949C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730121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8CE2E528-039C-4AC8-97F2-53398A7A7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0F2F423D-4FC6-4C7A-845D-A509186C7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16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D45E196D-9296-48B4-BFBC-AE824F6850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11E2DE93-75FE-4A71-9A83-158CAABBE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77406210-AEDE-4C4C-96C6-D40540935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624AE91F-1469-4BF7-9645-2564F3935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E8E56343-2654-45E8-BC8D-C0066856D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F1E3FC7D-27D0-436B-A877-9E9DFF7E3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4FCFB0F1-AA19-440A-961C-1C964D016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9773AF0E-B10B-4748-A7D7-E81AB88E1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905D60A2-4C43-4EB2-88D7-6C0DF074A8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64866A00-72D7-48AD-B758-0B91CFB24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E86E085E-37DE-4741-AB52-F45CD9148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1CDA067D-535E-47BA-8899-23C250452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16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F634E6EB-D6B6-4B74-9DEF-B9D0FA6AA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5C74674A-8D16-4B5C-8472-FC9DCF770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FB980CB5-7151-45E7-B3B1-E8B0DDE7B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805B9EFF-928D-4E26-8D2D-C452570EF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7FC9791D-BAD8-4D6F-8A16-596C76E2F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DD6760F1-ABDC-4ECE-9EF5-8E360642D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3D3E9661-D893-45CB-966C-DB218430D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C2F82CAF-8FC2-43B7-9557-FFD7FC90A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19907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16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70531BDF-8D45-4A01-8E11-78BDF95EC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14700" y="26812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16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83298553-894E-4FF5-ACA3-C21802B6F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36533" y="187833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3924" cy="0"/>
    <xdr:pic>
      <xdr:nvPicPr>
        <xdr:cNvPr id="574" name="Image 418">
          <a:extLst>
            <a:ext uri="{FF2B5EF4-FFF2-40B4-BE49-F238E27FC236}">
              <a16:creationId xmlns:a16="http://schemas.microsoft.com/office/drawing/2014/main" id="{49D35680-7C65-473A-9555-794B2AFB9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669500"/>
          <a:ext cx="92392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921362" cy="0"/>
    <xdr:pic>
      <xdr:nvPicPr>
        <xdr:cNvPr id="575" name="Image 419">
          <a:extLst>
            <a:ext uri="{FF2B5EF4-FFF2-40B4-BE49-F238E27FC236}">
              <a16:creationId xmlns:a16="http://schemas.microsoft.com/office/drawing/2014/main" id="{D9CEF80D-E23A-4C20-90FD-E1DCAA093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669500"/>
          <a:ext cx="921362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576" name="Image 575">
          <a:extLst>
            <a:ext uri="{FF2B5EF4-FFF2-40B4-BE49-F238E27FC236}">
              <a16:creationId xmlns:a16="http://schemas.microsoft.com/office/drawing/2014/main" id="{79C1AC39-F695-4956-B125-ACCA08C3B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577" name="Image 576">
          <a:extLst>
            <a:ext uri="{FF2B5EF4-FFF2-40B4-BE49-F238E27FC236}">
              <a16:creationId xmlns:a16="http://schemas.microsoft.com/office/drawing/2014/main" id="{41C3CF67-6A37-4EB9-8155-ACF48FB23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578" name="Image 577">
          <a:extLst>
            <a:ext uri="{FF2B5EF4-FFF2-40B4-BE49-F238E27FC236}">
              <a16:creationId xmlns:a16="http://schemas.microsoft.com/office/drawing/2014/main" id="{DEE9777F-BF95-41C9-84DB-C9EE523AD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579" name="Image 578">
          <a:extLst>
            <a:ext uri="{FF2B5EF4-FFF2-40B4-BE49-F238E27FC236}">
              <a16:creationId xmlns:a16="http://schemas.microsoft.com/office/drawing/2014/main" id="{1E61AA82-8EE9-4556-AC12-1332F8C52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580" name="Image 579">
          <a:extLst>
            <a:ext uri="{FF2B5EF4-FFF2-40B4-BE49-F238E27FC236}">
              <a16:creationId xmlns:a16="http://schemas.microsoft.com/office/drawing/2014/main" id="{8FAA0FFC-166E-4FB5-973B-F5CD34A9F0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581" name="Image 580">
          <a:extLst>
            <a:ext uri="{FF2B5EF4-FFF2-40B4-BE49-F238E27FC236}">
              <a16:creationId xmlns:a16="http://schemas.microsoft.com/office/drawing/2014/main" id="{325E1018-EDC0-4AD6-8A24-28C96821F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582" name="Image 581">
          <a:extLst>
            <a:ext uri="{FF2B5EF4-FFF2-40B4-BE49-F238E27FC236}">
              <a16:creationId xmlns:a16="http://schemas.microsoft.com/office/drawing/2014/main" id="{47260D41-7132-4525-8B5C-17867719E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583" name="Image 582">
          <a:extLst>
            <a:ext uri="{FF2B5EF4-FFF2-40B4-BE49-F238E27FC236}">
              <a16:creationId xmlns:a16="http://schemas.microsoft.com/office/drawing/2014/main" id="{362A703D-9E07-4472-B3D4-454A6FB74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584" name="Image 583">
          <a:extLst>
            <a:ext uri="{FF2B5EF4-FFF2-40B4-BE49-F238E27FC236}">
              <a16:creationId xmlns:a16="http://schemas.microsoft.com/office/drawing/2014/main" id="{7E01419B-7916-4820-BDB5-54CCA061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585" name="Image 584">
          <a:extLst>
            <a:ext uri="{FF2B5EF4-FFF2-40B4-BE49-F238E27FC236}">
              <a16:creationId xmlns:a16="http://schemas.microsoft.com/office/drawing/2014/main" id="{EC293F52-40F1-4F54-A653-6553E610F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586" name="Image 585">
          <a:extLst>
            <a:ext uri="{FF2B5EF4-FFF2-40B4-BE49-F238E27FC236}">
              <a16:creationId xmlns:a16="http://schemas.microsoft.com/office/drawing/2014/main" id="{B57B3CE6-BA5C-46CB-BA05-FFB1D628F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587" name="Image 586">
          <a:extLst>
            <a:ext uri="{FF2B5EF4-FFF2-40B4-BE49-F238E27FC236}">
              <a16:creationId xmlns:a16="http://schemas.microsoft.com/office/drawing/2014/main" id="{4587780A-F61F-4399-9255-C5E467492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588" name="Image 587">
          <a:extLst>
            <a:ext uri="{FF2B5EF4-FFF2-40B4-BE49-F238E27FC236}">
              <a16:creationId xmlns:a16="http://schemas.microsoft.com/office/drawing/2014/main" id="{4EA0BB84-42FF-4010-ABAA-DD0085A38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589" name="Image 588">
          <a:extLst>
            <a:ext uri="{FF2B5EF4-FFF2-40B4-BE49-F238E27FC236}">
              <a16:creationId xmlns:a16="http://schemas.microsoft.com/office/drawing/2014/main" id="{065CD9DE-AD7B-4521-B364-640005768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590" name="Image 589">
          <a:extLst>
            <a:ext uri="{FF2B5EF4-FFF2-40B4-BE49-F238E27FC236}">
              <a16:creationId xmlns:a16="http://schemas.microsoft.com/office/drawing/2014/main" id="{9610A7C2-0919-4592-A2AD-58A2ABADAC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591" name="Image 590">
          <a:extLst>
            <a:ext uri="{FF2B5EF4-FFF2-40B4-BE49-F238E27FC236}">
              <a16:creationId xmlns:a16="http://schemas.microsoft.com/office/drawing/2014/main" id="{4FD98E6E-B085-44CC-9446-E77FE35A2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592" name="Image 591">
          <a:extLst>
            <a:ext uri="{FF2B5EF4-FFF2-40B4-BE49-F238E27FC236}">
              <a16:creationId xmlns:a16="http://schemas.microsoft.com/office/drawing/2014/main" id="{EAE4F9C5-FB42-4072-9427-B8062DF80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593" name="Image 592">
          <a:extLst>
            <a:ext uri="{FF2B5EF4-FFF2-40B4-BE49-F238E27FC236}">
              <a16:creationId xmlns:a16="http://schemas.microsoft.com/office/drawing/2014/main" id="{65B37498-2BBB-43AC-B72A-B5BB873C4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594" name="Image 593">
          <a:extLst>
            <a:ext uri="{FF2B5EF4-FFF2-40B4-BE49-F238E27FC236}">
              <a16:creationId xmlns:a16="http://schemas.microsoft.com/office/drawing/2014/main" id="{44047B15-7CCC-4EE1-8922-F98B3DA35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595" name="Image 594">
          <a:extLst>
            <a:ext uri="{FF2B5EF4-FFF2-40B4-BE49-F238E27FC236}">
              <a16:creationId xmlns:a16="http://schemas.microsoft.com/office/drawing/2014/main" id="{2F2671A9-B867-4925-AF14-A5FBCCADC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596" name="Image 595">
          <a:extLst>
            <a:ext uri="{FF2B5EF4-FFF2-40B4-BE49-F238E27FC236}">
              <a16:creationId xmlns:a16="http://schemas.microsoft.com/office/drawing/2014/main" id="{F127B0EC-E7B2-4157-93DD-12894AECF0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597" name="Image 596">
          <a:extLst>
            <a:ext uri="{FF2B5EF4-FFF2-40B4-BE49-F238E27FC236}">
              <a16:creationId xmlns:a16="http://schemas.microsoft.com/office/drawing/2014/main" id="{2C07BA93-9BDA-4491-BB4B-A7A17A05A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598" name="Image 597">
          <a:extLst>
            <a:ext uri="{FF2B5EF4-FFF2-40B4-BE49-F238E27FC236}">
              <a16:creationId xmlns:a16="http://schemas.microsoft.com/office/drawing/2014/main" id="{9D54C14C-165A-4D8A-B7A5-570C5F2A9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599" name="Image 598">
          <a:extLst>
            <a:ext uri="{FF2B5EF4-FFF2-40B4-BE49-F238E27FC236}">
              <a16:creationId xmlns:a16="http://schemas.microsoft.com/office/drawing/2014/main" id="{A93D96C3-929E-4EA5-A606-1E351CCEA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00" name="Image 599">
          <a:extLst>
            <a:ext uri="{FF2B5EF4-FFF2-40B4-BE49-F238E27FC236}">
              <a16:creationId xmlns:a16="http://schemas.microsoft.com/office/drawing/2014/main" id="{7389CB70-59AF-4237-9AB4-25DCFDC87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601" name="Image 600">
          <a:extLst>
            <a:ext uri="{FF2B5EF4-FFF2-40B4-BE49-F238E27FC236}">
              <a16:creationId xmlns:a16="http://schemas.microsoft.com/office/drawing/2014/main" id="{CBAE36EC-E6D3-4F71-85E0-C47BA76BD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602" name="Image 601">
          <a:extLst>
            <a:ext uri="{FF2B5EF4-FFF2-40B4-BE49-F238E27FC236}">
              <a16:creationId xmlns:a16="http://schemas.microsoft.com/office/drawing/2014/main" id="{51ADE064-9B1A-452D-84DD-3BA027E90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03" name="Image 602">
          <a:extLst>
            <a:ext uri="{FF2B5EF4-FFF2-40B4-BE49-F238E27FC236}">
              <a16:creationId xmlns:a16="http://schemas.microsoft.com/office/drawing/2014/main" id="{F03977A8-486F-4125-AA3E-B1A2986D4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604" name="Image 603">
          <a:extLst>
            <a:ext uri="{FF2B5EF4-FFF2-40B4-BE49-F238E27FC236}">
              <a16:creationId xmlns:a16="http://schemas.microsoft.com/office/drawing/2014/main" id="{1FECEC19-C895-41C4-9EAD-052B8FBFC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605" name="Image 604">
          <a:extLst>
            <a:ext uri="{FF2B5EF4-FFF2-40B4-BE49-F238E27FC236}">
              <a16:creationId xmlns:a16="http://schemas.microsoft.com/office/drawing/2014/main" id="{C82EFC50-31A3-4B44-A1B4-2D9645093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06" name="Image 605">
          <a:extLst>
            <a:ext uri="{FF2B5EF4-FFF2-40B4-BE49-F238E27FC236}">
              <a16:creationId xmlns:a16="http://schemas.microsoft.com/office/drawing/2014/main" id="{615C553C-B684-44E9-819C-4F891541B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07" name="Image 606">
          <a:extLst>
            <a:ext uri="{FF2B5EF4-FFF2-40B4-BE49-F238E27FC236}">
              <a16:creationId xmlns:a16="http://schemas.microsoft.com/office/drawing/2014/main" id="{512BB096-BD19-4B41-AA76-EC80428E4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08" name="Image 607">
          <a:extLst>
            <a:ext uri="{FF2B5EF4-FFF2-40B4-BE49-F238E27FC236}">
              <a16:creationId xmlns:a16="http://schemas.microsoft.com/office/drawing/2014/main" id="{4FDF4BD6-B470-45A3-8AD1-E5319DA43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09" name="Image 608">
          <a:extLst>
            <a:ext uri="{FF2B5EF4-FFF2-40B4-BE49-F238E27FC236}">
              <a16:creationId xmlns:a16="http://schemas.microsoft.com/office/drawing/2014/main" id="{6D9F2E9C-B12E-4F33-9363-6F126466A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10" name="Image 609">
          <a:extLst>
            <a:ext uri="{FF2B5EF4-FFF2-40B4-BE49-F238E27FC236}">
              <a16:creationId xmlns:a16="http://schemas.microsoft.com/office/drawing/2014/main" id="{5C0D72E6-857D-4527-8627-8D00F1608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11" name="Image 610">
          <a:extLst>
            <a:ext uri="{FF2B5EF4-FFF2-40B4-BE49-F238E27FC236}">
              <a16:creationId xmlns:a16="http://schemas.microsoft.com/office/drawing/2014/main" id="{8ACE0BA5-0B4E-4BB7-B387-A89A85F5E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12" name="Image 611">
          <a:extLst>
            <a:ext uri="{FF2B5EF4-FFF2-40B4-BE49-F238E27FC236}">
              <a16:creationId xmlns:a16="http://schemas.microsoft.com/office/drawing/2014/main" id="{EE211A2F-1D89-4069-8517-75A2639D8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13" name="Image 612">
          <a:extLst>
            <a:ext uri="{FF2B5EF4-FFF2-40B4-BE49-F238E27FC236}">
              <a16:creationId xmlns:a16="http://schemas.microsoft.com/office/drawing/2014/main" id="{C4BD3416-457D-40E8-BD21-C67784413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14" name="Image 613">
          <a:extLst>
            <a:ext uri="{FF2B5EF4-FFF2-40B4-BE49-F238E27FC236}">
              <a16:creationId xmlns:a16="http://schemas.microsoft.com/office/drawing/2014/main" id="{14877287-6BC4-4424-925A-9069BDAD3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15" name="Image 614">
          <a:extLst>
            <a:ext uri="{FF2B5EF4-FFF2-40B4-BE49-F238E27FC236}">
              <a16:creationId xmlns:a16="http://schemas.microsoft.com/office/drawing/2014/main" id="{FFEC00A2-44BA-4A78-9933-3E8106927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16" name="Image 615">
          <a:extLst>
            <a:ext uri="{FF2B5EF4-FFF2-40B4-BE49-F238E27FC236}">
              <a16:creationId xmlns:a16="http://schemas.microsoft.com/office/drawing/2014/main" id="{3416D02E-AF5E-47D1-8E60-DF88B2841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17" name="Image 616">
          <a:extLst>
            <a:ext uri="{FF2B5EF4-FFF2-40B4-BE49-F238E27FC236}">
              <a16:creationId xmlns:a16="http://schemas.microsoft.com/office/drawing/2014/main" id="{298519B6-94FF-425A-909A-5EB32307E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18" name="Image 617">
          <a:extLst>
            <a:ext uri="{FF2B5EF4-FFF2-40B4-BE49-F238E27FC236}">
              <a16:creationId xmlns:a16="http://schemas.microsoft.com/office/drawing/2014/main" id="{AB3F80DC-E452-4AC4-8930-BE741DC9E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19" name="Image 618">
          <a:extLst>
            <a:ext uri="{FF2B5EF4-FFF2-40B4-BE49-F238E27FC236}">
              <a16:creationId xmlns:a16="http://schemas.microsoft.com/office/drawing/2014/main" id="{61131178-F435-4C18-9359-A643AB7CC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620" name="Image 619">
          <a:extLst>
            <a:ext uri="{FF2B5EF4-FFF2-40B4-BE49-F238E27FC236}">
              <a16:creationId xmlns:a16="http://schemas.microsoft.com/office/drawing/2014/main" id="{1F2E3BEA-B081-4477-9ED7-C00CD2A53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21" name="Image 620">
          <a:extLst>
            <a:ext uri="{FF2B5EF4-FFF2-40B4-BE49-F238E27FC236}">
              <a16:creationId xmlns:a16="http://schemas.microsoft.com/office/drawing/2014/main" id="{D05F8046-DAA3-4B02-93A5-64BF576B6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22" name="Image 621">
          <a:extLst>
            <a:ext uri="{FF2B5EF4-FFF2-40B4-BE49-F238E27FC236}">
              <a16:creationId xmlns:a16="http://schemas.microsoft.com/office/drawing/2014/main" id="{BA822BAE-9032-41E3-AE36-F59CDA4CB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23" name="Image 622">
          <a:extLst>
            <a:ext uri="{FF2B5EF4-FFF2-40B4-BE49-F238E27FC236}">
              <a16:creationId xmlns:a16="http://schemas.microsoft.com/office/drawing/2014/main" id="{15F89244-A5E4-493F-B1E2-2F72F6512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24" name="Image 623">
          <a:extLst>
            <a:ext uri="{FF2B5EF4-FFF2-40B4-BE49-F238E27FC236}">
              <a16:creationId xmlns:a16="http://schemas.microsoft.com/office/drawing/2014/main" id="{1A214156-3778-45C3-8EAE-67E8622A8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25" name="Image 624">
          <a:extLst>
            <a:ext uri="{FF2B5EF4-FFF2-40B4-BE49-F238E27FC236}">
              <a16:creationId xmlns:a16="http://schemas.microsoft.com/office/drawing/2014/main" id="{FCB8615C-0A5C-45FD-BBD2-C8CBBDFB6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26" name="Image 625">
          <a:extLst>
            <a:ext uri="{FF2B5EF4-FFF2-40B4-BE49-F238E27FC236}">
              <a16:creationId xmlns:a16="http://schemas.microsoft.com/office/drawing/2014/main" id="{C60B7E2E-8CFE-44AF-9F1F-50256CF08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27" name="Image 626">
          <a:extLst>
            <a:ext uri="{FF2B5EF4-FFF2-40B4-BE49-F238E27FC236}">
              <a16:creationId xmlns:a16="http://schemas.microsoft.com/office/drawing/2014/main" id="{FBDF3658-895C-4A76-82DF-9B5F75E04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28" name="Image 627">
          <a:extLst>
            <a:ext uri="{FF2B5EF4-FFF2-40B4-BE49-F238E27FC236}">
              <a16:creationId xmlns:a16="http://schemas.microsoft.com/office/drawing/2014/main" id="{661D1E30-A4F6-4390-9DC5-E7D195130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29" name="Image 628">
          <a:extLst>
            <a:ext uri="{FF2B5EF4-FFF2-40B4-BE49-F238E27FC236}">
              <a16:creationId xmlns:a16="http://schemas.microsoft.com/office/drawing/2014/main" id="{817A4C02-1054-4940-8A24-FC132A29F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30" name="Image 629">
          <a:extLst>
            <a:ext uri="{FF2B5EF4-FFF2-40B4-BE49-F238E27FC236}">
              <a16:creationId xmlns:a16="http://schemas.microsoft.com/office/drawing/2014/main" id="{0DAA46AF-67EB-4EAD-B5E7-6A9B0E904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631" name="Image 630">
          <a:extLst>
            <a:ext uri="{FF2B5EF4-FFF2-40B4-BE49-F238E27FC236}">
              <a16:creationId xmlns:a16="http://schemas.microsoft.com/office/drawing/2014/main" id="{A3926E82-FFAF-4EE1-89A5-C31FE0453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632" name="Image 631">
          <a:extLst>
            <a:ext uri="{FF2B5EF4-FFF2-40B4-BE49-F238E27FC236}">
              <a16:creationId xmlns:a16="http://schemas.microsoft.com/office/drawing/2014/main" id="{A4760958-27AF-4F8D-BCFC-AE923D8CB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33" name="Image 632">
          <a:extLst>
            <a:ext uri="{FF2B5EF4-FFF2-40B4-BE49-F238E27FC236}">
              <a16:creationId xmlns:a16="http://schemas.microsoft.com/office/drawing/2014/main" id="{C48DA233-359F-4E86-A31C-5FD3277A5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634" name="Image 633">
          <a:extLst>
            <a:ext uri="{FF2B5EF4-FFF2-40B4-BE49-F238E27FC236}">
              <a16:creationId xmlns:a16="http://schemas.microsoft.com/office/drawing/2014/main" id="{EB77C20C-8DBE-4AC5-BB6B-2D59B10DD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635" name="Image 634">
          <a:extLst>
            <a:ext uri="{FF2B5EF4-FFF2-40B4-BE49-F238E27FC236}">
              <a16:creationId xmlns:a16="http://schemas.microsoft.com/office/drawing/2014/main" id="{32E0CB1B-6785-404E-AFB1-D39ED21D0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36" name="Image 635">
          <a:extLst>
            <a:ext uri="{FF2B5EF4-FFF2-40B4-BE49-F238E27FC236}">
              <a16:creationId xmlns:a16="http://schemas.microsoft.com/office/drawing/2014/main" id="{DEF74FB1-E90E-4E37-9D13-8D10720A0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37" name="Image 636">
          <a:extLst>
            <a:ext uri="{FF2B5EF4-FFF2-40B4-BE49-F238E27FC236}">
              <a16:creationId xmlns:a16="http://schemas.microsoft.com/office/drawing/2014/main" id="{283D49C2-36C6-4C0B-AD02-F7597D33C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38" name="Image 637">
          <a:extLst>
            <a:ext uri="{FF2B5EF4-FFF2-40B4-BE49-F238E27FC236}">
              <a16:creationId xmlns:a16="http://schemas.microsoft.com/office/drawing/2014/main" id="{BF4165C0-0BA1-4013-B306-378077A64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39" name="Image 638">
          <a:extLst>
            <a:ext uri="{FF2B5EF4-FFF2-40B4-BE49-F238E27FC236}">
              <a16:creationId xmlns:a16="http://schemas.microsoft.com/office/drawing/2014/main" id="{A9D86710-31C1-467D-AC2F-ECF5BEA48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40" name="Image 639">
          <a:extLst>
            <a:ext uri="{FF2B5EF4-FFF2-40B4-BE49-F238E27FC236}">
              <a16:creationId xmlns:a16="http://schemas.microsoft.com/office/drawing/2014/main" id="{9C3BD8EA-A64B-4076-817E-4D6B561FD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41" name="Image 640">
          <a:extLst>
            <a:ext uri="{FF2B5EF4-FFF2-40B4-BE49-F238E27FC236}">
              <a16:creationId xmlns:a16="http://schemas.microsoft.com/office/drawing/2014/main" id="{9B207D3B-5C47-434A-81A4-24ECECCAE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42" name="Image 641">
          <a:extLst>
            <a:ext uri="{FF2B5EF4-FFF2-40B4-BE49-F238E27FC236}">
              <a16:creationId xmlns:a16="http://schemas.microsoft.com/office/drawing/2014/main" id="{A553D0A0-E109-4379-8FF6-8309C2CA4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43" name="Image 642">
          <a:extLst>
            <a:ext uri="{FF2B5EF4-FFF2-40B4-BE49-F238E27FC236}">
              <a16:creationId xmlns:a16="http://schemas.microsoft.com/office/drawing/2014/main" id="{5CC878D5-0E54-4C30-8A0F-182C9AC06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44" name="Image 643">
          <a:extLst>
            <a:ext uri="{FF2B5EF4-FFF2-40B4-BE49-F238E27FC236}">
              <a16:creationId xmlns:a16="http://schemas.microsoft.com/office/drawing/2014/main" id="{D5426171-1705-4F89-A65C-C974E9616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45" name="Image 644">
          <a:extLst>
            <a:ext uri="{FF2B5EF4-FFF2-40B4-BE49-F238E27FC236}">
              <a16:creationId xmlns:a16="http://schemas.microsoft.com/office/drawing/2014/main" id="{FD7DE166-1E5F-4441-AFC9-6BABD14F2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46" name="Image 645">
          <a:extLst>
            <a:ext uri="{FF2B5EF4-FFF2-40B4-BE49-F238E27FC236}">
              <a16:creationId xmlns:a16="http://schemas.microsoft.com/office/drawing/2014/main" id="{862C503D-7818-4288-A9EF-2A8097B96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47" name="Image 646">
          <a:extLst>
            <a:ext uri="{FF2B5EF4-FFF2-40B4-BE49-F238E27FC236}">
              <a16:creationId xmlns:a16="http://schemas.microsoft.com/office/drawing/2014/main" id="{CD064C14-5962-4A48-950C-CA11DED49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48" name="Image 647">
          <a:extLst>
            <a:ext uri="{FF2B5EF4-FFF2-40B4-BE49-F238E27FC236}">
              <a16:creationId xmlns:a16="http://schemas.microsoft.com/office/drawing/2014/main" id="{53FFD179-8FEB-40C0-BEA6-C5B72D9E3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49" name="Image 648">
          <a:extLst>
            <a:ext uri="{FF2B5EF4-FFF2-40B4-BE49-F238E27FC236}">
              <a16:creationId xmlns:a16="http://schemas.microsoft.com/office/drawing/2014/main" id="{965E8C35-2532-4458-8607-30B325B53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50" name="Image 649">
          <a:extLst>
            <a:ext uri="{FF2B5EF4-FFF2-40B4-BE49-F238E27FC236}">
              <a16:creationId xmlns:a16="http://schemas.microsoft.com/office/drawing/2014/main" id="{90CF61F6-FD2C-4624-BAC5-E59A45B16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51" name="Image 650">
          <a:extLst>
            <a:ext uri="{FF2B5EF4-FFF2-40B4-BE49-F238E27FC236}">
              <a16:creationId xmlns:a16="http://schemas.microsoft.com/office/drawing/2014/main" id="{247C0E75-9141-487C-B96C-31F127F38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652" name="Image 651">
          <a:extLst>
            <a:ext uri="{FF2B5EF4-FFF2-40B4-BE49-F238E27FC236}">
              <a16:creationId xmlns:a16="http://schemas.microsoft.com/office/drawing/2014/main" id="{798CBB74-080B-4468-B51D-BCEC7DD84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653" name="Image 652">
          <a:extLst>
            <a:ext uri="{FF2B5EF4-FFF2-40B4-BE49-F238E27FC236}">
              <a16:creationId xmlns:a16="http://schemas.microsoft.com/office/drawing/2014/main" id="{FA4C831F-0BD7-441E-A987-1C799B6D9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54" name="Image 653">
          <a:extLst>
            <a:ext uri="{FF2B5EF4-FFF2-40B4-BE49-F238E27FC236}">
              <a16:creationId xmlns:a16="http://schemas.microsoft.com/office/drawing/2014/main" id="{EB379BED-E3C4-456E-BA06-6863B9396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655" name="Image 654">
          <a:extLst>
            <a:ext uri="{FF2B5EF4-FFF2-40B4-BE49-F238E27FC236}">
              <a16:creationId xmlns:a16="http://schemas.microsoft.com/office/drawing/2014/main" id="{74DCF765-8EB4-4250-849A-FCAD4AC11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656" name="Image 655">
          <a:extLst>
            <a:ext uri="{FF2B5EF4-FFF2-40B4-BE49-F238E27FC236}">
              <a16:creationId xmlns:a16="http://schemas.microsoft.com/office/drawing/2014/main" id="{B1811305-23C6-4776-88A7-E7536FBB9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57" name="Image 656">
          <a:extLst>
            <a:ext uri="{FF2B5EF4-FFF2-40B4-BE49-F238E27FC236}">
              <a16:creationId xmlns:a16="http://schemas.microsoft.com/office/drawing/2014/main" id="{DB1F5E9B-B27B-471E-9349-619F87AEE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58" name="Image 657">
          <a:extLst>
            <a:ext uri="{FF2B5EF4-FFF2-40B4-BE49-F238E27FC236}">
              <a16:creationId xmlns:a16="http://schemas.microsoft.com/office/drawing/2014/main" id="{345E69E1-A440-4234-A1DC-3F8A645B6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59" name="Image 658">
          <a:extLst>
            <a:ext uri="{FF2B5EF4-FFF2-40B4-BE49-F238E27FC236}">
              <a16:creationId xmlns:a16="http://schemas.microsoft.com/office/drawing/2014/main" id="{EF98CA60-6B08-4461-BE6C-5942164B1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60" name="Image 659">
          <a:extLst>
            <a:ext uri="{FF2B5EF4-FFF2-40B4-BE49-F238E27FC236}">
              <a16:creationId xmlns:a16="http://schemas.microsoft.com/office/drawing/2014/main" id="{50E8D000-F9D2-4B5B-BAF3-94FB6B4E8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61" name="Image 660">
          <a:extLst>
            <a:ext uri="{FF2B5EF4-FFF2-40B4-BE49-F238E27FC236}">
              <a16:creationId xmlns:a16="http://schemas.microsoft.com/office/drawing/2014/main" id="{E0598087-1F1A-49DB-8298-7F0ED328C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62" name="Image 661">
          <a:extLst>
            <a:ext uri="{FF2B5EF4-FFF2-40B4-BE49-F238E27FC236}">
              <a16:creationId xmlns:a16="http://schemas.microsoft.com/office/drawing/2014/main" id="{A04559CF-DC09-413A-8CA9-8D7D992F4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63" name="Image 662">
          <a:extLst>
            <a:ext uri="{FF2B5EF4-FFF2-40B4-BE49-F238E27FC236}">
              <a16:creationId xmlns:a16="http://schemas.microsoft.com/office/drawing/2014/main" id="{A80E57F5-430D-4BEE-9AEF-AF0257D24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64" name="Image 663">
          <a:extLst>
            <a:ext uri="{FF2B5EF4-FFF2-40B4-BE49-F238E27FC236}">
              <a16:creationId xmlns:a16="http://schemas.microsoft.com/office/drawing/2014/main" id="{078B3F18-6F57-47F7-B3E6-168352D21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65" name="Image 664">
          <a:extLst>
            <a:ext uri="{FF2B5EF4-FFF2-40B4-BE49-F238E27FC236}">
              <a16:creationId xmlns:a16="http://schemas.microsoft.com/office/drawing/2014/main" id="{D7AB046B-F1F7-48DE-8789-1E8DB2063D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66" name="Image 665">
          <a:extLst>
            <a:ext uri="{FF2B5EF4-FFF2-40B4-BE49-F238E27FC236}">
              <a16:creationId xmlns:a16="http://schemas.microsoft.com/office/drawing/2014/main" id="{4AE63ED7-1F1E-44A8-90B7-E142AA442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67" name="Image 666">
          <a:extLst>
            <a:ext uri="{FF2B5EF4-FFF2-40B4-BE49-F238E27FC236}">
              <a16:creationId xmlns:a16="http://schemas.microsoft.com/office/drawing/2014/main" id="{E829DB85-3C95-42E5-859C-8FF87EEEE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68" name="Image 667">
          <a:extLst>
            <a:ext uri="{FF2B5EF4-FFF2-40B4-BE49-F238E27FC236}">
              <a16:creationId xmlns:a16="http://schemas.microsoft.com/office/drawing/2014/main" id="{45E28C7F-E0AA-49DA-BE4D-DD4D4013F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69" name="Image 668">
          <a:extLst>
            <a:ext uri="{FF2B5EF4-FFF2-40B4-BE49-F238E27FC236}">
              <a16:creationId xmlns:a16="http://schemas.microsoft.com/office/drawing/2014/main" id="{5489F32C-0AF0-425B-903E-4B22C8B44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70" name="Image 669">
          <a:extLst>
            <a:ext uri="{FF2B5EF4-FFF2-40B4-BE49-F238E27FC236}">
              <a16:creationId xmlns:a16="http://schemas.microsoft.com/office/drawing/2014/main" id="{A30201C9-3D0E-402D-AFB6-D8B11DF16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671" name="Image 670">
          <a:extLst>
            <a:ext uri="{FF2B5EF4-FFF2-40B4-BE49-F238E27FC236}">
              <a16:creationId xmlns:a16="http://schemas.microsoft.com/office/drawing/2014/main" id="{528C0ABD-44B0-4380-AFA0-EAFE20A005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72" name="Image 671">
          <a:extLst>
            <a:ext uri="{FF2B5EF4-FFF2-40B4-BE49-F238E27FC236}">
              <a16:creationId xmlns:a16="http://schemas.microsoft.com/office/drawing/2014/main" id="{C9CE0AA4-B364-46D0-8FAB-1BFD1A325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73" name="Image 672">
          <a:extLst>
            <a:ext uri="{FF2B5EF4-FFF2-40B4-BE49-F238E27FC236}">
              <a16:creationId xmlns:a16="http://schemas.microsoft.com/office/drawing/2014/main" id="{FFFD83F6-6FA1-4F0C-86EA-4EE4565E3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74" name="Image 673">
          <a:extLst>
            <a:ext uri="{FF2B5EF4-FFF2-40B4-BE49-F238E27FC236}">
              <a16:creationId xmlns:a16="http://schemas.microsoft.com/office/drawing/2014/main" id="{4B36D955-6E6B-4DDE-BA9A-D3A9F9A15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75" name="Image 674">
          <a:extLst>
            <a:ext uri="{FF2B5EF4-FFF2-40B4-BE49-F238E27FC236}">
              <a16:creationId xmlns:a16="http://schemas.microsoft.com/office/drawing/2014/main" id="{06B9696F-2EA6-4F2A-AEF9-95905A0A7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76" name="Image 675">
          <a:extLst>
            <a:ext uri="{FF2B5EF4-FFF2-40B4-BE49-F238E27FC236}">
              <a16:creationId xmlns:a16="http://schemas.microsoft.com/office/drawing/2014/main" id="{3AD380FA-8947-48C3-BACA-2D574B427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77" name="Image 676">
          <a:extLst>
            <a:ext uri="{FF2B5EF4-FFF2-40B4-BE49-F238E27FC236}">
              <a16:creationId xmlns:a16="http://schemas.microsoft.com/office/drawing/2014/main" id="{80E4640F-1B16-4980-BEFF-730E0AC0E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78" name="Image 677">
          <a:extLst>
            <a:ext uri="{FF2B5EF4-FFF2-40B4-BE49-F238E27FC236}">
              <a16:creationId xmlns:a16="http://schemas.microsoft.com/office/drawing/2014/main" id="{29E12741-4360-4EC6-9074-FB0B93D8D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79" name="Image 678">
          <a:extLst>
            <a:ext uri="{FF2B5EF4-FFF2-40B4-BE49-F238E27FC236}">
              <a16:creationId xmlns:a16="http://schemas.microsoft.com/office/drawing/2014/main" id="{84F62237-9812-4CBC-A079-367A5C88A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80" name="Image 679">
          <a:extLst>
            <a:ext uri="{FF2B5EF4-FFF2-40B4-BE49-F238E27FC236}">
              <a16:creationId xmlns:a16="http://schemas.microsoft.com/office/drawing/2014/main" id="{D16EB1FA-59B1-4F7E-9251-49328711D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81" name="Image 680">
          <a:extLst>
            <a:ext uri="{FF2B5EF4-FFF2-40B4-BE49-F238E27FC236}">
              <a16:creationId xmlns:a16="http://schemas.microsoft.com/office/drawing/2014/main" id="{1B632603-2C22-474D-8A3B-095F0D23D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682" name="Image 681">
          <a:extLst>
            <a:ext uri="{FF2B5EF4-FFF2-40B4-BE49-F238E27FC236}">
              <a16:creationId xmlns:a16="http://schemas.microsoft.com/office/drawing/2014/main" id="{3F9FD706-236E-4B83-A77E-55AC24AC9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683" name="Image 682">
          <a:extLst>
            <a:ext uri="{FF2B5EF4-FFF2-40B4-BE49-F238E27FC236}">
              <a16:creationId xmlns:a16="http://schemas.microsoft.com/office/drawing/2014/main" id="{EBE5D777-7E8B-4E73-BFF0-1E66F2C1C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684" name="Image 683">
          <a:extLst>
            <a:ext uri="{FF2B5EF4-FFF2-40B4-BE49-F238E27FC236}">
              <a16:creationId xmlns:a16="http://schemas.microsoft.com/office/drawing/2014/main" id="{B5DA87BA-DC43-4497-BDFE-ADA76DCEA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685" name="Image 684">
          <a:extLst>
            <a:ext uri="{FF2B5EF4-FFF2-40B4-BE49-F238E27FC236}">
              <a16:creationId xmlns:a16="http://schemas.microsoft.com/office/drawing/2014/main" id="{97C21742-A8E9-4EFE-9A90-B0785320D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686" name="Image 685">
          <a:extLst>
            <a:ext uri="{FF2B5EF4-FFF2-40B4-BE49-F238E27FC236}">
              <a16:creationId xmlns:a16="http://schemas.microsoft.com/office/drawing/2014/main" id="{A1D483B9-B7FC-4FCF-95D5-5D4649BFD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87" name="Image 686">
          <a:extLst>
            <a:ext uri="{FF2B5EF4-FFF2-40B4-BE49-F238E27FC236}">
              <a16:creationId xmlns:a16="http://schemas.microsoft.com/office/drawing/2014/main" id="{A8D094FA-BD27-459C-A476-09C7D4A39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88" name="Image 687">
          <a:extLst>
            <a:ext uri="{FF2B5EF4-FFF2-40B4-BE49-F238E27FC236}">
              <a16:creationId xmlns:a16="http://schemas.microsoft.com/office/drawing/2014/main" id="{519EADC0-8A14-42BA-A29D-EB0382EAB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689" name="Image 688">
          <a:extLst>
            <a:ext uri="{FF2B5EF4-FFF2-40B4-BE49-F238E27FC236}">
              <a16:creationId xmlns:a16="http://schemas.microsoft.com/office/drawing/2014/main" id="{962EDBFA-1886-4194-A3DB-AC3912B63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90" name="Image 689">
          <a:extLst>
            <a:ext uri="{FF2B5EF4-FFF2-40B4-BE49-F238E27FC236}">
              <a16:creationId xmlns:a16="http://schemas.microsoft.com/office/drawing/2014/main" id="{07576CF1-CF39-4BA2-ADFB-2DF94814E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91" name="Image 690">
          <a:extLst>
            <a:ext uri="{FF2B5EF4-FFF2-40B4-BE49-F238E27FC236}">
              <a16:creationId xmlns:a16="http://schemas.microsoft.com/office/drawing/2014/main" id="{163CB940-9A24-46D9-9077-33B8A3BA9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92" name="Image 691">
          <a:extLst>
            <a:ext uri="{FF2B5EF4-FFF2-40B4-BE49-F238E27FC236}">
              <a16:creationId xmlns:a16="http://schemas.microsoft.com/office/drawing/2014/main" id="{364505C0-CC37-4D91-9B6F-831A805C7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93" name="Image 692">
          <a:extLst>
            <a:ext uri="{FF2B5EF4-FFF2-40B4-BE49-F238E27FC236}">
              <a16:creationId xmlns:a16="http://schemas.microsoft.com/office/drawing/2014/main" id="{BEB2E8E3-9A7C-4E4D-805D-AF9542FAC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94" name="Image 693">
          <a:extLst>
            <a:ext uri="{FF2B5EF4-FFF2-40B4-BE49-F238E27FC236}">
              <a16:creationId xmlns:a16="http://schemas.microsoft.com/office/drawing/2014/main" id="{46D32ADC-32BC-43EF-903B-1708B8F23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95" name="Image 694">
          <a:extLst>
            <a:ext uri="{FF2B5EF4-FFF2-40B4-BE49-F238E27FC236}">
              <a16:creationId xmlns:a16="http://schemas.microsoft.com/office/drawing/2014/main" id="{7445B587-79D2-453A-8ECD-1B0A6B6A2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96" name="Image 695">
          <a:extLst>
            <a:ext uri="{FF2B5EF4-FFF2-40B4-BE49-F238E27FC236}">
              <a16:creationId xmlns:a16="http://schemas.microsoft.com/office/drawing/2014/main" id="{52DE2FA4-7DCE-487C-A23B-B8F76F39B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697" name="Image 696">
          <a:extLst>
            <a:ext uri="{FF2B5EF4-FFF2-40B4-BE49-F238E27FC236}">
              <a16:creationId xmlns:a16="http://schemas.microsoft.com/office/drawing/2014/main" id="{2CBB8BFF-0229-4B0F-9419-CA004BFCD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698" name="Image 697">
          <a:extLst>
            <a:ext uri="{FF2B5EF4-FFF2-40B4-BE49-F238E27FC236}">
              <a16:creationId xmlns:a16="http://schemas.microsoft.com/office/drawing/2014/main" id="{7B5F066D-FB07-4883-AC77-CCE05363E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699" name="Image 698">
          <a:extLst>
            <a:ext uri="{FF2B5EF4-FFF2-40B4-BE49-F238E27FC236}">
              <a16:creationId xmlns:a16="http://schemas.microsoft.com/office/drawing/2014/main" id="{FD85A608-C544-4C5A-B2DA-DE935BF85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00" name="Image 699">
          <a:extLst>
            <a:ext uri="{FF2B5EF4-FFF2-40B4-BE49-F238E27FC236}">
              <a16:creationId xmlns:a16="http://schemas.microsoft.com/office/drawing/2014/main" id="{E1850B2A-5400-4C0F-A679-62EC4AB9F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01" name="Image 700">
          <a:extLst>
            <a:ext uri="{FF2B5EF4-FFF2-40B4-BE49-F238E27FC236}">
              <a16:creationId xmlns:a16="http://schemas.microsoft.com/office/drawing/2014/main" id="{F9970D5F-9546-4576-886E-528278BB7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02" name="Image 701">
          <a:extLst>
            <a:ext uri="{FF2B5EF4-FFF2-40B4-BE49-F238E27FC236}">
              <a16:creationId xmlns:a16="http://schemas.microsoft.com/office/drawing/2014/main" id="{883E9400-902D-4E31-B10A-EC4DE4F76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703" name="Image 702">
          <a:extLst>
            <a:ext uri="{FF2B5EF4-FFF2-40B4-BE49-F238E27FC236}">
              <a16:creationId xmlns:a16="http://schemas.microsoft.com/office/drawing/2014/main" id="{31177EBD-D5B6-4062-AF3F-D664A00EE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704" name="Image 703">
          <a:extLst>
            <a:ext uri="{FF2B5EF4-FFF2-40B4-BE49-F238E27FC236}">
              <a16:creationId xmlns:a16="http://schemas.microsoft.com/office/drawing/2014/main" id="{E3760263-C699-457C-886F-A37D37F3F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05" name="Image 704">
          <a:extLst>
            <a:ext uri="{FF2B5EF4-FFF2-40B4-BE49-F238E27FC236}">
              <a16:creationId xmlns:a16="http://schemas.microsoft.com/office/drawing/2014/main" id="{E4816168-A11D-432F-BD68-1FED58ECA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706" name="Image 705">
          <a:extLst>
            <a:ext uri="{FF2B5EF4-FFF2-40B4-BE49-F238E27FC236}">
              <a16:creationId xmlns:a16="http://schemas.microsoft.com/office/drawing/2014/main" id="{E315054D-2354-4473-85DD-7647B593FB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707" name="Image 706">
          <a:extLst>
            <a:ext uri="{FF2B5EF4-FFF2-40B4-BE49-F238E27FC236}">
              <a16:creationId xmlns:a16="http://schemas.microsoft.com/office/drawing/2014/main" id="{DCDF93B4-17AF-4015-8443-5A4FD3CA1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08" name="Image 707">
          <a:extLst>
            <a:ext uri="{FF2B5EF4-FFF2-40B4-BE49-F238E27FC236}">
              <a16:creationId xmlns:a16="http://schemas.microsoft.com/office/drawing/2014/main" id="{7395F567-9158-499A-A5A6-10F925729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09" name="Image 708">
          <a:extLst>
            <a:ext uri="{FF2B5EF4-FFF2-40B4-BE49-F238E27FC236}">
              <a16:creationId xmlns:a16="http://schemas.microsoft.com/office/drawing/2014/main" id="{62A4D117-53BA-495C-99BF-8E4A0D26A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10" name="Image 709">
          <a:extLst>
            <a:ext uri="{FF2B5EF4-FFF2-40B4-BE49-F238E27FC236}">
              <a16:creationId xmlns:a16="http://schemas.microsoft.com/office/drawing/2014/main" id="{642A2A01-C7D1-4276-AE7E-E03B948A3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11" name="Image 710">
          <a:extLst>
            <a:ext uri="{FF2B5EF4-FFF2-40B4-BE49-F238E27FC236}">
              <a16:creationId xmlns:a16="http://schemas.microsoft.com/office/drawing/2014/main" id="{ED836E30-B758-41CC-9341-805D30AE9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12" name="Image 711">
          <a:extLst>
            <a:ext uri="{FF2B5EF4-FFF2-40B4-BE49-F238E27FC236}">
              <a16:creationId xmlns:a16="http://schemas.microsoft.com/office/drawing/2014/main" id="{5420AFE0-04E0-49C3-8938-AA4D05562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13" name="Image 712">
          <a:extLst>
            <a:ext uri="{FF2B5EF4-FFF2-40B4-BE49-F238E27FC236}">
              <a16:creationId xmlns:a16="http://schemas.microsoft.com/office/drawing/2014/main" id="{635F4AB0-09E9-4E5E-B2A8-9B630EC0D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14" name="Image 713">
          <a:extLst>
            <a:ext uri="{FF2B5EF4-FFF2-40B4-BE49-F238E27FC236}">
              <a16:creationId xmlns:a16="http://schemas.microsoft.com/office/drawing/2014/main" id="{EA06F9E4-279C-40A3-BC7D-5075D3C62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15" name="Image 714">
          <a:extLst>
            <a:ext uri="{FF2B5EF4-FFF2-40B4-BE49-F238E27FC236}">
              <a16:creationId xmlns:a16="http://schemas.microsoft.com/office/drawing/2014/main" id="{A12A3735-5D34-47EF-84B6-AD87B05CE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16" name="Image 715">
          <a:extLst>
            <a:ext uri="{FF2B5EF4-FFF2-40B4-BE49-F238E27FC236}">
              <a16:creationId xmlns:a16="http://schemas.microsoft.com/office/drawing/2014/main" id="{F66CE7C7-FD55-4A99-989F-22913E44A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17" name="Image 716">
          <a:extLst>
            <a:ext uri="{FF2B5EF4-FFF2-40B4-BE49-F238E27FC236}">
              <a16:creationId xmlns:a16="http://schemas.microsoft.com/office/drawing/2014/main" id="{146EBC53-666D-4E6A-90CE-EB6FA9842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18" name="Image 717">
          <a:extLst>
            <a:ext uri="{FF2B5EF4-FFF2-40B4-BE49-F238E27FC236}">
              <a16:creationId xmlns:a16="http://schemas.microsoft.com/office/drawing/2014/main" id="{CB542842-93BF-4713-8813-76972071D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19" name="Image 718">
          <a:extLst>
            <a:ext uri="{FF2B5EF4-FFF2-40B4-BE49-F238E27FC236}">
              <a16:creationId xmlns:a16="http://schemas.microsoft.com/office/drawing/2014/main" id="{B33ADB32-9FB0-4037-94C6-867F80241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20" name="Image 719">
          <a:extLst>
            <a:ext uri="{FF2B5EF4-FFF2-40B4-BE49-F238E27FC236}">
              <a16:creationId xmlns:a16="http://schemas.microsoft.com/office/drawing/2014/main" id="{BDE8075B-B119-48FE-8906-7DA0AD7E9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21" name="Image 720">
          <a:extLst>
            <a:ext uri="{FF2B5EF4-FFF2-40B4-BE49-F238E27FC236}">
              <a16:creationId xmlns:a16="http://schemas.microsoft.com/office/drawing/2014/main" id="{0F30DFBE-6552-44F3-B3DA-074F50293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722" name="Image 721">
          <a:extLst>
            <a:ext uri="{FF2B5EF4-FFF2-40B4-BE49-F238E27FC236}">
              <a16:creationId xmlns:a16="http://schemas.microsoft.com/office/drawing/2014/main" id="{3D5E4B08-657F-4345-B8BA-FDDBCB2B3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23" name="Image 722">
          <a:extLst>
            <a:ext uri="{FF2B5EF4-FFF2-40B4-BE49-F238E27FC236}">
              <a16:creationId xmlns:a16="http://schemas.microsoft.com/office/drawing/2014/main" id="{7BCCD377-0D15-4C18-A678-9799B3BE2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24" name="Image 723">
          <a:extLst>
            <a:ext uri="{FF2B5EF4-FFF2-40B4-BE49-F238E27FC236}">
              <a16:creationId xmlns:a16="http://schemas.microsoft.com/office/drawing/2014/main" id="{5854E412-C33F-451C-9EDB-5C9362AA8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25" name="Image 724">
          <a:extLst>
            <a:ext uri="{FF2B5EF4-FFF2-40B4-BE49-F238E27FC236}">
              <a16:creationId xmlns:a16="http://schemas.microsoft.com/office/drawing/2014/main" id="{5D1EA99C-8E10-469D-808B-9C69F187A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26" name="Image 725">
          <a:extLst>
            <a:ext uri="{FF2B5EF4-FFF2-40B4-BE49-F238E27FC236}">
              <a16:creationId xmlns:a16="http://schemas.microsoft.com/office/drawing/2014/main" id="{9166C91F-E113-45EE-A692-04793540B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27" name="Image 726">
          <a:extLst>
            <a:ext uri="{FF2B5EF4-FFF2-40B4-BE49-F238E27FC236}">
              <a16:creationId xmlns:a16="http://schemas.microsoft.com/office/drawing/2014/main" id="{44F0B77E-BAD2-452D-A672-F6AC1D71D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28" name="Image 727">
          <a:extLst>
            <a:ext uri="{FF2B5EF4-FFF2-40B4-BE49-F238E27FC236}">
              <a16:creationId xmlns:a16="http://schemas.microsoft.com/office/drawing/2014/main" id="{3F76CCA4-BF58-4AD5-8536-44E3E58FB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29" name="Image 728">
          <a:extLst>
            <a:ext uri="{FF2B5EF4-FFF2-40B4-BE49-F238E27FC236}">
              <a16:creationId xmlns:a16="http://schemas.microsoft.com/office/drawing/2014/main" id="{89C9BD75-0D4C-41E0-976B-EA4C135CD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30" name="Image 729">
          <a:extLst>
            <a:ext uri="{FF2B5EF4-FFF2-40B4-BE49-F238E27FC236}">
              <a16:creationId xmlns:a16="http://schemas.microsoft.com/office/drawing/2014/main" id="{98F58911-F3B0-4515-A00E-0C7E93B30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31" name="Image 730">
          <a:extLst>
            <a:ext uri="{FF2B5EF4-FFF2-40B4-BE49-F238E27FC236}">
              <a16:creationId xmlns:a16="http://schemas.microsoft.com/office/drawing/2014/main" id="{5375D41E-5EFE-4C76-AE41-1938FF6BE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32" name="Image 731">
          <a:extLst>
            <a:ext uri="{FF2B5EF4-FFF2-40B4-BE49-F238E27FC236}">
              <a16:creationId xmlns:a16="http://schemas.microsoft.com/office/drawing/2014/main" id="{69132095-621A-4FED-B1D5-6268018FC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733" name="Image 732">
          <a:extLst>
            <a:ext uri="{FF2B5EF4-FFF2-40B4-BE49-F238E27FC236}">
              <a16:creationId xmlns:a16="http://schemas.microsoft.com/office/drawing/2014/main" id="{439106F5-7D2B-4706-B9D3-38CAB5657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734" name="Image 733">
          <a:extLst>
            <a:ext uri="{FF2B5EF4-FFF2-40B4-BE49-F238E27FC236}">
              <a16:creationId xmlns:a16="http://schemas.microsoft.com/office/drawing/2014/main" id="{F504A261-77C6-45E5-81D0-2ECE66783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35" name="Image 734">
          <a:extLst>
            <a:ext uri="{FF2B5EF4-FFF2-40B4-BE49-F238E27FC236}">
              <a16:creationId xmlns:a16="http://schemas.microsoft.com/office/drawing/2014/main" id="{13BFEC0B-E8E1-407C-9E89-865F7B25F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736" name="Image 735">
          <a:extLst>
            <a:ext uri="{FF2B5EF4-FFF2-40B4-BE49-F238E27FC236}">
              <a16:creationId xmlns:a16="http://schemas.microsoft.com/office/drawing/2014/main" id="{17BAE809-0773-4ABE-8BDD-41AC2BA40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737" name="Image 736">
          <a:extLst>
            <a:ext uri="{FF2B5EF4-FFF2-40B4-BE49-F238E27FC236}">
              <a16:creationId xmlns:a16="http://schemas.microsoft.com/office/drawing/2014/main" id="{4C6199A7-C905-4835-95E2-A3647B42DF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38" name="Image 737">
          <a:extLst>
            <a:ext uri="{FF2B5EF4-FFF2-40B4-BE49-F238E27FC236}">
              <a16:creationId xmlns:a16="http://schemas.microsoft.com/office/drawing/2014/main" id="{23A3F3A3-83E6-4299-B1E1-C4D38EAC9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39" name="Image 738">
          <a:extLst>
            <a:ext uri="{FF2B5EF4-FFF2-40B4-BE49-F238E27FC236}">
              <a16:creationId xmlns:a16="http://schemas.microsoft.com/office/drawing/2014/main" id="{D2AD11A8-F69F-4D53-A3DF-138B041D3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40" name="Image 739">
          <a:extLst>
            <a:ext uri="{FF2B5EF4-FFF2-40B4-BE49-F238E27FC236}">
              <a16:creationId xmlns:a16="http://schemas.microsoft.com/office/drawing/2014/main" id="{CE267B2C-A398-48C1-9B4E-7623459C5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41" name="Image 740">
          <a:extLst>
            <a:ext uri="{FF2B5EF4-FFF2-40B4-BE49-F238E27FC236}">
              <a16:creationId xmlns:a16="http://schemas.microsoft.com/office/drawing/2014/main" id="{E3EC0D4E-2B14-4A33-A187-A8FAD942F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42" name="Image 741">
          <a:extLst>
            <a:ext uri="{FF2B5EF4-FFF2-40B4-BE49-F238E27FC236}">
              <a16:creationId xmlns:a16="http://schemas.microsoft.com/office/drawing/2014/main" id="{A37BC593-CB7A-4850-9B17-94A003845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43" name="Image 742">
          <a:extLst>
            <a:ext uri="{FF2B5EF4-FFF2-40B4-BE49-F238E27FC236}">
              <a16:creationId xmlns:a16="http://schemas.microsoft.com/office/drawing/2014/main" id="{077F16D9-7D68-49D3-B172-5377C029F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44" name="Image 743">
          <a:extLst>
            <a:ext uri="{FF2B5EF4-FFF2-40B4-BE49-F238E27FC236}">
              <a16:creationId xmlns:a16="http://schemas.microsoft.com/office/drawing/2014/main" id="{EBA3D4F0-1DC6-4E2E-A946-F24CC5E61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45" name="Image 744">
          <a:extLst>
            <a:ext uri="{FF2B5EF4-FFF2-40B4-BE49-F238E27FC236}">
              <a16:creationId xmlns:a16="http://schemas.microsoft.com/office/drawing/2014/main" id="{6F139BA4-22C0-4D1E-9366-7319D819A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46" name="Image 745">
          <a:extLst>
            <a:ext uri="{FF2B5EF4-FFF2-40B4-BE49-F238E27FC236}">
              <a16:creationId xmlns:a16="http://schemas.microsoft.com/office/drawing/2014/main" id="{00FBF9F8-6E0B-4DFB-8AF3-73DD6F7EF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47" name="Image 746">
          <a:extLst>
            <a:ext uri="{FF2B5EF4-FFF2-40B4-BE49-F238E27FC236}">
              <a16:creationId xmlns:a16="http://schemas.microsoft.com/office/drawing/2014/main" id="{97D686C1-4C0A-4D08-A733-C75800DAC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48" name="Image 747">
          <a:extLst>
            <a:ext uri="{FF2B5EF4-FFF2-40B4-BE49-F238E27FC236}">
              <a16:creationId xmlns:a16="http://schemas.microsoft.com/office/drawing/2014/main" id="{8A8478CD-A6B2-4E5F-81F8-4128AA1E9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49" name="Image 748">
          <a:extLst>
            <a:ext uri="{FF2B5EF4-FFF2-40B4-BE49-F238E27FC236}">
              <a16:creationId xmlns:a16="http://schemas.microsoft.com/office/drawing/2014/main" id="{06B3E578-223F-4704-A938-6DF83D0AE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50" name="Image 749">
          <a:extLst>
            <a:ext uri="{FF2B5EF4-FFF2-40B4-BE49-F238E27FC236}">
              <a16:creationId xmlns:a16="http://schemas.microsoft.com/office/drawing/2014/main" id="{0E3EB671-3105-4793-B2D8-6E0B88728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51" name="Image 750">
          <a:extLst>
            <a:ext uri="{FF2B5EF4-FFF2-40B4-BE49-F238E27FC236}">
              <a16:creationId xmlns:a16="http://schemas.microsoft.com/office/drawing/2014/main" id="{F16E3999-7851-49D7-BDDE-E5FC397F8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52" name="Image 751">
          <a:extLst>
            <a:ext uri="{FF2B5EF4-FFF2-40B4-BE49-F238E27FC236}">
              <a16:creationId xmlns:a16="http://schemas.microsoft.com/office/drawing/2014/main" id="{ECE6C002-CD39-427E-A2E0-2AE03DCC3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53" name="Image 752">
          <a:extLst>
            <a:ext uri="{FF2B5EF4-FFF2-40B4-BE49-F238E27FC236}">
              <a16:creationId xmlns:a16="http://schemas.microsoft.com/office/drawing/2014/main" id="{F9A8DD5C-BE4E-4FBC-A339-5D51D3CD4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754" name="Image 753">
          <a:extLst>
            <a:ext uri="{FF2B5EF4-FFF2-40B4-BE49-F238E27FC236}">
              <a16:creationId xmlns:a16="http://schemas.microsoft.com/office/drawing/2014/main" id="{0F5BEAF5-0510-4CCF-ABC4-3A5CD7F8E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755" name="Image 754">
          <a:extLst>
            <a:ext uri="{FF2B5EF4-FFF2-40B4-BE49-F238E27FC236}">
              <a16:creationId xmlns:a16="http://schemas.microsoft.com/office/drawing/2014/main" id="{AEC49617-D002-4046-BD0F-8C3700E83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56" name="Image 755">
          <a:extLst>
            <a:ext uri="{FF2B5EF4-FFF2-40B4-BE49-F238E27FC236}">
              <a16:creationId xmlns:a16="http://schemas.microsoft.com/office/drawing/2014/main" id="{4DECBD45-25FA-4D1A-A682-52D7B8794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757" name="Image 756">
          <a:extLst>
            <a:ext uri="{FF2B5EF4-FFF2-40B4-BE49-F238E27FC236}">
              <a16:creationId xmlns:a16="http://schemas.microsoft.com/office/drawing/2014/main" id="{3A10F3FF-4968-4164-AC84-3C2B4C8E8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758" name="Image 757">
          <a:extLst>
            <a:ext uri="{FF2B5EF4-FFF2-40B4-BE49-F238E27FC236}">
              <a16:creationId xmlns:a16="http://schemas.microsoft.com/office/drawing/2014/main" id="{8EEFC80F-2C46-4E78-9469-844DD80FA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59" name="Image 758">
          <a:extLst>
            <a:ext uri="{FF2B5EF4-FFF2-40B4-BE49-F238E27FC236}">
              <a16:creationId xmlns:a16="http://schemas.microsoft.com/office/drawing/2014/main" id="{F9C3DBCD-370E-4153-A192-DB98D3CA4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60" name="Image 759">
          <a:extLst>
            <a:ext uri="{FF2B5EF4-FFF2-40B4-BE49-F238E27FC236}">
              <a16:creationId xmlns:a16="http://schemas.microsoft.com/office/drawing/2014/main" id="{C7C31EB7-211B-495A-B46D-65439932A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61" name="Image 760">
          <a:extLst>
            <a:ext uri="{FF2B5EF4-FFF2-40B4-BE49-F238E27FC236}">
              <a16:creationId xmlns:a16="http://schemas.microsoft.com/office/drawing/2014/main" id="{07818090-6A52-4031-80BD-9D65C3D7B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62" name="Image 761">
          <a:extLst>
            <a:ext uri="{FF2B5EF4-FFF2-40B4-BE49-F238E27FC236}">
              <a16:creationId xmlns:a16="http://schemas.microsoft.com/office/drawing/2014/main" id="{D745A9E0-217B-4A19-AD3D-0B82FE0CD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63" name="Image 762">
          <a:extLst>
            <a:ext uri="{FF2B5EF4-FFF2-40B4-BE49-F238E27FC236}">
              <a16:creationId xmlns:a16="http://schemas.microsoft.com/office/drawing/2014/main" id="{96D3FF77-9D6A-46E3-8B2B-FD78E86C2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64" name="Image 763">
          <a:extLst>
            <a:ext uri="{FF2B5EF4-FFF2-40B4-BE49-F238E27FC236}">
              <a16:creationId xmlns:a16="http://schemas.microsoft.com/office/drawing/2014/main" id="{4F9A6E34-C34E-40A1-9256-41FF359B5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65" name="Image 764">
          <a:extLst>
            <a:ext uri="{FF2B5EF4-FFF2-40B4-BE49-F238E27FC236}">
              <a16:creationId xmlns:a16="http://schemas.microsoft.com/office/drawing/2014/main" id="{EF7DD73B-DEC2-4B6E-A847-7AE363C3E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66" name="Image 765">
          <a:extLst>
            <a:ext uri="{FF2B5EF4-FFF2-40B4-BE49-F238E27FC236}">
              <a16:creationId xmlns:a16="http://schemas.microsoft.com/office/drawing/2014/main" id="{D4FA4DF8-F477-4D53-86AF-F9508AF12A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67" name="Image 766">
          <a:extLst>
            <a:ext uri="{FF2B5EF4-FFF2-40B4-BE49-F238E27FC236}">
              <a16:creationId xmlns:a16="http://schemas.microsoft.com/office/drawing/2014/main" id="{01123F7A-3724-4788-85A4-C02408817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68" name="Image 767">
          <a:extLst>
            <a:ext uri="{FF2B5EF4-FFF2-40B4-BE49-F238E27FC236}">
              <a16:creationId xmlns:a16="http://schemas.microsoft.com/office/drawing/2014/main" id="{0D418B67-87C1-41A7-A212-73DAF0180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69" name="Image 768">
          <a:extLst>
            <a:ext uri="{FF2B5EF4-FFF2-40B4-BE49-F238E27FC236}">
              <a16:creationId xmlns:a16="http://schemas.microsoft.com/office/drawing/2014/main" id="{A92D72A1-A97F-44A0-85E1-ADB5C8C84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70" name="Image 769">
          <a:extLst>
            <a:ext uri="{FF2B5EF4-FFF2-40B4-BE49-F238E27FC236}">
              <a16:creationId xmlns:a16="http://schemas.microsoft.com/office/drawing/2014/main" id="{D44F0B46-6053-41D2-8715-0B93F2C3EF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71" name="Image 770">
          <a:extLst>
            <a:ext uri="{FF2B5EF4-FFF2-40B4-BE49-F238E27FC236}">
              <a16:creationId xmlns:a16="http://schemas.microsoft.com/office/drawing/2014/main" id="{E0ECE664-BB3D-4CAD-9DF8-E5B35BF69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72" name="Image 771">
          <a:extLst>
            <a:ext uri="{FF2B5EF4-FFF2-40B4-BE49-F238E27FC236}">
              <a16:creationId xmlns:a16="http://schemas.microsoft.com/office/drawing/2014/main" id="{71C2C205-B714-4A11-B05E-DC2FE959F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773" name="Image 772">
          <a:extLst>
            <a:ext uri="{FF2B5EF4-FFF2-40B4-BE49-F238E27FC236}">
              <a16:creationId xmlns:a16="http://schemas.microsoft.com/office/drawing/2014/main" id="{5326B41F-6759-4A8A-AD68-1625A9670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74" name="Image 773">
          <a:extLst>
            <a:ext uri="{FF2B5EF4-FFF2-40B4-BE49-F238E27FC236}">
              <a16:creationId xmlns:a16="http://schemas.microsoft.com/office/drawing/2014/main" id="{E09C4BBA-74D6-4BD0-AC40-9A5314973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75" name="Image 774">
          <a:extLst>
            <a:ext uri="{FF2B5EF4-FFF2-40B4-BE49-F238E27FC236}">
              <a16:creationId xmlns:a16="http://schemas.microsoft.com/office/drawing/2014/main" id="{0471FE85-12B4-462B-99EB-F7B466610E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76" name="Image 775">
          <a:extLst>
            <a:ext uri="{FF2B5EF4-FFF2-40B4-BE49-F238E27FC236}">
              <a16:creationId xmlns:a16="http://schemas.microsoft.com/office/drawing/2014/main" id="{684D89E1-1302-4AD4-B7BB-CBE3A5CC9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77" name="Image 776">
          <a:extLst>
            <a:ext uri="{FF2B5EF4-FFF2-40B4-BE49-F238E27FC236}">
              <a16:creationId xmlns:a16="http://schemas.microsoft.com/office/drawing/2014/main" id="{4CADD88B-CA24-469B-98D8-CE4D4A5B2E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78" name="Image 777">
          <a:extLst>
            <a:ext uri="{FF2B5EF4-FFF2-40B4-BE49-F238E27FC236}">
              <a16:creationId xmlns:a16="http://schemas.microsoft.com/office/drawing/2014/main" id="{9AF0E32D-D264-431D-9DDF-0B95DA607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79" name="Image 778">
          <a:extLst>
            <a:ext uri="{FF2B5EF4-FFF2-40B4-BE49-F238E27FC236}">
              <a16:creationId xmlns:a16="http://schemas.microsoft.com/office/drawing/2014/main" id="{30996C5A-2A67-469B-ABE9-B440C0351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80" name="Image 779">
          <a:extLst>
            <a:ext uri="{FF2B5EF4-FFF2-40B4-BE49-F238E27FC236}">
              <a16:creationId xmlns:a16="http://schemas.microsoft.com/office/drawing/2014/main" id="{819378D0-0AF7-42AA-89E7-1A38377DD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81" name="Image 780">
          <a:extLst>
            <a:ext uri="{FF2B5EF4-FFF2-40B4-BE49-F238E27FC236}">
              <a16:creationId xmlns:a16="http://schemas.microsoft.com/office/drawing/2014/main" id="{222B3D27-CF24-49CE-920B-67DEA10ED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782" name="Image 781">
          <a:extLst>
            <a:ext uri="{FF2B5EF4-FFF2-40B4-BE49-F238E27FC236}">
              <a16:creationId xmlns:a16="http://schemas.microsoft.com/office/drawing/2014/main" id="{EC190858-CBD8-47C1-B7E8-6B674F71F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83" name="Image 782">
          <a:extLst>
            <a:ext uri="{FF2B5EF4-FFF2-40B4-BE49-F238E27FC236}">
              <a16:creationId xmlns:a16="http://schemas.microsoft.com/office/drawing/2014/main" id="{7D34DCD0-A521-4134-86C8-33FE2294C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784" name="Image 783">
          <a:extLst>
            <a:ext uri="{FF2B5EF4-FFF2-40B4-BE49-F238E27FC236}">
              <a16:creationId xmlns:a16="http://schemas.microsoft.com/office/drawing/2014/main" id="{6F72875C-A15D-469D-8910-35E116A75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785" name="Image 784">
          <a:extLst>
            <a:ext uri="{FF2B5EF4-FFF2-40B4-BE49-F238E27FC236}">
              <a16:creationId xmlns:a16="http://schemas.microsoft.com/office/drawing/2014/main" id="{6A6A0272-72C4-4272-9107-77932026C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786" name="Image 785">
          <a:extLst>
            <a:ext uri="{FF2B5EF4-FFF2-40B4-BE49-F238E27FC236}">
              <a16:creationId xmlns:a16="http://schemas.microsoft.com/office/drawing/2014/main" id="{4C13FE82-960C-4BD6-83B4-D1CE87FD0B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787" name="Image 786">
          <a:extLst>
            <a:ext uri="{FF2B5EF4-FFF2-40B4-BE49-F238E27FC236}">
              <a16:creationId xmlns:a16="http://schemas.microsoft.com/office/drawing/2014/main" id="{9197BF2D-5121-402D-8305-A2828F0E4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788" name="Image 787">
          <a:extLst>
            <a:ext uri="{FF2B5EF4-FFF2-40B4-BE49-F238E27FC236}">
              <a16:creationId xmlns:a16="http://schemas.microsoft.com/office/drawing/2014/main" id="{20C8EC42-9CB9-40EC-BF5C-DDADCE514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89" name="Image 788">
          <a:extLst>
            <a:ext uri="{FF2B5EF4-FFF2-40B4-BE49-F238E27FC236}">
              <a16:creationId xmlns:a16="http://schemas.microsoft.com/office/drawing/2014/main" id="{B08B084E-4DA7-4713-8330-EBA28B068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90" name="Image 789">
          <a:extLst>
            <a:ext uri="{FF2B5EF4-FFF2-40B4-BE49-F238E27FC236}">
              <a16:creationId xmlns:a16="http://schemas.microsoft.com/office/drawing/2014/main" id="{CF1070DD-4BB1-46DB-970F-9C73744DC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791" name="Image 790">
          <a:extLst>
            <a:ext uri="{FF2B5EF4-FFF2-40B4-BE49-F238E27FC236}">
              <a16:creationId xmlns:a16="http://schemas.microsoft.com/office/drawing/2014/main" id="{B35E93BF-7ED9-49FF-8D83-0D40CC740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92" name="Image 791">
          <a:extLst>
            <a:ext uri="{FF2B5EF4-FFF2-40B4-BE49-F238E27FC236}">
              <a16:creationId xmlns:a16="http://schemas.microsoft.com/office/drawing/2014/main" id="{9E2D26A8-B4F1-4E44-A692-2F39B7A5C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93" name="Image 792">
          <a:extLst>
            <a:ext uri="{FF2B5EF4-FFF2-40B4-BE49-F238E27FC236}">
              <a16:creationId xmlns:a16="http://schemas.microsoft.com/office/drawing/2014/main" id="{A069C9D2-C4A7-41FB-94B8-7AE6DCC94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94" name="Image 793">
          <a:extLst>
            <a:ext uri="{FF2B5EF4-FFF2-40B4-BE49-F238E27FC236}">
              <a16:creationId xmlns:a16="http://schemas.microsoft.com/office/drawing/2014/main" id="{66CB8D0A-8A51-4638-BB99-84141917A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95" name="Image 794">
          <a:extLst>
            <a:ext uri="{FF2B5EF4-FFF2-40B4-BE49-F238E27FC236}">
              <a16:creationId xmlns:a16="http://schemas.microsoft.com/office/drawing/2014/main" id="{C4E9E9C5-94EA-4800-A8C5-A4E85C2AC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96" name="Image 795">
          <a:extLst>
            <a:ext uri="{FF2B5EF4-FFF2-40B4-BE49-F238E27FC236}">
              <a16:creationId xmlns:a16="http://schemas.microsoft.com/office/drawing/2014/main" id="{424B0CC4-8637-41A4-992A-96FBB6D7A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797" name="Image 796">
          <a:extLst>
            <a:ext uri="{FF2B5EF4-FFF2-40B4-BE49-F238E27FC236}">
              <a16:creationId xmlns:a16="http://schemas.microsoft.com/office/drawing/2014/main" id="{6693DA75-43CA-493C-8937-A7079C920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98" name="Image 797">
          <a:extLst>
            <a:ext uri="{FF2B5EF4-FFF2-40B4-BE49-F238E27FC236}">
              <a16:creationId xmlns:a16="http://schemas.microsoft.com/office/drawing/2014/main" id="{DE3FA21D-F1BB-4B99-A3CB-D79FBF7E2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799" name="Image 798">
          <a:extLst>
            <a:ext uri="{FF2B5EF4-FFF2-40B4-BE49-F238E27FC236}">
              <a16:creationId xmlns:a16="http://schemas.microsoft.com/office/drawing/2014/main" id="{B1BCCB2E-9C51-4863-B0D9-9DEF82E71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00" name="Image 799">
          <a:extLst>
            <a:ext uri="{FF2B5EF4-FFF2-40B4-BE49-F238E27FC236}">
              <a16:creationId xmlns:a16="http://schemas.microsoft.com/office/drawing/2014/main" id="{D5C2ACE9-A36A-42D0-9C12-488C2549B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01" name="Image 800">
          <a:extLst>
            <a:ext uri="{FF2B5EF4-FFF2-40B4-BE49-F238E27FC236}">
              <a16:creationId xmlns:a16="http://schemas.microsoft.com/office/drawing/2014/main" id="{4B3A6413-33A2-434A-A5BE-B063A445D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02" name="Image 801">
          <a:extLst>
            <a:ext uri="{FF2B5EF4-FFF2-40B4-BE49-F238E27FC236}">
              <a16:creationId xmlns:a16="http://schemas.microsoft.com/office/drawing/2014/main" id="{A816CBDA-45E1-4BD9-973B-068E5EB3C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03" name="Image 802">
          <a:extLst>
            <a:ext uri="{FF2B5EF4-FFF2-40B4-BE49-F238E27FC236}">
              <a16:creationId xmlns:a16="http://schemas.microsoft.com/office/drawing/2014/main" id="{D17FFA45-A7E7-4B44-B94A-0F5C1FDB2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04" name="Image 803">
          <a:extLst>
            <a:ext uri="{FF2B5EF4-FFF2-40B4-BE49-F238E27FC236}">
              <a16:creationId xmlns:a16="http://schemas.microsoft.com/office/drawing/2014/main" id="{84893D8C-A663-43CD-B5E2-880079365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805" name="Image 804">
          <a:extLst>
            <a:ext uri="{FF2B5EF4-FFF2-40B4-BE49-F238E27FC236}">
              <a16:creationId xmlns:a16="http://schemas.microsoft.com/office/drawing/2014/main" id="{6A83CEC9-18DB-4125-A404-9B9EEC997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806" name="Image 805">
          <a:extLst>
            <a:ext uri="{FF2B5EF4-FFF2-40B4-BE49-F238E27FC236}">
              <a16:creationId xmlns:a16="http://schemas.microsoft.com/office/drawing/2014/main" id="{EDBCA947-D8CE-4999-BB30-E03301EE5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07" name="Image 806">
          <a:extLst>
            <a:ext uri="{FF2B5EF4-FFF2-40B4-BE49-F238E27FC236}">
              <a16:creationId xmlns:a16="http://schemas.microsoft.com/office/drawing/2014/main" id="{296D1B4E-6A5A-4665-B96E-387A39BFA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808" name="Image 807">
          <a:extLst>
            <a:ext uri="{FF2B5EF4-FFF2-40B4-BE49-F238E27FC236}">
              <a16:creationId xmlns:a16="http://schemas.microsoft.com/office/drawing/2014/main" id="{37616AE6-DB10-46DC-846B-982A87613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809" name="Image 808">
          <a:extLst>
            <a:ext uri="{FF2B5EF4-FFF2-40B4-BE49-F238E27FC236}">
              <a16:creationId xmlns:a16="http://schemas.microsoft.com/office/drawing/2014/main" id="{7AD54DE8-5FF0-48E1-99BD-07A192C67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10" name="Image 809">
          <a:extLst>
            <a:ext uri="{FF2B5EF4-FFF2-40B4-BE49-F238E27FC236}">
              <a16:creationId xmlns:a16="http://schemas.microsoft.com/office/drawing/2014/main" id="{F733F32E-A3EB-414D-B716-27349619B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11" name="Image 810">
          <a:extLst>
            <a:ext uri="{FF2B5EF4-FFF2-40B4-BE49-F238E27FC236}">
              <a16:creationId xmlns:a16="http://schemas.microsoft.com/office/drawing/2014/main" id="{3024324A-F903-4F7F-9D34-B68DF1372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12" name="Image 811">
          <a:extLst>
            <a:ext uri="{FF2B5EF4-FFF2-40B4-BE49-F238E27FC236}">
              <a16:creationId xmlns:a16="http://schemas.microsoft.com/office/drawing/2014/main" id="{322EAB70-FAAF-4563-8E88-52AC7E3FA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13" name="Image 812">
          <a:extLst>
            <a:ext uri="{FF2B5EF4-FFF2-40B4-BE49-F238E27FC236}">
              <a16:creationId xmlns:a16="http://schemas.microsoft.com/office/drawing/2014/main" id="{14A3D4F5-E368-406E-BF29-E2ADF382A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14" name="Image 813">
          <a:extLst>
            <a:ext uri="{FF2B5EF4-FFF2-40B4-BE49-F238E27FC236}">
              <a16:creationId xmlns:a16="http://schemas.microsoft.com/office/drawing/2014/main" id="{C534317A-522A-44F8-9781-E8DE08925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15" name="Image 814">
          <a:extLst>
            <a:ext uri="{FF2B5EF4-FFF2-40B4-BE49-F238E27FC236}">
              <a16:creationId xmlns:a16="http://schemas.microsoft.com/office/drawing/2014/main" id="{03676771-6741-4E71-8FC2-5330317F6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16" name="Image 815">
          <a:extLst>
            <a:ext uri="{FF2B5EF4-FFF2-40B4-BE49-F238E27FC236}">
              <a16:creationId xmlns:a16="http://schemas.microsoft.com/office/drawing/2014/main" id="{02BF027A-472F-48B2-B6F8-B9BF30957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17" name="Image 816">
          <a:extLst>
            <a:ext uri="{FF2B5EF4-FFF2-40B4-BE49-F238E27FC236}">
              <a16:creationId xmlns:a16="http://schemas.microsoft.com/office/drawing/2014/main" id="{8356C2ED-26F6-41C4-BDAE-8D31B8A6A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18" name="Image 817">
          <a:extLst>
            <a:ext uri="{FF2B5EF4-FFF2-40B4-BE49-F238E27FC236}">
              <a16:creationId xmlns:a16="http://schemas.microsoft.com/office/drawing/2014/main" id="{5161C0ED-01E4-499A-B765-00B1222F3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19" name="Image 818">
          <a:extLst>
            <a:ext uri="{FF2B5EF4-FFF2-40B4-BE49-F238E27FC236}">
              <a16:creationId xmlns:a16="http://schemas.microsoft.com/office/drawing/2014/main" id="{4B800014-6413-4A2A-8E35-637FE30C0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20" name="Image 819">
          <a:extLst>
            <a:ext uri="{FF2B5EF4-FFF2-40B4-BE49-F238E27FC236}">
              <a16:creationId xmlns:a16="http://schemas.microsoft.com/office/drawing/2014/main" id="{C321E76C-5184-4830-8F35-E201DEE562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21" name="Image 820">
          <a:extLst>
            <a:ext uri="{FF2B5EF4-FFF2-40B4-BE49-F238E27FC236}">
              <a16:creationId xmlns:a16="http://schemas.microsoft.com/office/drawing/2014/main" id="{14CCB95B-2E3F-4BE7-8972-377AD3FA8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22" name="Image 821">
          <a:extLst>
            <a:ext uri="{FF2B5EF4-FFF2-40B4-BE49-F238E27FC236}">
              <a16:creationId xmlns:a16="http://schemas.microsoft.com/office/drawing/2014/main" id="{C07FAF3E-9941-4B05-B027-5CEE386B0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23" name="Image 822">
          <a:extLst>
            <a:ext uri="{FF2B5EF4-FFF2-40B4-BE49-F238E27FC236}">
              <a16:creationId xmlns:a16="http://schemas.microsoft.com/office/drawing/2014/main" id="{429E0134-3B1E-44D1-B3C5-DEA7584CFE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824" name="Image 823">
          <a:extLst>
            <a:ext uri="{FF2B5EF4-FFF2-40B4-BE49-F238E27FC236}">
              <a16:creationId xmlns:a16="http://schemas.microsoft.com/office/drawing/2014/main" id="{72BDEEB1-106E-4A84-84EF-A2B47191B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25" name="Image 824">
          <a:extLst>
            <a:ext uri="{FF2B5EF4-FFF2-40B4-BE49-F238E27FC236}">
              <a16:creationId xmlns:a16="http://schemas.microsoft.com/office/drawing/2014/main" id="{06C283B5-7D15-47F1-A142-5B4253252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26" name="Image 825">
          <a:extLst>
            <a:ext uri="{FF2B5EF4-FFF2-40B4-BE49-F238E27FC236}">
              <a16:creationId xmlns:a16="http://schemas.microsoft.com/office/drawing/2014/main" id="{C8B379FC-925E-485E-A055-06929321A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27" name="Image 826">
          <a:extLst>
            <a:ext uri="{FF2B5EF4-FFF2-40B4-BE49-F238E27FC236}">
              <a16:creationId xmlns:a16="http://schemas.microsoft.com/office/drawing/2014/main" id="{E0B77A48-2D0C-4627-ABC2-34FC747223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28" name="Image 827">
          <a:extLst>
            <a:ext uri="{FF2B5EF4-FFF2-40B4-BE49-F238E27FC236}">
              <a16:creationId xmlns:a16="http://schemas.microsoft.com/office/drawing/2014/main" id="{B38B07AA-D06C-418F-ACE3-DB4B4F401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29" name="Image 828">
          <a:extLst>
            <a:ext uri="{FF2B5EF4-FFF2-40B4-BE49-F238E27FC236}">
              <a16:creationId xmlns:a16="http://schemas.microsoft.com/office/drawing/2014/main" id="{53EDA344-A850-4158-918B-2CCE4C7796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30" name="Image 829">
          <a:extLst>
            <a:ext uri="{FF2B5EF4-FFF2-40B4-BE49-F238E27FC236}">
              <a16:creationId xmlns:a16="http://schemas.microsoft.com/office/drawing/2014/main" id="{D445CB38-4A8C-4ED0-A45F-1D3A86BA7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31" name="Image 830">
          <a:extLst>
            <a:ext uri="{FF2B5EF4-FFF2-40B4-BE49-F238E27FC236}">
              <a16:creationId xmlns:a16="http://schemas.microsoft.com/office/drawing/2014/main" id="{CEC7F4A0-9F08-4614-91DC-4C1CFA6F3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32" name="Image 831">
          <a:extLst>
            <a:ext uri="{FF2B5EF4-FFF2-40B4-BE49-F238E27FC236}">
              <a16:creationId xmlns:a16="http://schemas.microsoft.com/office/drawing/2014/main" id="{8BD8E182-4049-4E2D-AC06-08CAAA15A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33" name="Image 832">
          <a:extLst>
            <a:ext uri="{FF2B5EF4-FFF2-40B4-BE49-F238E27FC236}">
              <a16:creationId xmlns:a16="http://schemas.microsoft.com/office/drawing/2014/main" id="{83845777-A9E6-43CC-B00B-F0C952AF1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34" name="Image 833">
          <a:extLst>
            <a:ext uri="{FF2B5EF4-FFF2-40B4-BE49-F238E27FC236}">
              <a16:creationId xmlns:a16="http://schemas.microsoft.com/office/drawing/2014/main" id="{3CE2C452-C731-4FE1-BC11-53F4944BC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835" name="Image 834">
          <a:extLst>
            <a:ext uri="{FF2B5EF4-FFF2-40B4-BE49-F238E27FC236}">
              <a16:creationId xmlns:a16="http://schemas.microsoft.com/office/drawing/2014/main" id="{278AFD6C-B67D-422A-B4DC-D653DB155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836" name="Image 835">
          <a:extLst>
            <a:ext uri="{FF2B5EF4-FFF2-40B4-BE49-F238E27FC236}">
              <a16:creationId xmlns:a16="http://schemas.microsoft.com/office/drawing/2014/main" id="{8ECF1755-9739-4160-ACA5-35C99D148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37" name="Image 836">
          <a:extLst>
            <a:ext uri="{FF2B5EF4-FFF2-40B4-BE49-F238E27FC236}">
              <a16:creationId xmlns:a16="http://schemas.microsoft.com/office/drawing/2014/main" id="{8E13334D-8975-47D8-AB1E-D12D52FFE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838" name="Image 837">
          <a:extLst>
            <a:ext uri="{FF2B5EF4-FFF2-40B4-BE49-F238E27FC236}">
              <a16:creationId xmlns:a16="http://schemas.microsoft.com/office/drawing/2014/main" id="{1959EE8D-2375-4AFE-BDD3-AEC678FF0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839" name="Image 838">
          <a:extLst>
            <a:ext uri="{FF2B5EF4-FFF2-40B4-BE49-F238E27FC236}">
              <a16:creationId xmlns:a16="http://schemas.microsoft.com/office/drawing/2014/main" id="{27707041-9FD7-4947-9A65-1437CAD4C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40" name="Image 839">
          <a:extLst>
            <a:ext uri="{FF2B5EF4-FFF2-40B4-BE49-F238E27FC236}">
              <a16:creationId xmlns:a16="http://schemas.microsoft.com/office/drawing/2014/main" id="{5CE9C87A-8401-4701-83B3-DEBDA058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41" name="Image 840">
          <a:extLst>
            <a:ext uri="{FF2B5EF4-FFF2-40B4-BE49-F238E27FC236}">
              <a16:creationId xmlns:a16="http://schemas.microsoft.com/office/drawing/2014/main" id="{EE34F738-8D42-4936-8544-C61317C26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42" name="Image 841">
          <a:extLst>
            <a:ext uri="{FF2B5EF4-FFF2-40B4-BE49-F238E27FC236}">
              <a16:creationId xmlns:a16="http://schemas.microsoft.com/office/drawing/2014/main" id="{E4435007-6C60-4613-A3E7-58049712E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43" name="Image 842">
          <a:extLst>
            <a:ext uri="{FF2B5EF4-FFF2-40B4-BE49-F238E27FC236}">
              <a16:creationId xmlns:a16="http://schemas.microsoft.com/office/drawing/2014/main" id="{5BF08D6E-19CF-4A5D-863C-F2DED17E5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44" name="Image 843">
          <a:extLst>
            <a:ext uri="{FF2B5EF4-FFF2-40B4-BE49-F238E27FC236}">
              <a16:creationId xmlns:a16="http://schemas.microsoft.com/office/drawing/2014/main" id="{9983FB48-6D05-4139-B785-59B8850E7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45" name="Image 844">
          <a:extLst>
            <a:ext uri="{FF2B5EF4-FFF2-40B4-BE49-F238E27FC236}">
              <a16:creationId xmlns:a16="http://schemas.microsoft.com/office/drawing/2014/main" id="{A9AED3F8-E0AF-4A67-A6CA-CDECA4A45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46" name="Image 845">
          <a:extLst>
            <a:ext uri="{FF2B5EF4-FFF2-40B4-BE49-F238E27FC236}">
              <a16:creationId xmlns:a16="http://schemas.microsoft.com/office/drawing/2014/main" id="{70A614CB-3850-443C-910A-A2EBCB82C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47" name="Image 846">
          <a:extLst>
            <a:ext uri="{FF2B5EF4-FFF2-40B4-BE49-F238E27FC236}">
              <a16:creationId xmlns:a16="http://schemas.microsoft.com/office/drawing/2014/main" id="{E27F7F4D-70CD-454D-B648-BF87E80F4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48" name="Image 847">
          <a:extLst>
            <a:ext uri="{FF2B5EF4-FFF2-40B4-BE49-F238E27FC236}">
              <a16:creationId xmlns:a16="http://schemas.microsoft.com/office/drawing/2014/main" id="{A71E66EF-9741-4D37-A264-B73CE408E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49" name="Image 848">
          <a:extLst>
            <a:ext uri="{FF2B5EF4-FFF2-40B4-BE49-F238E27FC236}">
              <a16:creationId xmlns:a16="http://schemas.microsoft.com/office/drawing/2014/main" id="{EBBDA70A-A0AD-4F5E-A40C-F01F75FB2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50" name="Image 849">
          <a:extLst>
            <a:ext uri="{FF2B5EF4-FFF2-40B4-BE49-F238E27FC236}">
              <a16:creationId xmlns:a16="http://schemas.microsoft.com/office/drawing/2014/main" id="{44388D45-2F52-4FAF-974E-367CA374B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51" name="Image 850">
          <a:extLst>
            <a:ext uri="{FF2B5EF4-FFF2-40B4-BE49-F238E27FC236}">
              <a16:creationId xmlns:a16="http://schemas.microsoft.com/office/drawing/2014/main" id="{9DEA830F-D782-4C47-A77B-3C2DB3295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52" name="Image 851">
          <a:extLst>
            <a:ext uri="{FF2B5EF4-FFF2-40B4-BE49-F238E27FC236}">
              <a16:creationId xmlns:a16="http://schemas.microsoft.com/office/drawing/2014/main" id="{9A6EC6F0-A0F4-48FF-9CDA-F2FD110DC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53" name="Image 852">
          <a:extLst>
            <a:ext uri="{FF2B5EF4-FFF2-40B4-BE49-F238E27FC236}">
              <a16:creationId xmlns:a16="http://schemas.microsoft.com/office/drawing/2014/main" id="{B7B07059-B618-497D-B094-E6BDC1CB5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54" name="Image 853">
          <a:extLst>
            <a:ext uri="{FF2B5EF4-FFF2-40B4-BE49-F238E27FC236}">
              <a16:creationId xmlns:a16="http://schemas.microsoft.com/office/drawing/2014/main" id="{64552CA2-EBB2-4D4B-B6B3-7C4ED5CE9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55" name="Image 854">
          <a:extLst>
            <a:ext uri="{FF2B5EF4-FFF2-40B4-BE49-F238E27FC236}">
              <a16:creationId xmlns:a16="http://schemas.microsoft.com/office/drawing/2014/main" id="{1F58CF96-ED49-49B8-9779-8BFE16B2C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856" name="Image 855">
          <a:extLst>
            <a:ext uri="{FF2B5EF4-FFF2-40B4-BE49-F238E27FC236}">
              <a16:creationId xmlns:a16="http://schemas.microsoft.com/office/drawing/2014/main" id="{B1E7268D-5D5E-476E-90BE-8627DE2D4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857" name="Image 856">
          <a:extLst>
            <a:ext uri="{FF2B5EF4-FFF2-40B4-BE49-F238E27FC236}">
              <a16:creationId xmlns:a16="http://schemas.microsoft.com/office/drawing/2014/main" id="{56E2A07C-AEA4-4326-9F2F-77B341637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58" name="Image 857">
          <a:extLst>
            <a:ext uri="{FF2B5EF4-FFF2-40B4-BE49-F238E27FC236}">
              <a16:creationId xmlns:a16="http://schemas.microsoft.com/office/drawing/2014/main" id="{6F30D31B-CBE4-4B18-9385-0F204BD82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859" name="Image 858">
          <a:extLst>
            <a:ext uri="{FF2B5EF4-FFF2-40B4-BE49-F238E27FC236}">
              <a16:creationId xmlns:a16="http://schemas.microsoft.com/office/drawing/2014/main" id="{445A9A69-E9C3-40ED-B7C4-E107793CA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860" name="Image 859">
          <a:extLst>
            <a:ext uri="{FF2B5EF4-FFF2-40B4-BE49-F238E27FC236}">
              <a16:creationId xmlns:a16="http://schemas.microsoft.com/office/drawing/2014/main" id="{758189B2-2AD4-46C7-AC4C-D3CE02E9B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61" name="Image 860">
          <a:extLst>
            <a:ext uri="{FF2B5EF4-FFF2-40B4-BE49-F238E27FC236}">
              <a16:creationId xmlns:a16="http://schemas.microsoft.com/office/drawing/2014/main" id="{310DB28A-8C37-4217-BAE8-AB77865F3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62" name="Image 861">
          <a:extLst>
            <a:ext uri="{FF2B5EF4-FFF2-40B4-BE49-F238E27FC236}">
              <a16:creationId xmlns:a16="http://schemas.microsoft.com/office/drawing/2014/main" id="{B8F1A57A-0733-4C01-9D92-179FFE3D4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63" name="Image 862">
          <a:extLst>
            <a:ext uri="{FF2B5EF4-FFF2-40B4-BE49-F238E27FC236}">
              <a16:creationId xmlns:a16="http://schemas.microsoft.com/office/drawing/2014/main" id="{C08A733E-5555-4663-B5B5-AC5DB969F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64" name="Image 863">
          <a:extLst>
            <a:ext uri="{FF2B5EF4-FFF2-40B4-BE49-F238E27FC236}">
              <a16:creationId xmlns:a16="http://schemas.microsoft.com/office/drawing/2014/main" id="{BE9FF377-0317-4E97-812A-F9D21A6E8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65" name="Image 864">
          <a:extLst>
            <a:ext uri="{FF2B5EF4-FFF2-40B4-BE49-F238E27FC236}">
              <a16:creationId xmlns:a16="http://schemas.microsoft.com/office/drawing/2014/main" id="{976F48E0-BFB0-45BB-B5BB-5BAFB7208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66" name="Image 865">
          <a:extLst>
            <a:ext uri="{FF2B5EF4-FFF2-40B4-BE49-F238E27FC236}">
              <a16:creationId xmlns:a16="http://schemas.microsoft.com/office/drawing/2014/main" id="{E6AC2D62-AF59-4958-A4D3-F8FD4774A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67" name="Image 866">
          <a:extLst>
            <a:ext uri="{FF2B5EF4-FFF2-40B4-BE49-F238E27FC236}">
              <a16:creationId xmlns:a16="http://schemas.microsoft.com/office/drawing/2014/main" id="{75C5B93A-6D31-4A02-871C-B37BE8F34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68" name="Image 867">
          <a:extLst>
            <a:ext uri="{FF2B5EF4-FFF2-40B4-BE49-F238E27FC236}">
              <a16:creationId xmlns:a16="http://schemas.microsoft.com/office/drawing/2014/main" id="{63F9103A-8BCD-4B41-A5A4-08FB896A1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69" name="Image 868">
          <a:extLst>
            <a:ext uri="{FF2B5EF4-FFF2-40B4-BE49-F238E27FC236}">
              <a16:creationId xmlns:a16="http://schemas.microsoft.com/office/drawing/2014/main" id="{675559FD-8C57-42D1-A102-C780556CB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70" name="Image 869">
          <a:extLst>
            <a:ext uri="{FF2B5EF4-FFF2-40B4-BE49-F238E27FC236}">
              <a16:creationId xmlns:a16="http://schemas.microsoft.com/office/drawing/2014/main" id="{5A360C87-681C-4B24-A7A4-42750B8A5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71" name="Image 870">
          <a:extLst>
            <a:ext uri="{FF2B5EF4-FFF2-40B4-BE49-F238E27FC236}">
              <a16:creationId xmlns:a16="http://schemas.microsoft.com/office/drawing/2014/main" id="{A4719D78-758E-4A4D-B558-B8F074802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72" name="Image 871">
          <a:extLst>
            <a:ext uri="{FF2B5EF4-FFF2-40B4-BE49-F238E27FC236}">
              <a16:creationId xmlns:a16="http://schemas.microsoft.com/office/drawing/2014/main" id="{12758AEB-04C6-4E38-B23C-7B74150F7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73" name="Image 872">
          <a:extLst>
            <a:ext uri="{FF2B5EF4-FFF2-40B4-BE49-F238E27FC236}">
              <a16:creationId xmlns:a16="http://schemas.microsoft.com/office/drawing/2014/main" id="{F433F552-F85C-4F5E-BE6D-4A63431FB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74" name="Image 873">
          <a:extLst>
            <a:ext uri="{FF2B5EF4-FFF2-40B4-BE49-F238E27FC236}">
              <a16:creationId xmlns:a16="http://schemas.microsoft.com/office/drawing/2014/main" id="{450531B5-5407-42A0-A2EC-60D94797D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875" name="Image 874">
          <a:extLst>
            <a:ext uri="{FF2B5EF4-FFF2-40B4-BE49-F238E27FC236}">
              <a16:creationId xmlns:a16="http://schemas.microsoft.com/office/drawing/2014/main" id="{04F674D7-F1AA-4FC0-B6BF-ABA8ACCB2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76" name="Image 875">
          <a:extLst>
            <a:ext uri="{FF2B5EF4-FFF2-40B4-BE49-F238E27FC236}">
              <a16:creationId xmlns:a16="http://schemas.microsoft.com/office/drawing/2014/main" id="{99DDB716-1054-469F-BD8B-BF78EF24D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77" name="Image 876">
          <a:extLst>
            <a:ext uri="{FF2B5EF4-FFF2-40B4-BE49-F238E27FC236}">
              <a16:creationId xmlns:a16="http://schemas.microsoft.com/office/drawing/2014/main" id="{A8CFF964-8C12-4043-AA25-E32A203C0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78" name="Image 877">
          <a:extLst>
            <a:ext uri="{FF2B5EF4-FFF2-40B4-BE49-F238E27FC236}">
              <a16:creationId xmlns:a16="http://schemas.microsoft.com/office/drawing/2014/main" id="{229F9234-E3BE-45F7-AC41-02605A009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79" name="Image 878">
          <a:extLst>
            <a:ext uri="{FF2B5EF4-FFF2-40B4-BE49-F238E27FC236}">
              <a16:creationId xmlns:a16="http://schemas.microsoft.com/office/drawing/2014/main" id="{417D3149-4472-452E-AA03-F597B02F2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80" name="Image 879">
          <a:extLst>
            <a:ext uri="{FF2B5EF4-FFF2-40B4-BE49-F238E27FC236}">
              <a16:creationId xmlns:a16="http://schemas.microsoft.com/office/drawing/2014/main" id="{0850C1F9-29F8-4458-95AA-54A465C7F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81" name="Image 880">
          <a:extLst>
            <a:ext uri="{FF2B5EF4-FFF2-40B4-BE49-F238E27FC236}">
              <a16:creationId xmlns:a16="http://schemas.microsoft.com/office/drawing/2014/main" id="{9CD55E25-E21D-4E47-ABBE-C26E5BF67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82" name="Image 881">
          <a:extLst>
            <a:ext uri="{FF2B5EF4-FFF2-40B4-BE49-F238E27FC236}">
              <a16:creationId xmlns:a16="http://schemas.microsoft.com/office/drawing/2014/main" id="{018CD257-6FFB-41C4-B65F-A20144D46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83" name="Image 882">
          <a:extLst>
            <a:ext uri="{FF2B5EF4-FFF2-40B4-BE49-F238E27FC236}">
              <a16:creationId xmlns:a16="http://schemas.microsoft.com/office/drawing/2014/main" id="{7659BE89-A308-4133-9EC4-7E07CC153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884" name="Image 883">
          <a:extLst>
            <a:ext uri="{FF2B5EF4-FFF2-40B4-BE49-F238E27FC236}">
              <a16:creationId xmlns:a16="http://schemas.microsoft.com/office/drawing/2014/main" id="{34B2772B-C6A7-4F4D-9FBF-170E3AB7C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85" name="Image 884">
          <a:extLst>
            <a:ext uri="{FF2B5EF4-FFF2-40B4-BE49-F238E27FC236}">
              <a16:creationId xmlns:a16="http://schemas.microsoft.com/office/drawing/2014/main" id="{E8CD59EB-37F1-451D-AF62-48ED7F92A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886" name="Image 885">
          <a:extLst>
            <a:ext uri="{FF2B5EF4-FFF2-40B4-BE49-F238E27FC236}">
              <a16:creationId xmlns:a16="http://schemas.microsoft.com/office/drawing/2014/main" id="{8254A373-1976-4101-9E6C-00D3023D6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887" name="Image 886">
          <a:extLst>
            <a:ext uri="{FF2B5EF4-FFF2-40B4-BE49-F238E27FC236}">
              <a16:creationId xmlns:a16="http://schemas.microsoft.com/office/drawing/2014/main" id="{5831F5E0-679F-4BB5-855F-044FD2761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888" name="Image 887">
          <a:extLst>
            <a:ext uri="{FF2B5EF4-FFF2-40B4-BE49-F238E27FC236}">
              <a16:creationId xmlns:a16="http://schemas.microsoft.com/office/drawing/2014/main" id="{F87A085D-A6E5-4D6C-B64F-71D6ADF3D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889" name="Image 888">
          <a:extLst>
            <a:ext uri="{FF2B5EF4-FFF2-40B4-BE49-F238E27FC236}">
              <a16:creationId xmlns:a16="http://schemas.microsoft.com/office/drawing/2014/main" id="{471145BE-1B4F-4331-8BCA-0084DD279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890" name="Image 889">
          <a:extLst>
            <a:ext uri="{FF2B5EF4-FFF2-40B4-BE49-F238E27FC236}">
              <a16:creationId xmlns:a16="http://schemas.microsoft.com/office/drawing/2014/main" id="{960011D9-B1FB-47A1-9A78-DA54E42AF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91" name="Image 890">
          <a:extLst>
            <a:ext uri="{FF2B5EF4-FFF2-40B4-BE49-F238E27FC236}">
              <a16:creationId xmlns:a16="http://schemas.microsoft.com/office/drawing/2014/main" id="{C2C00D16-654A-493F-A429-5A6DC1A62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92" name="Image 891">
          <a:extLst>
            <a:ext uri="{FF2B5EF4-FFF2-40B4-BE49-F238E27FC236}">
              <a16:creationId xmlns:a16="http://schemas.microsoft.com/office/drawing/2014/main" id="{9E341702-73BE-4819-9757-1D53A4EA2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893" name="Image 892">
          <a:extLst>
            <a:ext uri="{FF2B5EF4-FFF2-40B4-BE49-F238E27FC236}">
              <a16:creationId xmlns:a16="http://schemas.microsoft.com/office/drawing/2014/main" id="{5695CB9B-5E59-4459-99F7-05C166BF9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94" name="Image 893">
          <a:extLst>
            <a:ext uri="{FF2B5EF4-FFF2-40B4-BE49-F238E27FC236}">
              <a16:creationId xmlns:a16="http://schemas.microsoft.com/office/drawing/2014/main" id="{86C4E256-0DEE-4ED0-9AA7-06E3F32E1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95" name="Image 894">
          <a:extLst>
            <a:ext uri="{FF2B5EF4-FFF2-40B4-BE49-F238E27FC236}">
              <a16:creationId xmlns:a16="http://schemas.microsoft.com/office/drawing/2014/main" id="{C9920B6C-DF10-4B50-AAE0-112612C77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96" name="Image 895">
          <a:extLst>
            <a:ext uri="{FF2B5EF4-FFF2-40B4-BE49-F238E27FC236}">
              <a16:creationId xmlns:a16="http://schemas.microsoft.com/office/drawing/2014/main" id="{3F9208CB-5320-4A78-B8F2-BCC4B897D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97" name="Image 896">
          <a:extLst>
            <a:ext uri="{FF2B5EF4-FFF2-40B4-BE49-F238E27FC236}">
              <a16:creationId xmlns:a16="http://schemas.microsoft.com/office/drawing/2014/main" id="{3C040935-C26A-4463-A2BA-718529864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898" name="Image 897">
          <a:extLst>
            <a:ext uri="{FF2B5EF4-FFF2-40B4-BE49-F238E27FC236}">
              <a16:creationId xmlns:a16="http://schemas.microsoft.com/office/drawing/2014/main" id="{09F953FD-6D21-4C63-8B9C-931B8AD2E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899" name="Image 898">
          <a:extLst>
            <a:ext uri="{FF2B5EF4-FFF2-40B4-BE49-F238E27FC236}">
              <a16:creationId xmlns:a16="http://schemas.microsoft.com/office/drawing/2014/main" id="{CA7CA8F8-9A9D-46E4-9472-A74BBC96C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00" name="Image 899">
          <a:extLst>
            <a:ext uri="{FF2B5EF4-FFF2-40B4-BE49-F238E27FC236}">
              <a16:creationId xmlns:a16="http://schemas.microsoft.com/office/drawing/2014/main" id="{1489CCE1-0A3B-47B8-B8D7-B58C53ADC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01" name="Image 900">
          <a:extLst>
            <a:ext uri="{FF2B5EF4-FFF2-40B4-BE49-F238E27FC236}">
              <a16:creationId xmlns:a16="http://schemas.microsoft.com/office/drawing/2014/main" id="{0B91B2EC-4829-457B-9568-031C96EE7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02" name="Image 901">
          <a:extLst>
            <a:ext uri="{FF2B5EF4-FFF2-40B4-BE49-F238E27FC236}">
              <a16:creationId xmlns:a16="http://schemas.microsoft.com/office/drawing/2014/main" id="{497663C2-E241-4A52-BF5E-3AD34C586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03" name="Image 902">
          <a:extLst>
            <a:ext uri="{FF2B5EF4-FFF2-40B4-BE49-F238E27FC236}">
              <a16:creationId xmlns:a16="http://schemas.microsoft.com/office/drawing/2014/main" id="{9478DD3A-3CFD-4820-A036-2FB5AED8E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04" name="Image 903">
          <a:extLst>
            <a:ext uri="{FF2B5EF4-FFF2-40B4-BE49-F238E27FC236}">
              <a16:creationId xmlns:a16="http://schemas.microsoft.com/office/drawing/2014/main" id="{23132B80-AAA0-4B78-91DD-58B2572DE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05" name="Image 904">
          <a:extLst>
            <a:ext uri="{FF2B5EF4-FFF2-40B4-BE49-F238E27FC236}">
              <a16:creationId xmlns:a16="http://schemas.microsoft.com/office/drawing/2014/main" id="{8AC5FBA6-EFB6-4F36-B231-E1B353A26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06" name="Image 905">
          <a:extLst>
            <a:ext uri="{FF2B5EF4-FFF2-40B4-BE49-F238E27FC236}">
              <a16:creationId xmlns:a16="http://schemas.microsoft.com/office/drawing/2014/main" id="{1A54E813-1430-4CC0-890E-64E99D75E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907" name="Image 906">
          <a:extLst>
            <a:ext uri="{FF2B5EF4-FFF2-40B4-BE49-F238E27FC236}">
              <a16:creationId xmlns:a16="http://schemas.microsoft.com/office/drawing/2014/main" id="{A0AECE1D-90C0-4530-ABA0-DBF7619C3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908" name="Image 907">
          <a:extLst>
            <a:ext uri="{FF2B5EF4-FFF2-40B4-BE49-F238E27FC236}">
              <a16:creationId xmlns:a16="http://schemas.microsoft.com/office/drawing/2014/main" id="{76526F7F-E2CB-4693-A485-AFD781EE2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09" name="Image 908">
          <a:extLst>
            <a:ext uri="{FF2B5EF4-FFF2-40B4-BE49-F238E27FC236}">
              <a16:creationId xmlns:a16="http://schemas.microsoft.com/office/drawing/2014/main" id="{15A3A2C0-AC70-407C-92A9-E53DF38ABA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910" name="Image 909">
          <a:extLst>
            <a:ext uri="{FF2B5EF4-FFF2-40B4-BE49-F238E27FC236}">
              <a16:creationId xmlns:a16="http://schemas.microsoft.com/office/drawing/2014/main" id="{D9726C89-B74D-44F4-B905-D49EED5E9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911" name="Image 910">
          <a:extLst>
            <a:ext uri="{FF2B5EF4-FFF2-40B4-BE49-F238E27FC236}">
              <a16:creationId xmlns:a16="http://schemas.microsoft.com/office/drawing/2014/main" id="{213B395B-296B-4F15-8B5B-73D3D918A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912" name="Image 911">
          <a:extLst>
            <a:ext uri="{FF2B5EF4-FFF2-40B4-BE49-F238E27FC236}">
              <a16:creationId xmlns:a16="http://schemas.microsoft.com/office/drawing/2014/main" id="{2E92D2C1-E001-4D3F-979B-0A3FE63B9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913" name="Image 912">
          <a:extLst>
            <a:ext uri="{FF2B5EF4-FFF2-40B4-BE49-F238E27FC236}">
              <a16:creationId xmlns:a16="http://schemas.microsoft.com/office/drawing/2014/main" id="{23465BD0-09AD-44AE-90E1-D43F81005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914" name="Image 913">
          <a:extLst>
            <a:ext uri="{FF2B5EF4-FFF2-40B4-BE49-F238E27FC236}">
              <a16:creationId xmlns:a16="http://schemas.microsoft.com/office/drawing/2014/main" id="{09FADB5A-36CC-4B9B-BEEA-760D07605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15" name="Image 914">
          <a:extLst>
            <a:ext uri="{FF2B5EF4-FFF2-40B4-BE49-F238E27FC236}">
              <a16:creationId xmlns:a16="http://schemas.microsoft.com/office/drawing/2014/main" id="{A64B6768-7872-4E42-8A14-9BDFF4F0B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16" name="Image 915">
          <a:extLst>
            <a:ext uri="{FF2B5EF4-FFF2-40B4-BE49-F238E27FC236}">
              <a16:creationId xmlns:a16="http://schemas.microsoft.com/office/drawing/2014/main" id="{0D66742E-7656-48C0-8FA3-160E90079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17" name="Image 916">
          <a:extLst>
            <a:ext uri="{FF2B5EF4-FFF2-40B4-BE49-F238E27FC236}">
              <a16:creationId xmlns:a16="http://schemas.microsoft.com/office/drawing/2014/main" id="{A173911D-BB8C-42AB-9162-04460A9EF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18" name="Image 917">
          <a:extLst>
            <a:ext uri="{FF2B5EF4-FFF2-40B4-BE49-F238E27FC236}">
              <a16:creationId xmlns:a16="http://schemas.microsoft.com/office/drawing/2014/main" id="{20AC39EA-A279-4639-82EC-CCB780637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19" name="Image 918">
          <a:extLst>
            <a:ext uri="{FF2B5EF4-FFF2-40B4-BE49-F238E27FC236}">
              <a16:creationId xmlns:a16="http://schemas.microsoft.com/office/drawing/2014/main" id="{32F25291-0014-4CEE-8A13-42C36393D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20" name="Image 919">
          <a:extLst>
            <a:ext uri="{FF2B5EF4-FFF2-40B4-BE49-F238E27FC236}">
              <a16:creationId xmlns:a16="http://schemas.microsoft.com/office/drawing/2014/main" id="{3EF1B094-DA4F-4995-B91E-DFABBC99C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21" name="Image 920">
          <a:extLst>
            <a:ext uri="{FF2B5EF4-FFF2-40B4-BE49-F238E27FC236}">
              <a16:creationId xmlns:a16="http://schemas.microsoft.com/office/drawing/2014/main" id="{B26F2480-D19D-43FD-926F-7E8E8599D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22" name="Image 921">
          <a:extLst>
            <a:ext uri="{FF2B5EF4-FFF2-40B4-BE49-F238E27FC236}">
              <a16:creationId xmlns:a16="http://schemas.microsoft.com/office/drawing/2014/main" id="{B3DDA641-4FA8-4779-829F-097B0DF1A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23" name="Image 922">
          <a:extLst>
            <a:ext uri="{FF2B5EF4-FFF2-40B4-BE49-F238E27FC236}">
              <a16:creationId xmlns:a16="http://schemas.microsoft.com/office/drawing/2014/main" id="{02C88FBD-C69C-4AA8-B33D-CF7178404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24" name="Image 923">
          <a:extLst>
            <a:ext uri="{FF2B5EF4-FFF2-40B4-BE49-F238E27FC236}">
              <a16:creationId xmlns:a16="http://schemas.microsoft.com/office/drawing/2014/main" id="{C9ADDF7A-8B10-483B-8DA1-6DE2EFF03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25" name="Image 924">
          <a:extLst>
            <a:ext uri="{FF2B5EF4-FFF2-40B4-BE49-F238E27FC236}">
              <a16:creationId xmlns:a16="http://schemas.microsoft.com/office/drawing/2014/main" id="{510C875C-E15A-408E-9082-59FAAE95E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926" name="Image 925">
          <a:extLst>
            <a:ext uri="{FF2B5EF4-FFF2-40B4-BE49-F238E27FC236}">
              <a16:creationId xmlns:a16="http://schemas.microsoft.com/office/drawing/2014/main" id="{33044C05-903A-48BC-BC21-51119F7B4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27" name="Image 926">
          <a:extLst>
            <a:ext uri="{FF2B5EF4-FFF2-40B4-BE49-F238E27FC236}">
              <a16:creationId xmlns:a16="http://schemas.microsoft.com/office/drawing/2014/main" id="{22EE7DF3-6A26-41BB-B791-65107253C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28" name="Image 927">
          <a:extLst>
            <a:ext uri="{FF2B5EF4-FFF2-40B4-BE49-F238E27FC236}">
              <a16:creationId xmlns:a16="http://schemas.microsoft.com/office/drawing/2014/main" id="{932B319B-8331-4B53-80DF-A55E6A0EE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29" name="Image 928">
          <a:extLst>
            <a:ext uri="{FF2B5EF4-FFF2-40B4-BE49-F238E27FC236}">
              <a16:creationId xmlns:a16="http://schemas.microsoft.com/office/drawing/2014/main" id="{C1F25349-4F2E-46AD-9376-C70C34596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30" name="Image 929">
          <a:extLst>
            <a:ext uri="{FF2B5EF4-FFF2-40B4-BE49-F238E27FC236}">
              <a16:creationId xmlns:a16="http://schemas.microsoft.com/office/drawing/2014/main" id="{D7004459-5D02-4906-8997-0606E8D0E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31" name="Image 930">
          <a:extLst>
            <a:ext uri="{FF2B5EF4-FFF2-40B4-BE49-F238E27FC236}">
              <a16:creationId xmlns:a16="http://schemas.microsoft.com/office/drawing/2014/main" id="{AB942E38-496B-43F1-8238-DB72E955E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32" name="Image 931">
          <a:extLst>
            <a:ext uri="{FF2B5EF4-FFF2-40B4-BE49-F238E27FC236}">
              <a16:creationId xmlns:a16="http://schemas.microsoft.com/office/drawing/2014/main" id="{2EFA34E2-787E-4CDB-8953-BBA626142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33" name="Image 932">
          <a:extLst>
            <a:ext uri="{FF2B5EF4-FFF2-40B4-BE49-F238E27FC236}">
              <a16:creationId xmlns:a16="http://schemas.microsoft.com/office/drawing/2014/main" id="{E993558D-9E47-47F3-9737-0983FBC94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34" name="Image 933">
          <a:extLst>
            <a:ext uri="{FF2B5EF4-FFF2-40B4-BE49-F238E27FC236}">
              <a16:creationId xmlns:a16="http://schemas.microsoft.com/office/drawing/2014/main" id="{17B3052C-8C8A-46CF-8C68-8B737938B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35" name="Image 934">
          <a:extLst>
            <a:ext uri="{FF2B5EF4-FFF2-40B4-BE49-F238E27FC236}">
              <a16:creationId xmlns:a16="http://schemas.microsoft.com/office/drawing/2014/main" id="{D2B83A25-C9A9-4A98-920B-D9776BBDE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36" name="Image 935">
          <a:extLst>
            <a:ext uri="{FF2B5EF4-FFF2-40B4-BE49-F238E27FC236}">
              <a16:creationId xmlns:a16="http://schemas.microsoft.com/office/drawing/2014/main" id="{D420A092-04D2-4D72-BE45-D54234631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937" name="Image 936">
          <a:extLst>
            <a:ext uri="{FF2B5EF4-FFF2-40B4-BE49-F238E27FC236}">
              <a16:creationId xmlns:a16="http://schemas.microsoft.com/office/drawing/2014/main" id="{39E82C60-80FA-48F1-976D-3C3FDFCC3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938" name="Image 937">
          <a:extLst>
            <a:ext uri="{FF2B5EF4-FFF2-40B4-BE49-F238E27FC236}">
              <a16:creationId xmlns:a16="http://schemas.microsoft.com/office/drawing/2014/main" id="{C71D09D9-1AF2-49C6-BEB7-D29E38690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39" name="Image 938">
          <a:extLst>
            <a:ext uri="{FF2B5EF4-FFF2-40B4-BE49-F238E27FC236}">
              <a16:creationId xmlns:a16="http://schemas.microsoft.com/office/drawing/2014/main" id="{AEC6D90E-BD0A-490C-85DC-4ED7714F4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940" name="Image 939">
          <a:extLst>
            <a:ext uri="{FF2B5EF4-FFF2-40B4-BE49-F238E27FC236}">
              <a16:creationId xmlns:a16="http://schemas.microsoft.com/office/drawing/2014/main" id="{1D1CFBEF-78F7-43CF-9597-17A0FCDE8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941" name="Image 940">
          <a:extLst>
            <a:ext uri="{FF2B5EF4-FFF2-40B4-BE49-F238E27FC236}">
              <a16:creationId xmlns:a16="http://schemas.microsoft.com/office/drawing/2014/main" id="{5F17440D-E9DB-47B0-A39F-45BF4A79E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942" name="Image 941">
          <a:extLst>
            <a:ext uri="{FF2B5EF4-FFF2-40B4-BE49-F238E27FC236}">
              <a16:creationId xmlns:a16="http://schemas.microsoft.com/office/drawing/2014/main" id="{F9429340-3775-4A41-85C8-74633E14A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943" name="Image 942">
          <a:extLst>
            <a:ext uri="{FF2B5EF4-FFF2-40B4-BE49-F238E27FC236}">
              <a16:creationId xmlns:a16="http://schemas.microsoft.com/office/drawing/2014/main" id="{4C6AAF22-7CE2-4D73-9A12-5F8D9B1E6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944" name="Image 943">
          <a:extLst>
            <a:ext uri="{FF2B5EF4-FFF2-40B4-BE49-F238E27FC236}">
              <a16:creationId xmlns:a16="http://schemas.microsoft.com/office/drawing/2014/main" id="{0BC35DC7-B5B4-41CB-911D-028151219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45" name="Image 944">
          <a:extLst>
            <a:ext uri="{FF2B5EF4-FFF2-40B4-BE49-F238E27FC236}">
              <a16:creationId xmlns:a16="http://schemas.microsoft.com/office/drawing/2014/main" id="{EBA63D76-9DFD-414A-8934-C5257BDA9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46" name="Image 945">
          <a:extLst>
            <a:ext uri="{FF2B5EF4-FFF2-40B4-BE49-F238E27FC236}">
              <a16:creationId xmlns:a16="http://schemas.microsoft.com/office/drawing/2014/main" id="{8B37C3FC-E542-4BD9-B8E0-476E5BFAB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47" name="Image 946">
          <a:extLst>
            <a:ext uri="{FF2B5EF4-FFF2-40B4-BE49-F238E27FC236}">
              <a16:creationId xmlns:a16="http://schemas.microsoft.com/office/drawing/2014/main" id="{D683239F-FA61-45DD-815D-3EF2D6753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48" name="Image 947">
          <a:extLst>
            <a:ext uri="{FF2B5EF4-FFF2-40B4-BE49-F238E27FC236}">
              <a16:creationId xmlns:a16="http://schemas.microsoft.com/office/drawing/2014/main" id="{45AD27B6-3A1A-4E61-A190-DD4FB0AFC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49" name="Image 948">
          <a:extLst>
            <a:ext uri="{FF2B5EF4-FFF2-40B4-BE49-F238E27FC236}">
              <a16:creationId xmlns:a16="http://schemas.microsoft.com/office/drawing/2014/main" id="{54C2DB2D-0A7A-4CD3-BCCE-A4D1670C2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50" name="Image 949">
          <a:extLst>
            <a:ext uri="{FF2B5EF4-FFF2-40B4-BE49-F238E27FC236}">
              <a16:creationId xmlns:a16="http://schemas.microsoft.com/office/drawing/2014/main" id="{9962727B-885B-49CE-9DD8-4FB142E61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51" name="Image 950">
          <a:extLst>
            <a:ext uri="{FF2B5EF4-FFF2-40B4-BE49-F238E27FC236}">
              <a16:creationId xmlns:a16="http://schemas.microsoft.com/office/drawing/2014/main" id="{F0AE1B3A-8D4C-40C3-A63C-DFB4E3FA5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52" name="Image 951">
          <a:extLst>
            <a:ext uri="{FF2B5EF4-FFF2-40B4-BE49-F238E27FC236}">
              <a16:creationId xmlns:a16="http://schemas.microsoft.com/office/drawing/2014/main" id="{89C6DDB3-107C-4F7F-B2EF-A3CBCF224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53" name="Image 952">
          <a:extLst>
            <a:ext uri="{FF2B5EF4-FFF2-40B4-BE49-F238E27FC236}">
              <a16:creationId xmlns:a16="http://schemas.microsoft.com/office/drawing/2014/main" id="{248B0778-009D-4BB8-A23E-51EC300F6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54" name="Image 953">
          <a:extLst>
            <a:ext uri="{FF2B5EF4-FFF2-40B4-BE49-F238E27FC236}">
              <a16:creationId xmlns:a16="http://schemas.microsoft.com/office/drawing/2014/main" id="{34BD513A-90F9-4EA3-BFEA-6BC1A714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55" name="Image 954">
          <a:extLst>
            <a:ext uri="{FF2B5EF4-FFF2-40B4-BE49-F238E27FC236}">
              <a16:creationId xmlns:a16="http://schemas.microsoft.com/office/drawing/2014/main" id="{5139F3A1-9AC3-447E-AFCB-AF7934734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956" name="Image 955">
          <a:extLst>
            <a:ext uri="{FF2B5EF4-FFF2-40B4-BE49-F238E27FC236}">
              <a16:creationId xmlns:a16="http://schemas.microsoft.com/office/drawing/2014/main" id="{1683595A-CF09-42F3-9A3F-5345A202B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57" name="Image 956">
          <a:extLst>
            <a:ext uri="{FF2B5EF4-FFF2-40B4-BE49-F238E27FC236}">
              <a16:creationId xmlns:a16="http://schemas.microsoft.com/office/drawing/2014/main" id="{FD5B25AB-D00B-472B-B2E6-2ED461FEF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58" name="Image 957">
          <a:extLst>
            <a:ext uri="{FF2B5EF4-FFF2-40B4-BE49-F238E27FC236}">
              <a16:creationId xmlns:a16="http://schemas.microsoft.com/office/drawing/2014/main" id="{B796C629-9B59-4E44-B866-4B6C6F96A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59" name="Image 958">
          <a:extLst>
            <a:ext uri="{FF2B5EF4-FFF2-40B4-BE49-F238E27FC236}">
              <a16:creationId xmlns:a16="http://schemas.microsoft.com/office/drawing/2014/main" id="{C7DA22BC-ABD9-4B17-9F5D-1C07C8475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60" name="Image 959">
          <a:extLst>
            <a:ext uri="{FF2B5EF4-FFF2-40B4-BE49-F238E27FC236}">
              <a16:creationId xmlns:a16="http://schemas.microsoft.com/office/drawing/2014/main" id="{B5582ECF-EFFF-45A6-BE2C-947D1E616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61" name="Image 960">
          <a:extLst>
            <a:ext uri="{FF2B5EF4-FFF2-40B4-BE49-F238E27FC236}">
              <a16:creationId xmlns:a16="http://schemas.microsoft.com/office/drawing/2014/main" id="{13C3DD96-29DE-4601-8902-50AFB917E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62" name="Image 961">
          <a:extLst>
            <a:ext uri="{FF2B5EF4-FFF2-40B4-BE49-F238E27FC236}">
              <a16:creationId xmlns:a16="http://schemas.microsoft.com/office/drawing/2014/main" id="{BA66665E-5077-4645-B3C5-A538E61ED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63" name="Image 962">
          <a:extLst>
            <a:ext uri="{FF2B5EF4-FFF2-40B4-BE49-F238E27FC236}">
              <a16:creationId xmlns:a16="http://schemas.microsoft.com/office/drawing/2014/main" id="{0A7DB95F-3F40-4B4A-B51F-9C2CB0582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64" name="Image 963">
          <a:extLst>
            <a:ext uri="{FF2B5EF4-FFF2-40B4-BE49-F238E27FC236}">
              <a16:creationId xmlns:a16="http://schemas.microsoft.com/office/drawing/2014/main" id="{A3A72863-30BC-4CD8-8E1E-6B2723BED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65" name="Image 964">
          <a:extLst>
            <a:ext uri="{FF2B5EF4-FFF2-40B4-BE49-F238E27FC236}">
              <a16:creationId xmlns:a16="http://schemas.microsoft.com/office/drawing/2014/main" id="{76026CA2-D620-496A-B4E4-178F82C2D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66" name="Image 965">
          <a:extLst>
            <a:ext uri="{FF2B5EF4-FFF2-40B4-BE49-F238E27FC236}">
              <a16:creationId xmlns:a16="http://schemas.microsoft.com/office/drawing/2014/main" id="{03359EB9-9D9F-42BE-857D-B8BE49A1F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67" name="Image 966">
          <a:extLst>
            <a:ext uri="{FF2B5EF4-FFF2-40B4-BE49-F238E27FC236}">
              <a16:creationId xmlns:a16="http://schemas.microsoft.com/office/drawing/2014/main" id="{DFA64CF7-CA1A-489A-86CC-2490B9CDE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68" name="Image 967">
          <a:extLst>
            <a:ext uri="{FF2B5EF4-FFF2-40B4-BE49-F238E27FC236}">
              <a16:creationId xmlns:a16="http://schemas.microsoft.com/office/drawing/2014/main" id="{6E8E4FEA-7742-4F25-9BAA-1A8FB7E7F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69" name="Image 968">
          <a:extLst>
            <a:ext uri="{FF2B5EF4-FFF2-40B4-BE49-F238E27FC236}">
              <a16:creationId xmlns:a16="http://schemas.microsoft.com/office/drawing/2014/main" id="{0B1313C9-20FA-429A-B1F5-AAFFE817E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970" name="Image 969">
          <a:extLst>
            <a:ext uri="{FF2B5EF4-FFF2-40B4-BE49-F238E27FC236}">
              <a16:creationId xmlns:a16="http://schemas.microsoft.com/office/drawing/2014/main" id="{E1D31A8C-9984-4F2A-98BF-3FB6C729C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971" name="Image 970">
          <a:extLst>
            <a:ext uri="{FF2B5EF4-FFF2-40B4-BE49-F238E27FC236}">
              <a16:creationId xmlns:a16="http://schemas.microsoft.com/office/drawing/2014/main" id="{1AEA0B94-DDDE-40D1-8A3E-81CE91E37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72" name="Image 971">
          <a:extLst>
            <a:ext uri="{FF2B5EF4-FFF2-40B4-BE49-F238E27FC236}">
              <a16:creationId xmlns:a16="http://schemas.microsoft.com/office/drawing/2014/main" id="{C92B15B2-85E9-431F-AE02-6A7CB8269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973" name="Image 972">
          <a:extLst>
            <a:ext uri="{FF2B5EF4-FFF2-40B4-BE49-F238E27FC236}">
              <a16:creationId xmlns:a16="http://schemas.microsoft.com/office/drawing/2014/main" id="{6657A6CF-D6AD-463B-8E01-6603260F3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974" name="Image 973">
          <a:extLst>
            <a:ext uri="{FF2B5EF4-FFF2-40B4-BE49-F238E27FC236}">
              <a16:creationId xmlns:a16="http://schemas.microsoft.com/office/drawing/2014/main" id="{C38BA582-7982-4F14-873A-0580C05E1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975" name="Image 974">
          <a:extLst>
            <a:ext uri="{FF2B5EF4-FFF2-40B4-BE49-F238E27FC236}">
              <a16:creationId xmlns:a16="http://schemas.microsoft.com/office/drawing/2014/main" id="{8F869368-9F96-43EA-86C1-AC719F63A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976" name="Image 975">
          <a:extLst>
            <a:ext uri="{FF2B5EF4-FFF2-40B4-BE49-F238E27FC236}">
              <a16:creationId xmlns:a16="http://schemas.microsoft.com/office/drawing/2014/main" id="{B050F613-DEB7-4222-A67C-D2F00CA75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977" name="Image 976">
          <a:extLst>
            <a:ext uri="{FF2B5EF4-FFF2-40B4-BE49-F238E27FC236}">
              <a16:creationId xmlns:a16="http://schemas.microsoft.com/office/drawing/2014/main" id="{15FDD077-46F0-4351-9E01-E18BCC690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78" name="Image 977">
          <a:extLst>
            <a:ext uri="{FF2B5EF4-FFF2-40B4-BE49-F238E27FC236}">
              <a16:creationId xmlns:a16="http://schemas.microsoft.com/office/drawing/2014/main" id="{1AE2DD19-064A-48B2-92FE-AB222A8C1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79" name="Image 978">
          <a:extLst>
            <a:ext uri="{FF2B5EF4-FFF2-40B4-BE49-F238E27FC236}">
              <a16:creationId xmlns:a16="http://schemas.microsoft.com/office/drawing/2014/main" id="{A4106616-3A89-4A4E-866D-5543534E1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80" name="Image 979">
          <a:extLst>
            <a:ext uri="{FF2B5EF4-FFF2-40B4-BE49-F238E27FC236}">
              <a16:creationId xmlns:a16="http://schemas.microsoft.com/office/drawing/2014/main" id="{B43331A8-8E10-467B-B34E-3A6FAF2B2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81" name="Image 980">
          <a:extLst>
            <a:ext uri="{FF2B5EF4-FFF2-40B4-BE49-F238E27FC236}">
              <a16:creationId xmlns:a16="http://schemas.microsoft.com/office/drawing/2014/main" id="{6AB96E8C-08B9-4C79-AFB2-0B99A86A5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82" name="Image 981">
          <a:extLst>
            <a:ext uri="{FF2B5EF4-FFF2-40B4-BE49-F238E27FC236}">
              <a16:creationId xmlns:a16="http://schemas.microsoft.com/office/drawing/2014/main" id="{2F0A59DB-4891-4AA3-AAD4-D69B37745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83" name="Image 982">
          <a:extLst>
            <a:ext uri="{FF2B5EF4-FFF2-40B4-BE49-F238E27FC236}">
              <a16:creationId xmlns:a16="http://schemas.microsoft.com/office/drawing/2014/main" id="{367B5978-2FC7-4071-9E7D-4D5D32FBF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84" name="Image 983">
          <a:extLst>
            <a:ext uri="{FF2B5EF4-FFF2-40B4-BE49-F238E27FC236}">
              <a16:creationId xmlns:a16="http://schemas.microsoft.com/office/drawing/2014/main" id="{8FDA05B1-325B-420B-AC12-EB33122D6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85" name="Image 984">
          <a:extLst>
            <a:ext uri="{FF2B5EF4-FFF2-40B4-BE49-F238E27FC236}">
              <a16:creationId xmlns:a16="http://schemas.microsoft.com/office/drawing/2014/main" id="{E2E41D8D-F57E-4BD5-8A5D-A3A269153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86" name="Image 985">
          <a:extLst>
            <a:ext uri="{FF2B5EF4-FFF2-40B4-BE49-F238E27FC236}">
              <a16:creationId xmlns:a16="http://schemas.microsoft.com/office/drawing/2014/main" id="{EAC7C57B-C37F-460D-99EF-8D13B0A92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87" name="Image 986">
          <a:extLst>
            <a:ext uri="{FF2B5EF4-FFF2-40B4-BE49-F238E27FC236}">
              <a16:creationId xmlns:a16="http://schemas.microsoft.com/office/drawing/2014/main" id="{7815D184-C44A-4752-BB7B-E2567CFF0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88" name="Image 987">
          <a:extLst>
            <a:ext uri="{FF2B5EF4-FFF2-40B4-BE49-F238E27FC236}">
              <a16:creationId xmlns:a16="http://schemas.microsoft.com/office/drawing/2014/main" id="{132B65BD-C29C-40EA-8287-AB9323705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989" name="Image 988">
          <a:extLst>
            <a:ext uri="{FF2B5EF4-FFF2-40B4-BE49-F238E27FC236}">
              <a16:creationId xmlns:a16="http://schemas.microsoft.com/office/drawing/2014/main" id="{BB5138D8-8E68-45E9-9500-0561D182D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90" name="Image 989">
          <a:extLst>
            <a:ext uri="{FF2B5EF4-FFF2-40B4-BE49-F238E27FC236}">
              <a16:creationId xmlns:a16="http://schemas.microsoft.com/office/drawing/2014/main" id="{C50F06FE-F4AA-4D01-BAD2-8EBACF8C1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91" name="Image 990">
          <a:extLst>
            <a:ext uri="{FF2B5EF4-FFF2-40B4-BE49-F238E27FC236}">
              <a16:creationId xmlns:a16="http://schemas.microsoft.com/office/drawing/2014/main" id="{8E77B50E-4C4A-4C2C-A773-AC3D6E939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92" name="Image 991">
          <a:extLst>
            <a:ext uri="{FF2B5EF4-FFF2-40B4-BE49-F238E27FC236}">
              <a16:creationId xmlns:a16="http://schemas.microsoft.com/office/drawing/2014/main" id="{D4E32EB2-868D-48AE-8EAE-7647B4275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93" name="Image 992">
          <a:extLst>
            <a:ext uri="{FF2B5EF4-FFF2-40B4-BE49-F238E27FC236}">
              <a16:creationId xmlns:a16="http://schemas.microsoft.com/office/drawing/2014/main" id="{F85B4E2B-B18D-4BEE-90FC-543E99190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994" name="Image 993">
          <a:extLst>
            <a:ext uri="{FF2B5EF4-FFF2-40B4-BE49-F238E27FC236}">
              <a16:creationId xmlns:a16="http://schemas.microsoft.com/office/drawing/2014/main" id="{4A0B0E26-8FA9-4F5A-96CC-9E840A974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995" name="Image 994">
          <a:extLst>
            <a:ext uri="{FF2B5EF4-FFF2-40B4-BE49-F238E27FC236}">
              <a16:creationId xmlns:a16="http://schemas.microsoft.com/office/drawing/2014/main" id="{72366489-4B4C-48FB-B349-3A719D958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96" name="Image 995">
          <a:extLst>
            <a:ext uri="{FF2B5EF4-FFF2-40B4-BE49-F238E27FC236}">
              <a16:creationId xmlns:a16="http://schemas.microsoft.com/office/drawing/2014/main" id="{F7A2B15E-8ACC-4A2D-A50F-74A1CAB87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997" name="Image 996">
          <a:extLst>
            <a:ext uri="{FF2B5EF4-FFF2-40B4-BE49-F238E27FC236}">
              <a16:creationId xmlns:a16="http://schemas.microsoft.com/office/drawing/2014/main" id="{E79E990E-FD1F-4BFC-9009-6FFC010C0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102</xdr:row>
      <xdr:rowOff>0</xdr:rowOff>
    </xdr:from>
    <xdr:ext cx="927017" cy="0"/>
    <xdr:pic>
      <xdr:nvPicPr>
        <xdr:cNvPr id="998" name="Image 997">
          <a:extLst>
            <a:ext uri="{FF2B5EF4-FFF2-40B4-BE49-F238E27FC236}">
              <a16:creationId xmlns:a16="http://schemas.microsoft.com/office/drawing/2014/main" id="{19C69AF9-B298-43F2-8818-2BCE5B854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88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999" name="Image 998">
          <a:extLst>
            <a:ext uri="{FF2B5EF4-FFF2-40B4-BE49-F238E27FC236}">
              <a16:creationId xmlns:a16="http://schemas.microsoft.com/office/drawing/2014/main" id="{80644F23-08D6-44B8-8DAA-E9FE07403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1000" name="Image 999">
          <a:extLst>
            <a:ext uri="{FF2B5EF4-FFF2-40B4-BE49-F238E27FC236}">
              <a16:creationId xmlns:a16="http://schemas.microsoft.com/office/drawing/2014/main" id="{05B7E249-5068-42B9-9E7C-531A180D7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1001" name="Image 1000">
          <a:extLst>
            <a:ext uri="{FF2B5EF4-FFF2-40B4-BE49-F238E27FC236}">
              <a16:creationId xmlns:a16="http://schemas.microsoft.com/office/drawing/2014/main" id="{5E862302-0050-41D4-B137-190C8ABA8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1002" name="Image 1001">
          <a:extLst>
            <a:ext uri="{FF2B5EF4-FFF2-40B4-BE49-F238E27FC236}">
              <a16:creationId xmlns:a16="http://schemas.microsoft.com/office/drawing/2014/main" id="{87BBB81D-2B12-48D0-838F-DD83E2056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1003" name="Image 1002">
          <a:extLst>
            <a:ext uri="{FF2B5EF4-FFF2-40B4-BE49-F238E27FC236}">
              <a16:creationId xmlns:a16="http://schemas.microsoft.com/office/drawing/2014/main" id="{C54E105E-8D51-4640-B730-53D6E799B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1004" name="Image 1003">
          <a:extLst>
            <a:ext uri="{FF2B5EF4-FFF2-40B4-BE49-F238E27FC236}">
              <a16:creationId xmlns:a16="http://schemas.microsoft.com/office/drawing/2014/main" id="{0787F39B-7CFD-4E27-839D-921ECCFF1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1005" name="Image 1004">
          <a:extLst>
            <a:ext uri="{FF2B5EF4-FFF2-40B4-BE49-F238E27FC236}">
              <a16:creationId xmlns:a16="http://schemas.microsoft.com/office/drawing/2014/main" id="{0F2A31D7-F171-4099-8397-89D8B955B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1006" name="Image 1005">
          <a:extLst>
            <a:ext uri="{FF2B5EF4-FFF2-40B4-BE49-F238E27FC236}">
              <a16:creationId xmlns:a16="http://schemas.microsoft.com/office/drawing/2014/main" id="{BFD411B0-78D5-41D7-927F-FA877CBA1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1007" name="Image 1006">
          <a:extLst>
            <a:ext uri="{FF2B5EF4-FFF2-40B4-BE49-F238E27FC236}">
              <a16:creationId xmlns:a16="http://schemas.microsoft.com/office/drawing/2014/main" id="{1B80EB0A-2FE3-4251-8D98-C5468409D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08" name="Image 1007">
          <a:extLst>
            <a:ext uri="{FF2B5EF4-FFF2-40B4-BE49-F238E27FC236}">
              <a16:creationId xmlns:a16="http://schemas.microsoft.com/office/drawing/2014/main" id="{3D9189C7-9227-472A-8B06-D6A5333F88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09" name="Image 1008">
          <a:extLst>
            <a:ext uri="{FF2B5EF4-FFF2-40B4-BE49-F238E27FC236}">
              <a16:creationId xmlns:a16="http://schemas.microsoft.com/office/drawing/2014/main" id="{99AB8A65-B2B3-43A6-9944-8573B3ABC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10" name="Image 1009">
          <a:extLst>
            <a:ext uri="{FF2B5EF4-FFF2-40B4-BE49-F238E27FC236}">
              <a16:creationId xmlns:a16="http://schemas.microsoft.com/office/drawing/2014/main" id="{F2AC3410-1AA6-44AE-842F-F826F5DB1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11" name="Image 1010">
          <a:extLst>
            <a:ext uri="{FF2B5EF4-FFF2-40B4-BE49-F238E27FC236}">
              <a16:creationId xmlns:a16="http://schemas.microsoft.com/office/drawing/2014/main" id="{00555412-7329-4FFB-9B5F-BF26047AD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12" name="Image 1011">
          <a:extLst>
            <a:ext uri="{FF2B5EF4-FFF2-40B4-BE49-F238E27FC236}">
              <a16:creationId xmlns:a16="http://schemas.microsoft.com/office/drawing/2014/main" id="{56C82E85-A2C4-4E7D-8059-17BC68ABB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13" name="Image 1012">
          <a:extLst>
            <a:ext uri="{FF2B5EF4-FFF2-40B4-BE49-F238E27FC236}">
              <a16:creationId xmlns:a16="http://schemas.microsoft.com/office/drawing/2014/main" id="{6962D733-EF29-4D4B-AE84-95610D304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14" name="Image 1013">
          <a:extLst>
            <a:ext uri="{FF2B5EF4-FFF2-40B4-BE49-F238E27FC236}">
              <a16:creationId xmlns:a16="http://schemas.microsoft.com/office/drawing/2014/main" id="{6776FCE2-7AD9-47FD-99C7-D9988A7C3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15" name="Image 1014">
          <a:extLst>
            <a:ext uri="{FF2B5EF4-FFF2-40B4-BE49-F238E27FC236}">
              <a16:creationId xmlns:a16="http://schemas.microsoft.com/office/drawing/2014/main" id="{BE589AF4-CAC4-4719-8087-6A6571311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16" name="Image 1015">
          <a:extLst>
            <a:ext uri="{FF2B5EF4-FFF2-40B4-BE49-F238E27FC236}">
              <a16:creationId xmlns:a16="http://schemas.microsoft.com/office/drawing/2014/main" id="{D97DC1F9-0374-4C51-BBCF-87C4606F8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1017" name="Image 1016">
          <a:extLst>
            <a:ext uri="{FF2B5EF4-FFF2-40B4-BE49-F238E27FC236}">
              <a16:creationId xmlns:a16="http://schemas.microsoft.com/office/drawing/2014/main" id="{D99A4362-22CA-4FC1-A088-B3DA074D1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1018" name="Image 1017">
          <a:extLst>
            <a:ext uri="{FF2B5EF4-FFF2-40B4-BE49-F238E27FC236}">
              <a16:creationId xmlns:a16="http://schemas.microsoft.com/office/drawing/2014/main" id="{ACDE5BCD-B000-4246-9E67-16D45AC5A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102</xdr:row>
      <xdr:rowOff>0</xdr:rowOff>
    </xdr:from>
    <xdr:ext cx="927017" cy="0"/>
    <xdr:pic>
      <xdr:nvPicPr>
        <xdr:cNvPr id="1019" name="Image 1018">
          <a:extLst>
            <a:ext uri="{FF2B5EF4-FFF2-40B4-BE49-F238E27FC236}">
              <a16:creationId xmlns:a16="http://schemas.microsoft.com/office/drawing/2014/main" id="{ADAD0E20-DAAE-464E-9F41-CF38B5867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2315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1020" name="Image 1019">
          <a:extLst>
            <a:ext uri="{FF2B5EF4-FFF2-40B4-BE49-F238E27FC236}">
              <a16:creationId xmlns:a16="http://schemas.microsoft.com/office/drawing/2014/main" id="{F0D2D506-887F-4D30-8AE2-ED44B0504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102</xdr:row>
      <xdr:rowOff>0</xdr:rowOff>
    </xdr:from>
    <xdr:ext cx="927017" cy="0"/>
    <xdr:pic>
      <xdr:nvPicPr>
        <xdr:cNvPr id="1021" name="Image 1020">
          <a:extLst>
            <a:ext uri="{FF2B5EF4-FFF2-40B4-BE49-F238E27FC236}">
              <a16:creationId xmlns:a16="http://schemas.microsoft.com/office/drawing/2014/main" id="{37760D5C-D78D-4FC6-A350-5384D2956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5229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102</xdr:row>
      <xdr:rowOff>0</xdr:rowOff>
    </xdr:from>
    <xdr:ext cx="927017" cy="0"/>
    <xdr:pic>
      <xdr:nvPicPr>
        <xdr:cNvPr id="1022" name="Image 1021">
          <a:extLst>
            <a:ext uri="{FF2B5EF4-FFF2-40B4-BE49-F238E27FC236}">
              <a16:creationId xmlns:a16="http://schemas.microsoft.com/office/drawing/2014/main" id="{8447E4E3-164C-4ED6-B36A-24CCC7454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38041" y="107978864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1023" name="Image 1022">
          <a:extLst>
            <a:ext uri="{FF2B5EF4-FFF2-40B4-BE49-F238E27FC236}">
              <a16:creationId xmlns:a16="http://schemas.microsoft.com/office/drawing/2014/main" id="{ECC5AFB4-DFB1-42E9-8AB8-AB3610ABFE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1024" name="Image 1023">
          <a:extLst>
            <a:ext uri="{FF2B5EF4-FFF2-40B4-BE49-F238E27FC236}">
              <a16:creationId xmlns:a16="http://schemas.microsoft.com/office/drawing/2014/main" id="{BFB91D3A-D382-4E98-8C9D-E3FBE6FFA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102</xdr:row>
      <xdr:rowOff>0</xdr:rowOff>
    </xdr:from>
    <xdr:ext cx="921364" cy="0"/>
    <xdr:pic>
      <xdr:nvPicPr>
        <xdr:cNvPr id="1025" name="Image 1024">
          <a:extLst>
            <a:ext uri="{FF2B5EF4-FFF2-40B4-BE49-F238E27FC236}">
              <a16:creationId xmlns:a16="http://schemas.microsoft.com/office/drawing/2014/main" id="{E8DF18C0-7931-48B6-B8F9-0AB0C972E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992091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1026" name="Image 1025">
          <a:extLst>
            <a:ext uri="{FF2B5EF4-FFF2-40B4-BE49-F238E27FC236}">
              <a16:creationId xmlns:a16="http://schemas.microsoft.com/office/drawing/2014/main" id="{29CE7540-5F57-40C8-BCEB-FDD17B64B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1027" name="Image 1026">
          <a:extLst>
            <a:ext uri="{FF2B5EF4-FFF2-40B4-BE49-F238E27FC236}">
              <a16:creationId xmlns:a16="http://schemas.microsoft.com/office/drawing/2014/main" id="{A04482E9-ED9C-410B-8EE6-4A06C9B2C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102</xdr:row>
      <xdr:rowOff>0</xdr:rowOff>
    </xdr:from>
    <xdr:ext cx="921364" cy="0"/>
    <xdr:pic>
      <xdr:nvPicPr>
        <xdr:cNvPr id="1028" name="Image 1027">
          <a:extLst>
            <a:ext uri="{FF2B5EF4-FFF2-40B4-BE49-F238E27FC236}">
              <a16:creationId xmlns:a16="http://schemas.microsoft.com/office/drawing/2014/main" id="{8E072BED-C2A0-4DEC-8749-30E484B8C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128182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29" name="Image 1028">
          <a:extLst>
            <a:ext uri="{FF2B5EF4-FFF2-40B4-BE49-F238E27FC236}">
              <a16:creationId xmlns:a16="http://schemas.microsoft.com/office/drawing/2014/main" id="{96CADCA2-B704-4A6D-8432-F4873D05D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30" name="Image 1029">
          <a:extLst>
            <a:ext uri="{FF2B5EF4-FFF2-40B4-BE49-F238E27FC236}">
              <a16:creationId xmlns:a16="http://schemas.microsoft.com/office/drawing/2014/main" id="{5453A19C-5DE1-4BCD-A177-2EF1593D5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31" name="Image 1030">
          <a:extLst>
            <a:ext uri="{FF2B5EF4-FFF2-40B4-BE49-F238E27FC236}">
              <a16:creationId xmlns:a16="http://schemas.microsoft.com/office/drawing/2014/main" id="{59406AA3-B185-4ACD-BB54-CB303E728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32" name="Image 1031">
          <a:extLst>
            <a:ext uri="{FF2B5EF4-FFF2-40B4-BE49-F238E27FC236}">
              <a16:creationId xmlns:a16="http://schemas.microsoft.com/office/drawing/2014/main" id="{0C210C0A-0392-4411-A013-79CD333B5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33" name="Image 1032">
          <a:extLst>
            <a:ext uri="{FF2B5EF4-FFF2-40B4-BE49-F238E27FC236}">
              <a16:creationId xmlns:a16="http://schemas.microsoft.com/office/drawing/2014/main" id="{120733B8-FAE4-4D74-BD9A-BCEBED860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34" name="Image 1033">
          <a:extLst>
            <a:ext uri="{FF2B5EF4-FFF2-40B4-BE49-F238E27FC236}">
              <a16:creationId xmlns:a16="http://schemas.microsoft.com/office/drawing/2014/main" id="{EBDE959E-CC4B-441D-9EFE-A5302624A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35" name="Image 1034">
          <a:extLst>
            <a:ext uri="{FF2B5EF4-FFF2-40B4-BE49-F238E27FC236}">
              <a16:creationId xmlns:a16="http://schemas.microsoft.com/office/drawing/2014/main" id="{9DF22EB0-8031-4207-BA7A-28AE00D70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36" name="Image 1035">
          <a:extLst>
            <a:ext uri="{FF2B5EF4-FFF2-40B4-BE49-F238E27FC236}">
              <a16:creationId xmlns:a16="http://schemas.microsoft.com/office/drawing/2014/main" id="{81256C96-3575-4FEE-9036-00659CA89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37" name="Image 1036">
          <a:extLst>
            <a:ext uri="{FF2B5EF4-FFF2-40B4-BE49-F238E27FC236}">
              <a16:creationId xmlns:a16="http://schemas.microsoft.com/office/drawing/2014/main" id="{08E28611-1874-4355-83F2-AFDADE7C5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1038" name="Image 1037">
          <a:extLst>
            <a:ext uri="{FF2B5EF4-FFF2-40B4-BE49-F238E27FC236}">
              <a16:creationId xmlns:a16="http://schemas.microsoft.com/office/drawing/2014/main" id="{4BB3DE03-619A-4276-96EF-F5F356FE0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1039" name="Image 1038">
          <a:extLst>
            <a:ext uri="{FF2B5EF4-FFF2-40B4-BE49-F238E27FC236}">
              <a16:creationId xmlns:a16="http://schemas.microsoft.com/office/drawing/2014/main" id="{A34DE5A9-DFB2-4974-8AA1-C9BD6DFCA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1040" name="Image 1039">
          <a:extLst>
            <a:ext uri="{FF2B5EF4-FFF2-40B4-BE49-F238E27FC236}">
              <a16:creationId xmlns:a16="http://schemas.microsoft.com/office/drawing/2014/main" id="{252FA13A-BE24-4CB8-9042-E1A210D8F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41" name="Image 1040">
          <a:extLst>
            <a:ext uri="{FF2B5EF4-FFF2-40B4-BE49-F238E27FC236}">
              <a16:creationId xmlns:a16="http://schemas.microsoft.com/office/drawing/2014/main" id="{DEBF8BB6-B53E-4171-B9B8-E7F7AB8FD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42" name="Image 1041">
          <a:extLst>
            <a:ext uri="{FF2B5EF4-FFF2-40B4-BE49-F238E27FC236}">
              <a16:creationId xmlns:a16="http://schemas.microsoft.com/office/drawing/2014/main" id="{E5807DB8-2CD0-4E1F-B233-69B441908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43" name="Image 1042">
          <a:extLst>
            <a:ext uri="{FF2B5EF4-FFF2-40B4-BE49-F238E27FC236}">
              <a16:creationId xmlns:a16="http://schemas.microsoft.com/office/drawing/2014/main" id="{6D6C73CD-9E5D-4638-A89B-FD7E66FE2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44" name="Image 1043">
          <a:extLst>
            <a:ext uri="{FF2B5EF4-FFF2-40B4-BE49-F238E27FC236}">
              <a16:creationId xmlns:a16="http://schemas.microsoft.com/office/drawing/2014/main" id="{87C6731C-FD05-4E24-BCCA-EC0D7CB9A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45" name="Image 1044">
          <a:extLst>
            <a:ext uri="{FF2B5EF4-FFF2-40B4-BE49-F238E27FC236}">
              <a16:creationId xmlns:a16="http://schemas.microsoft.com/office/drawing/2014/main" id="{FCB92C01-4C02-415B-B83D-A7A124C6A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46" name="Image 1045">
          <a:extLst>
            <a:ext uri="{FF2B5EF4-FFF2-40B4-BE49-F238E27FC236}">
              <a16:creationId xmlns:a16="http://schemas.microsoft.com/office/drawing/2014/main" id="{C45E9141-0E18-4B70-9531-14A5A4CFB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1047" name="Image 1046">
          <a:extLst>
            <a:ext uri="{FF2B5EF4-FFF2-40B4-BE49-F238E27FC236}">
              <a16:creationId xmlns:a16="http://schemas.microsoft.com/office/drawing/2014/main" id="{7549EE2E-A515-4330-AF04-E715407F3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1048" name="Image 1047">
          <a:extLst>
            <a:ext uri="{FF2B5EF4-FFF2-40B4-BE49-F238E27FC236}">
              <a16:creationId xmlns:a16="http://schemas.microsoft.com/office/drawing/2014/main" id="{3CC152F3-7475-4680-A460-932DB1FE5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1049" name="Image 1048">
          <a:extLst>
            <a:ext uri="{FF2B5EF4-FFF2-40B4-BE49-F238E27FC236}">
              <a16:creationId xmlns:a16="http://schemas.microsoft.com/office/drawing/2014/main" id="{CFFA9F76-5611-4421-AAC9-3C90B4B89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1050" name="Image 1049">
          <a:extLst>
            <a:ext uri="{FF2B5EF4-FFF2-40B4-BE49-F238E27FC236}">
              <a16:creationId xmlns:a16="http://schemas.microsoft.com/office/drawing/2014/main" id="{0A8805B9-2DC2-4422-AE65-91221320F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102</xdr:row>
      <xdr:rowOff>0</xdr:rowOff>
    </xdr:from>
    <xdr:ext cx="921364" cy="0"/>
    <xdr:pic>
      <xdr:nvPicPr>
        <xdr:cNvPr id="1051" name="Image 1050">
          <a:extLst>
            <a:ext uri="{FF2B5EF4-FFF2-40B4-BE49-F238E27FC236}">
              <a16:creationId xmlns:a16="http://schemas.microsoft.com/office/drawing/2014/main" id="{5001B860-5E12-4FD4-93B0-BFD9F3C30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102</xdr:row>
      <xdr:rowOff>0</xdr:rowOff>
    </xdr:from>
    <xdr:ext cx="921364" cy="0"/>
    <xdr:pic>
      <xdr:nvPicPr>
        <xdr:cNvPr id="1052" name="Image 1051">
          <a:extLst>
            <a:ext uri="{FF2B5EF4-FFF2-40B4-BE49-F238E27FC236}">
              <a16:creationId xmlns:a16="http://schemas.microsoft.com/office/drawing/2014/main" id="{5F89AE39-5600-4024-A164-B88AA69B5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53" name="Image 1052">
          <a:extLst>
            <a:ext uri="{FF2B5EF4-FFF2-40B4-BE49-F238E27FC236}">
              <a16:creationId xmlns:a16="http://schemas.microsoft.com/office/drawing/2014/main" id="{E9E3B3C8-4C7C-4684-B71C-563B36233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54" name="Image 1053">
          <a:extLst>
            <a:ext uri="{FF2B5EF4-FFF2-40B4-BE49-F238E27FC236}">
              <a16:creationId xmlns:a16="http://schemas.microsoft.com/office/drawing/2014/main" id="{945CAAC5-A563-4DD5-8752-DADA13F6B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55" name="Image 1054">
          <a:extLst>
            <a:ext uri="{FF2B5EF4-FFF2-40B4-BE49-F238E27FC236}">
              <a16:creationId xmlns:a16="http://schemas.microsoft.com/office/drawing/2014/main" id="{23568F31-0C97-4C7C-8615-272C7919D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56" name="Image 1055">
          <a:extLst>
            <a:ext uri="{FF2B5EF4-FFF2-40B4-BE49-F238E27FC236}">
              <a16:creationId xmlns:a16="http://schemas.microsoft.com/office/drawing/2014/main" id="{16F4E0CA-A3DE-4594-A817-DF0BBC375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57" name="Image 1056">
          <a:extLst>
            <a:ext uri="{FF2B5EF4-FFF2-40B4-BE49-F238E27FC236}">
              <a16:creationId xmlns:a16="http://schemas.microsoft.com/office/drawing/2014/main" id="{073710ED-BD84-4932-941F-5D8B00516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58" name="Image 1057">
          <a:extLst>
            <a:ext uri="{FF2B5EF4-FFF2-40B4-BE49-F238E27FC236}">
              <a16:creationId xmlns:a16="http://schemas.microsoft.com/office/drawing/2014/main" id="{7086085E-7219-44FF-A88B-0B54AD461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59" name="Image 1058">
          <a:extLst>
            <a:ext uri="{FF2B5EF4-FFF2-40B4-BE49-F238E27FC236}">
              <a16:creationId xmlns:a16="http://schemas.microsoft.com/office/drawing/2014/main" id="{D2414DE3-706D-48F0-9376-718634859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60" name="Image 1059">
          <a:extLst>
            <a:ext uri="{FF2B5EF4-FFF2-40B4-BE49-F238E27FC236}">
              <a16:creationId xmlns:a16="http://schemas.microsoft.com/office/drawing/2014/main" id="{F7C46983-6948-42A7-A58B-B15EF9D35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61" name="Image 1060">
          <a:extLst>
            <a:ext uri="{FF2B5EF4-FFF2-40B4-BE49-F238E27FC236}">
              <a16:creationId xmlns:a16="http://schemas.microsoft.com/office/drawing/2014/main" id="{EB27E2FE-B9E4-4FB9-BA71-E9E974E5A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62" name="Image 1061">
          <a:extLst>
            <a:ext uri="{FF2B5EF4-FFF2-40B4-BE49-F238E27FC236}">
              <a16:creationId xmlns:a16="http://schemas.microsoft.com/office/drawing/2014/main" id="{7AF6FDD7-2B2C-4C60-86E4-B548FFF17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63" name="Image 1062">
          <a:extLst>
            <a:ext uri="{FF2B5EF4-FFF2-40B4-BE49-F238E27FC236}">
              <a16:creationId xmlns:a16="http://schemas.microsoft.com/office/drawing/2014/main" id="{B7AE8582-C8A4-4DF5-9383-2C02B2ABA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64" name="Image 1063">
          <a:extLst>
            <a:ext uri="{FF2B5EF4-FFF2-40B4-BE49-F238E27FC236}">
              <a16:creationId xmlns:a16="http://schemas.microsoft.com/office/drawing/2014/main" id="{A76DDB88-9FAA-4163-BBB6-619D0FEE5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65" name="Image 1064">
          <a:extLst>
            <a:ext uri="{FF2B5EF4-FFF2-40B4-BE49-F238E27FC236}">
              <a16:creationId xmlns:a16="http://schemas.microsoft.com/office/drawing/2014/main" id="{7D462BB4-21AC-4BFD-AADD-EBEA31780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66" name="Image 1065">
          <a:extLst>
            <a:ext uri="{FF2B5EF4-FFF2-40B4-BE49-F238E27FC236}">
              <a16:creationId xmlns:a16="http://schemas.microsoft.com/office/drawing/2014/main" id="{3FE93EBC-23D2-4167-B0AF-7AD834D65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67" name="Image 1066">
          <a:extLst>
            <a:ext uri="{FF2B5EF4-FFF2-40B4-BE49-F238E27FC236}">
              <a16:creationId xmlns:a16="http://schemas.microsoft.com/office/drawing/2014/main" id="{C997ED99-048C-4729-A0EF-1F93ECDF9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68" name="Image 1067">
          <a:extLst>
            <a:ext uri="{FF2B5EF4-FFF2-40B4-BE49-F238E27FC236}">
              <a16:creationId xmlns:a16="http://schemas.microsoft.com/office/drawing/2014/main" id="{F6AFC6D6-E0B6-4AA0-B036-3C76A786A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102</xdr:row>
      <xdr:rowOff>0</xdr:rowOff>
    </xdr:from>
    <xdr:ext cx="921364" cy="0"/>
    <xdr:pic>
      <xdr:nvPicPr>
        <xdr:cNvPr id="1069" name="Image 1068">
          <a:extLst>
            <a:ext uri="{FF2B5EF4-FFF2-40B4-BE49-F238E27FC236}">
              <a16:creationId xmlns:a16="http://schemas.microsoft.com/office/drawing/2014/main" id="{90DBE166-712B-4AE0-B5CD-434307FA6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307773" y="107978864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102</xdr:row>
      <xdr:rowOff>0</xdr:rowOff>
    </xdr:from>
    <xdr:ext cx="921364" cy="0"/>
    <xdr:pic>
      <xdr:nvPicPr>
        <xdr:cNvPr id="1070" name="Image 1069">
          <a:extLst>
            <a:ext uri="{FF2B5EF4-FFF2-40B4-BE49-F238E27FC236}">
              <a16:creationId xmlns:a16="http://schemas.microsoft.com/office/drawing/2014/main" id="{8AA72876-6D35-4067-BFD8-69B1185EA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29606" y="107978864"/>
          <a:ext cx="921364" cy="0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35</xdr:row>
      <xdr:rowOff>0</xdr:rowOff>
    </xdr:from>
    <xdr:ext cx="927017" cy="0"/>
    <xdr:pic>
      <xdr:nvPicPr>
        <xdr:cNvPr id="2" name="Image 1">
          <a:extLst>
            <a:ext uri="{FF2B5EF4-FFF2-40B4-BE49-F238E27FC236}">
              <a16:creationId xmlns:a16="http://schemas.microsoft.com/office/drawing/2014/main" id="{04ED6578-81B7-43BA-AC89-C7C7B31E0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" name="Image 2">
          <a:extLst>
            <a:ext uri="{FF2B5EF4-FFF2-40B4-BE49-F238E27FC236}">
              <a16:creationId xmlns:a16="http://schemas.microsoft.com/office/drawing/2014/main" id="{21B127E3-143D-4AA4-A596-DD40F6459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" name="Image 3">
          <a:extLst>
            <a:ext uri="{FF2B5EF4-FFF2-40B4-BE49-F238E27FC236}">
              <a16:creationId xmlns:a16="http://schemas.microsoft.com/office/drawing/2014/main" id="{F19B0AC2-601F-474D-9C39-6D4667E72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" name="Image 4">
          <a:extLst>
            <a:ext uri="{FF2B5EF4-FFF2-40B4-BE49-F238E27FC236}">
              <a16:creationId xmlns:a16="http://schemas.microsoft.com/office/drawing/2014/main" id="{77CB5788-9ED2-4A61-B214-271C39AD1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6" name="Image 5">
          <a:extLst>
            <a:ext uri="{FF2B5EF4-FFF2-40B4-BE49-F238E27FC236}">
              <a16:creationId xmlns:a16="http://schemas.microsoft.com/office/drawing/2014/main" id="{9FDBE1F7-9A41-49EB-B038-ADF463E71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7" name="Image 6">
          <a:extLst>
            <a:ext uri="{FF2B5EF4-FFF2-40B4-BE49-F238E27FC236}">
              <a16:creationId xmlns:a16="http://schemas.microsoft.com/office/drawing/2014/main" id="{7AE63439-C344-464B-B420-BF584FE63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8" name="Image 7">
          <a:extLst>
            <a:ext uri="{FF2B5EF4-FFF2-40B4-BE49-F238E27FC236}">
              <a16:creationId xmlns:a16="http://schemas.microsoft.com/office/drawing/2014/main" id="{EFF8CCF1-695C-4581-A4DF-D266A1B9F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0</xdr:rowOff>
    </xdr:from>
    <xdr:ext cx="908029" cy="0"/>
    <xdr:pic>
      <xdr:nvPicPr>
        <xdr:cNvPr id="9" name="Image 8">
          <a:extLst>
            <a:ext uri="{FF2B5EF4-FFF2-40B4-BE49-F238E27FC236}">
              <a16:creationId xmlns:a16="http://schemas.microsoft.com/office/drawing/2014/main" id="{ADC8A0B6-F97A-4332-BC8B-FB13863FE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5619750"/>
          <a:ext cx="908029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17</xdr:row>
      <xdr:rowOff>0</xdr:rowOff>
    </xdr:from>
    <xdr:ext cx="921364" cy="0"/>
    <xdr:pic>
      <xdr:nvPicPr>
        <xdr:cNvPr id="10" name="Image 9">
          <a:extLst>
            <a:ext uri="{FF2B5EF4-FFF2-40B4-BE49-F238E27FC236}">
              <a16:creationId xmlns:a16="http://schemas.microsoft.com/office/drawing/2014/main" id="{14B70C87-3914-44F6-B617-22EF6F24D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50101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1" name="Image 10">
          <a:extLst>
            <a:ext uri="{FF2B5EF4-FFF2-40B4-BE49-F238E27FC236}">
              <a16:creationId xmlns:a16="http://schemas.microsoft.com/office/drawing/2014/main" id="{766641B0-717B-4DCF-BC42-62F948546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2" name="Image 11">
          <a:extLst>
            <a:ext uri="{FF2B5EF4-FFF2-40B4-BE49-F238E27FC236}">
              <a16:creationId xmlns:a16="http://schemas.microsoft.com/office/drawing/2014/main" id="{8B82C851-CC9E-4C02-827F-CF2BE6727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18</xdr:row>
      <xdr:rowOff>0</xdr:rowOff>
    </xdr:from>
    <xdr:ext cx="908029" cy="0"/>
    <xdr:pic>
      <xdr:nvPicPr>
        <xdr:cNvPr id="13" name="Image 12">
          <a:extLst>
            <a:ext uri="{FF2B5EF4-FFF2-40B4-BE49-F238E27FC236}">
              <a16:creationId xmlns:a16="http://schemas.microsoft.com/office/drawing/2014/main" id="{6892A9F1-1389-4B7B-8BBA-F94105AF2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5619750"/>
          <a:ext cx="908029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4" name="Image 13">
          <a:extLst>
            <a:ext uri="{FF2B5EF4-FFF2-40B4-BE49-F238E27FC236}">
              <a16:creationId xmlns:a16="http://schemas.microsoft.com/office/drawing/2014/main" id="{A00654A8-F4DD-4BF0-A828-7CA8EBA0E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5" name="Image 14">
          <a:extLst>
            <a:ext uri="{FF2B5EF4-FFF2-40B4-BE49-F238E27FC236}">
              <a16:creationId xmlns:a16="http://schemas.microsoft.com/office/drawing/2014/main" id="{B7FFF16F-3F4C-495C-9A4E-6855FB797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6" name="Image 15">
          <a:extLst>
            <a:ext uri="{FF2B5EF4-FFF2-40B4-BE49-F238E27FC236}">
              <a16:creationId xmlns:a16="http://schemas.microsoft.com/office/drawing/2014/main" id="{45963669-B9B3-41C7-A4C7-D73869C44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7" name="Image 16">
          <a:extLst>
            <a:ext uri="{FF2B5EF4-FFF2-40B4-BE49-F238E27FC236}">
              <a16:creationId xmlns:a16="http://schemas.microsoft.com/office/drawing/2014/main" id="{A7B9C380-A7BA-4BC7-B066-4E587F64F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18" name="Image 17">
          <a:extLst>
            <a:ext uri="{FF2B5EF4-FFF2-40B4-BE49-F238E27FC236}">
              <a16:creationId xmlns:a16="http://schemas.microsoft.com/office/drawing/2014/main" id="{ADFA9EE5-E64B-494E-904F-71FD3785D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19" name="Image 18">
          <a:extLst>
            <a:ext uri="{FF2B5EF4-FFF2-40B4-BE49-F238E27FC236}">
              <a16:creationId xmlns:a16="http://schemas.microsoft.com/office/drawing/2014/main" id="{BA4F7674-014B-4F75-9725-3ABA1B392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0" name="Image 19">
          <a:extLst>
            <a:ext uri="{FF2B5EF4-FFF2-40B4-BE49-F238E27FC236}">
              <a16:creationId xmlns:a16="http://schemas.microsoft.com/office/drawing/2014/main" id="{D7C09106-FCC9-44E8-A949-BFE4099AE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0</xdr:col>
      <xdr:colOff>152400</xdr:colOff>
      <xdr:row>0</xdr:row>
      <xdr:rowOff>69272</xdr:rowOff>
    </xdr:from>
    <xdr:ext cx="1188720" cy="1588250"/>
    <xdr:pic>
      <xdr:nvPicPr>
        <xdr:cNvPr id="21" name="Image 20">
          <a:extLst>
            <a:ext uri="{FF2B5EF4-FFF2-40B4-BE49-F238E27FC236}">
              <a16:creationId xmlns:a16="http://schemas.microsoft.com/office/drawing/2014/main" id="{B38B1955-6377-41F4-AF21-BF34DD9A9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66097"/>
          <a:ext cx="1188720" cy="15882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49553" cy="1936750"/>
    <xdr:pic>
      <xdr:nvPicPr>
        <xdr:cNvPr id="22" name="Image 21">
          <a:extLst>
            <a:ext uri="{FF2B5EF4-FFF2-40B4-BE49-F238E27FC236}">
              <a16:creationId xmlns:a16="http://schemas.microsoft.com/office/drawing/2014/main" id="{5E0834E0-31BD-4E3C-B941-3243AEE69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49553" cy="193675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3" name="Image 22">
          <a:extLst>
            <a:ext uri="{FF2B5EF4-FFF2-40B4-BE49-F238E27FC236}">
              <a16:creationId xmlns:a16="http://schemas.microsoft.com/office/drawing/2014/main" id="{0808C0DB-CE54-4576-8137-0AEF38738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4" name="Image 23">
          <a:extLst>
            <a:ext uri="{FF2B5EF4-FFF2-40B4-BE49-F238E27FC236}">
              <a16:creationId xmlns:a16="http://schemas.microsoft.com/office/drawing/2014/main" id="{184CF956-DA17-4804-AC78-239C0147E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5" name="Image 24">
          <a:extLst>
            <a:ext uri="{FF2B5EF4-FFF2-40B4-BE49-F238E27FC236}">
              <a16:creationId xmlns:a16="http://schemas.microsoft.com/office/drawing/2014/main" id="{CB2468F7-5A61-46BB-B851-51A19C311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" name="Image 25">
          <a:extLst>
            <a:ext uri="{FF2B5EF4-FFF2-40B4-BE49-F238E27FC236}">
              <a16:creationId xmlns:a16="http://schemas.microsoft.com/office/drawing/2014/main" id="{F5D08EF4-8EEA-4EFD-9A97-DE6F0D364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7" name="Image 26">
          <a:extLst>
            <a:ext uri="{FF2B5EF4-FFF2-40B4-BE49-F238E27FC236}">
              <a16:creationId xmlns:a16="http://schemas.microsoft.com/office/drawing/2014/main" id="{94733274-25A6-481E-A286-16ED1EC47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8" name="Image 27">
          <a:extLst>
            <a:ext uri="{FF2B5EF4-FFF2-40B4-BE49-F238E27FC236}">
              <a16:creationId xmlns:a16="http://schemas.microsoft.com/office/drawing/2014/main" id="{37C2A7A4-DD26-47E1-A5C9-3AEC3AFEF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9" name="Image 28">
          <a:extLst>
            <a:ext uri="{FF2B5EF4-FFF2-40B4-BE49-F238E27FC236}">
              <a16:creationId xmlns:a16="http://schemas.microsoft.com/office/drawing/2014/main" id="{0CAC0624-0D89-427A-BF19-05BD68834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" name="Image 29">
          <a:extLst>
            <a:ext uri="{FF2B5EF4-FFF2-40B4-BE49-F238E27FC236}">
              <a16:creationId xmlns:a16="http://schemas.microsoft.com/office/drawing/2014/main" id="{CF8986B8-47DD-4B00-9902-61BF779C9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1" name="Image 30">
          <a:extLst>
            <a:ext uri="{FF2B5EF4-FFF2-40B4-BE49-F238E27FC236}">
              <a16:creationId xmlns:a16="http://schemas.microsoft.com/office/drawing/2014/main" id="{1F6B00B1-CC79-426A-9F62-553406870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2" name="Image 31">
          <a:extLst>
            <a:ext uri="{FF2B5EF4-FFF2-40B4-BE49-F238E27FC236}">
              <a16:creationId xmlns:a16="http://schemas.microsoft.com/office/drawing/2014/main" id="{7121E57D-03F9-4961-91FF-4483D427A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" name="Image 32">
          <a:extLst>
            <a:ext uri="{FF2B5EF4-FFF2-40B4-BE49-F238E27FC236}">
              <a16:creationId xmlns:a16="http://schemas.microsoft.com/office/drawing/2014/main" id="{8F83AEA4-6A2E-4471-8EB6-CEF1A6CE31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4" name="Image 33">
          <a:extLst>
            <a:ext uri="{FF2B5EF4-FFF2-40B4-BE49-F238E27FC236}">
              <a16:creationId xmlns:a16="http://schemas.microsoft.com/office/drawing/2014/main" id="{228B7534-681F-43BA-82CD-D966E1E36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5" name="Image 34">
          <a:extLst>
            <a:ext uri="{FF2B5EF4-FFF2-40B4-BE49-F238E27FC236}">
              <a16:creationId xmlns:a16="http://schemas.microsoft.com/office/drawing/2014/main" id="{5EC76422-DB24-4525-BFDC-5C2894D56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6" name="Image 35">
          <a:extLst>
            <a:ext uri="{FF2B5EF4-FFF2-40B4-BE49-F238E27FC236}">
              <a16:creationId xmlns:a16="http://schemas.microsoft.com/office/drawing/2014/main" id="{D4FAEE1F-D5BF-4E0E-ACF8-8BB45E0CD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7" name="Image 36">
          <a:extLst>
            <a:ext uri="{FF2B5EF4-FFF2-40B4-BE49-F238E27FC236}">
              <a16:creationId xmlns:a16="http://schemas.microsoft.com/office/drawing/2014/main" id="{86099086-C535-418D-A951-242845C86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8" name="Image 37">
          <a:extLst>
            <a:ext uri="{FF2B5EF4-FFF2-40B4-BE49-F238E27FC236}">
              <a16:creationId xmlns:a16="http://schemas.microsoft.com/office/drawing/2014/main" id="{F298DF3E-E8DF-43B4-9394-90F33B1B1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39" name="Image 38">
          <a:extLst>
            <a:ext uri="{FF2B5EF4-FFF2-40B4-BE49-F238E27FC236}">
              <a16:creationId xmlns:a16="http://schemas.microsoft.com/office/drawing/2014/main" id="{623F4C98-87E3-4DC2-9D3D-42FDC4030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40" name="Image 39">
          <a:extLst>
            <a:ext uri="{FF2B5EF4-FFF2-40B4-BE49-F238E27FC236}">
              <a16:creationId xmlns:a16="http://schemas.microsoft.com/office/drawing/2014/main" id="{7A3F23C4-8087-4644-A18D-8679F81F0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1" name="Image 40">
          <a:extLst>
            <a:ext uri="{FF2B5EF4-FFF2-40B4-BE49-F238E27FC236}">
              <a16:creationId xmlns:a16="http://schemas.microsoft.com/office/drawing/2014/main" id="{4E6ED515-3D6B-498B-B5C6-952E9723F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2" name="Image 41">
          <a:extLst>
            <a:ext uri="{FF2B5EF4-FFF2-40B4-BE49-F238E27FC236}">
              <a16:creationId xmlns:a16="http://schemas.microsoft.com/office/drawing/2014/main" id="{A46254DC-C555-4DE2-B303-1978A8CAE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43" name="Image 42">
          <a:extLst>
            <a:ext uri="{FF2B5EF4-FFF2-40B4-BE49-F238E27FC236}">
              <a16:creationId xmlns:a16="http://schemas.microsoft.com/office/drawing/2014/main" id="{D03DA86D-590D-4E55-A16E-3ED0F602E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4" name="Image 43">
          <a:extLst>
            <a:ext uri="{FF2B5EF4-FFF2-40B4-BE49-F238E27FC236}">
              <a16:creationId xmlns:a16="http://schemas.microsoft.com/office/drawing/2014/main" id="{1A6BD2D9-10CA-4B5C-87B9-35DB8DA12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5" name="Image 44">
          <a:extLst>
            <a:ext uri="{FF2B5EF4-FFF2-40B4-BE49-F238E27FC236}">
              <a16:creationId xmlns:a16="http://schemas.microsoft.com/office/drawing/2014/main" id="{8BB560B5-4D59-45B8-BFED-F518ED4F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6" name="Image 45">
          <a:extLst>
            <a:ext uri="{FF2B5EF4-FFF2-40B4-BE49-F238E27FC236}">
              <a16:creationId xmlns:a16="http://schemas.microsoft.com/office/drawing/2014/main" id="{E45DB9D8-C458-44FB-8323-E83595CBD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7" name="Image 46">
          <a:extLst>
            <a:ext uri="{FF2B5EF4-FFF2-40B4-BE49-F238E27FC236}">
              <a16:creationId xmlns:a16="http://schemas.microsoft.com/office/drawing/2014/main" id="{E584676C-9092-460D-A14B-6538EB99A7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8" name="Image 47">
          <a:extLst>
            <a:ext uri="{FF2B5EF4-FFF2-40B4-BE49-F238E27FC236}">
              <a16:creationId xmlns:a16="http://schemas.microsoft.com/office/drawing/2014/main" id="{25353E57-5582-47C5-A744-75CDC6875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9" name="Image 48">
          <a:extLst>
            <a:ext uri="{FF2B5EF4-FFF2-40B4-BE49-F238E27FC236}">
              <a16:creationId xmlns:a16="http://schemas.microsoft.com/office/drawing/2014/main" id="{B1944E6F-FDA5-4D52-9FE3-D8609B8BB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0" name="Image 49">
          <a:extLst>
            <a:ext uri="{FF2B5EF4-FFF2-40B4-BE49-F238E27FC236}">
              <a16:creationId xmlns:a16="http://schemas.microsoft.com/office/drawing/2014/main" id="{1E157CC7-C993-40CF-A3B3-FF061932C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" name="Image 50">
          <a:extLst>
            <a:ext uri="{FF2B5EF4-FFF2-40B4-BE49-F238E27FC236}">
              <a16:creationId xmlns:a16="http://schemas.microsoft.com/office/drawing/2014/main" id="{D96579F6-F4B8-401E-9823-40F5EAD6E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2" name="Image 51">
          <a:extLst>
            <a:ext uri="{FF2B5EF4-FFF2-40B4-BE49-F238E27FC236}">
              <a16:creationId xmlns:a16="http://schemas.microsoft.com/office/drawing/2014/main" id="{6AFAA590-0574-4BB0-BE4F-465685381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" name="Image 52">
          <a:extLst>
            <a:ext uri="{FF2B5EF4-FFF2-40B4-BE49-F238E27FC236}">
              <a16:creationId xmlns:a16="http://schemas.microsoft.com/office/drawing/2014/main" id="{06A76D7F-2F6F-4803-9628-CC9A28FF3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" name="Image 53">
          <a:extLst>
            <a:ext uri="{FF2B5EF4-FFF2-40B4-BE49-F238E27FC236}">
              <a16:creationId xmlns:a16="http://schemas.microsoft.com/office/drawing/2014/main" id="{EC72CE3A-E23C-4BE3-8916-73190D337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5" name="Image 54">
          <a:extLst>
            <a:ext uri="{FF2B5EF4-FFF2-40B4-BE49-F238E27FC236}">
              <a16:creationId xmlns:a16="http://schemas.microsoft.com/office/drawing/2014/main" id="{65DF7388-D732-41E1-B362-47C9067D4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6" name="Image 55">
          <a:extLst>
            <a:ext uri="{FF2B5EF4-FFF2-40B4-BE49-F238E27FC236}">
              <a16:creationId xmlns:a16="http://schemas.microsoft.com/office/drawing/2014/main" id="{E6FCABCB-6825-4627-959D-D843A8E5E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7" name="Image 56">
          <a:extLst>
            <a:ext uri="{FF2B5EF4-FFF2-40B4-BE49-F238E27FC236}">
              <a16:creationId xmlns:a16="http://schemas.microsoft.com/office/drawing/2014/main" id="{083FF6DC-7DA2-4530-BDD7-FA069F2C5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8" name="Image 57">
          <a:extLst>
            <a:ext uri="{FF2B5EF4-FFF2-40B4-BE49-F238E27FC236}">
              <a16:creationId xmlns:a16="http://schemas.microsoft.com/office/drawing/2014/main" id="{7BCCA692-C810-49CA-BBE4-DCA52569A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9" name="Image 58">
          <a:extLst>
            <a:ext uri="{FF2B5EF4-FFF2-40B4-BE49-F238E27FC236}">
              <a16:creationId xmlns:a16="http://schemas.microsoft.com/office/drawing/2014/main" id="{5C0BF832-6F6C-45BB-A139-EA0F5462E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60" name="Image 59">
          <a:extLst>
            <a:ext uri="{FF2B5EF4-FFF2-40B4-BE49-F238E27FC236}">
              <a16:creationId xmlns:a16="http://schemas.microsoft.com/office/drawing/2014/main" id="{2ACA15F0-3DBA-4023-BAC4-E97C95BB9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61" name="Image 60">
          <a:extLst>
            <a:ext uri="{FF2B5EF4-FFF2-40B4-BE49-F238E27FC236}">
              <a16:creationId xmlns:a16="http://schemas.microsoft.com/office/drawing/2014/main" id="{549905A5-23AA-4D18-B1A3-5BF0E3C5C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62" name="Image 61">
          <a:extLst>
            <a:ext uri="{FF2B5EF4-FFF2-40B4-BE49-F238E27FC236}">
              <a16:creationId xmlns:a16="http://schemas.microsoft.com/office/drawing/2014/main" id="{DD3E4FDF-1970-4523-90DD-D06B790DA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63" name="Image 62">
          <a:extLst>
            <a:ext uri="{FF2B5EF4-FFF2-40B4-BE49-F238E27FC236}">
              <a16:creationId xmlns:a16="http://schemas.microsoft.com/office/drawing/2014/main" id="{321E247F-BE88-4B77-AD1F-96A98C564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64" name="Image 63">
          <a:extLst>
            <a:ext uri="{FF2B5EF4-FFF2-40B4-BE49-F238E27FC236}">
              <a16:creationId xmlns:a16="http://schemas.microsoft.com/office/drawing/2014/main" id="{3B6FA701-2378-488D-A886-FA95EC165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65" name="Image 64">
          <a:extLst>
            <a:ext uri="{FF2B5EF4-FFF2-40B4-BE49-F238E27FC236}">
              <a16:creationId xmlns:a16="http://schemas.microsoft.com/office/drawing/2014/main" id="{BE1C147A-1A32-4A07-A864-5AA6D0F56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66" name="Image 65">
          <a:extLst>
            <a:ext uri="{FF2B5EF4-FFF2-40B4-BE49-F238E27FC236}">
              <a16:creationId xmlns:a16="http://schemas.microsoft.com/office/drawing/2014/main" id="{322FB753-D326-4998-8C07-ED5EB4F19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67" name="Image 66">
          <a:extLst>
            <a:ext uri="{FF2B5EF4-FFF2-40B4-BE49-F238E27FC236}">
              <a16:creationId xmlns:a16="http://schemas.microsoft.com/office/drawing/2014/main" id="{98FE4F46-8C16-45E7-827B-B9BDAFCC18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68" name="Image 67">
          <a:extLst>
            <a:ext uri="{FF2B5EF4-FFF2-40B4-BE49-F238E27FC236}">
              <a16:creationId xmlns:a16="http://schemas.microsoft.com/office/drawing/2014/main" id="{14768CD2-C7EE-4D7F-8A29-F5B1B605B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69" name="Image 68">
          <a:extLst>
            <a:ext uri="{FF2B5EF4-FFF2-40B4-BE49-F238E27FC236}">
              <a16:creationId xmlns:a16="http://schemas.microsoft.com/office/drawing/2014/main" id="{FDBBCD1D-7C42-47E4-AE06-0D3B59CB7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70" name="Image 69">
          <a:extLst>
            <a:ext uri="{FF2B5EF4-FFF2-40B4-BE49-F238E27FC236}">
              <a16:creationId xmlns:a16="http://schemas.microsoft.com/office/drawing/2014/main" id="{1EE838F5-6C35-4361-8776-3B48FA972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71" name="Image 70">
          <a:extLst>
            <a:ext uri="{FF2B5EF4-FFF2-40B4-BE49-F238E27FC236}">
              <a16:creationId xmlns:a16="http://schemas.microsoft.com/office/drawing/2014/main" id="{3A281A63-8BB8-4724-84C8-D0B5CFB11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72" name="Image 71">
          <a:extLst>
            <a:ext uri="{FF2B5EF4-FFF2-40B4-BE49-F238E27FC236}">
              <a16:creationId xmlns:a16="http://schemas.microsoft.com/office/drawing/2014/main" id="{DC94ACE2-0F96-49CB-B813-F2A0E11BA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73" name="Image 72">
          <a:extLst>
            <a:ext uri="{FF2B5EF4-FFF2-40B4-BE49-F238E27FC236}">
              <a16:creationId xmlns:a16="http://schemas.microsoft.com/office/drawing/2014/main" id="{3E88B92A-847D-4386-8AD4-4284128341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74" name="Image 73">
          <a:extLst>
            <a:ext uri="{FF2B5EF4-FFF2-40B4-BE49-F238E27FC236}">
              <a16:creationId xmlns:a16="http://schemas.microsoft.com/office/drawing/2014/main" id="{499CF6F2-C5BE-4B83-A22E-4DE5A29D0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75" name="Image 74">
          <a:extLst>
            <a:ext uri="{FF2B5EF4-FFF2-40B4-BE49-F238E27FC236}">
              <a16:creationId xmlns:a16="http://schemas.microsoft.com/office/drawing/2014/main" id="{DC9A4153-B531-4B37-8968-32FC50F2D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76" name="Image 75">
          <a:extLst>
            <a:ext uri="{FF2B5EF4-FFF2-40B4-BE49-F238E27FC236}">
              <a16:creationId xmlns:a16="http://schemas.microsoft.com/office/drawing/2014/main" id="{020AD9D9-A1D8-4CD0-A872-FEF8B99A9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77" name="Image 76">
          <a:extLst>
            <a:ext uri="{FF2B5EF4-FFF2-40B4-BE49-F238E27FC236}">
              <a16:creationId xmlns:a16="http://schemas.microsoft.com/office/drawing/2014/main" id="{AF1E3A85-ADA6-4100-91F0-CA80139B1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78" name="Image 77">
          <a:extLst>
            <a:ext uri="{FF2B5EF4-FFF2-40B4-BE49-F238E27FC236}">
              <a16:creationId xmlns:a16="http://schemas.microsoft.com/office/drawing/2014/main" id="{77B0BE30-48CA-49BB-8787-D18ACEAE0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79" name="Image 78">
          <a:extLst>
            <a:ext uri="{FF2B5EF4-FFF2-40B4-BE49-F238E27FC236}">
              <a16:creationId xmlns:a16="http://schemas.microsoft.com/office/drawing/2014/main" id="{C73B3FB4-F210-4FA2-A21B-A7D9AE91D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80" name="Image 79">
          <a:extLst>
            <a:ext uri="{FF2B5EF4-FFF2-40B4-BE49-F238E27FC236}">
              <a16:creationId xmlns:a16="http://schemas.microsoft.com/office/drawing/2014/main" id="{897944BB-B620-4B40-BA07-FDF338884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81" name="Image 80">
          <a:extLst>
            <a:ext uri="{FF2B5EF4-FFF2-40B4-BE49-F238E27FC236}">
              <a16:creationId xmlns:a16="http://schemas.microsoft.com/office/drawing/2014/main" id="{50AC4C04-FB33-485D-A932-4373E6CFA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82" name="Image 81">
          <a:extLst>
            <a:ext uri="{FF2B5EF4-FFF2-40B4-BE49-F238E27FC236}">
              <a16:creationId xmlns:a16="http://schemas.microsoft.com/office/drawing/2014/main" id="{DA83D79D-1CD4-416A-BCA7-098ECAD21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83" name="Image 82">
          <a:extLst>
            <a:ext uri="{FF2B5EF4-FFF2-40B4-BE49-F238E27FC236}">
              <a16:creationId xmlns:a16="http://schemas.microsoft.com/office/drawing/2014/main" id="{A710B0B0-D7FD-4723-8E86-951A5B982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84" name="Image 83">
          <a:extLst>
            <a:ext uri="{FF2B5EF4-FFF2-40B4-BE49-F238E27FC236}">
              <a16:creationId xmlns:a16="http://schemas.microsoft.com/office/drawing/2014/main" id="{DBF9EAC3-DAE7-483C-B6E9-6BB503801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85" name="Image 84">
          <a:extLst>
            <a:ext uri="{FF2B5EF4-FFF2-40B4-BE49-F238E27FC236}">
              <a16:creationId xmlns:a16="http://schemas.microsoft.com/office/drawing/2014/main" id="{400659D9-F13A-4C79-A5A0-F7EC9841E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86" name="Image 85">
          <a:extLst>
            <a:ext uri="{FF2B5EF4-FFF2-40B4-BE49-F238E27FC236}">
              <a16:creationId xmlns:a16="http://schemas.microsoft.com/office/drawing/2014/main" id="{154201ED-A87C-4048-8A03-90ADFB155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87" name="Image 86">
          <a:extLst>
            <a:ext uri="{FF2B5EF4-FFF2-40B4-BE49-F238E27FC236}">
              <a16:creationId xmlns:a16="http://schemas.microsoft.com/office/drawing/2014/main" id="{A48D53E8-4271-4882-A8FB-A43E10C82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88" name="Image 87">
          <a:extLst>
            <a:ext uri="{FF2B5EF4-FFF2-40B4-BE49-F238E27FC236}">
              <a16:creationId xmlns:a16="http://schemas.microsoft.com/office/drawing/2014/main" id="{FEED5874-02DF-4B54-BA17-B56C02293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89" name="Image 88">
          <a:extLst>
            <a:ext uri="{FF2B5EF4-FFF2-40B4-BE49-F238E27FC236}">
              <a16:creationId xmlns:a16="http://schemas.microsoft.com/office/drawing/2014/main" id="{1739CC38-F692-405C-B3EE-9CE0AAA4A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90" name="Image 89">
          <a:extLst>
            <a:ext uri="{FF2B5EF4-FFF2-40B4-BE49-F238E27FC236}">
              <a16:creationId xmlns:a16="http://schemas.microsoft.com/office/drawing/2014/main" id="{E7EF1FBB-BDCA-4C6F-94C7-E7ADAF4C4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91" name="Image 90">
          <a:extLst>
            <a:ext uri="{FF2B5EF4-FFF2-40B4-BE49-F238E27FC236}">
              <a16:creationId xmlns:a16="http://schemas.microsoft.com/office/drawing/2014/main" id="{4A383CB6-2DDC-4656-BE72-61301896D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92" name="Image 91">
          <a:extLst>
            <a:ext uri="{FF2B5EF4-FFF2-40B4-BE49-F238E27FC236}">
              <a16:creationId xmlns:a16="http://schemas.microsoft.com/office/drawing/2014/main" id="{5354BC7B-8A41-40AD-AEBE-34CF65E68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93" name="Image 92">
          <a:extLst>
            <a:ext uri="{FF2B5EF4-FFF2-40B4-BE49-F238E27FC236}">
              <a16:creationId xmlns:a16="http://schemas.microsoft.com/office/drawing/2014/main" id="{69395193-5B28-4D30-84D6-4876DD528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94" name="Image 93">
          <a:extLst>
            <a:ext uri="{FF2B5EF4-FFF2-40B4-BE49-F238E27FC236}">
              <a16:creationId xmlns:a16="http://schemas.microsoft.com/office/drawing/2014/main" id="{B7FDB207-2AB6-4ADD-8EEC-5AC3A4E10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95" name="Image 94">
          <a:extLst>
            <a:ext uri="{FF2B5EF4-FFF2-40B4-BE49-F238E27FC236}">
              <a16:creationId xmlns:a16="http://schemas.microsoft.com/office/drawing/2014/main" id="{05FEB4C1-F9B5-4BFB-AF81-27AF2917D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96" name="Image 95">
          <a:extLst>
            <a:ext uri="{FF2B5EF4-FFF2-40B4-BE49-F238E27FC236}">
              <a16:creationId xmlns:a16="http://schemas.microsoft.com/office/drawing/2014/main" id="{0612A6D3-8EE6-4DBC-B180-7D5642955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97" name="Image 96">
          <a:extLst>
            <a:ext uri="{FF2B5EF4-FFF2-40B4-BE49-F238E27FC236}">
              <a16:creationId xmlns:a16="http://schemas.microsoft.com/office/drawing/2014/main" id="{DAAC29D3-50FB-44BB-9B88-36D9F6EFC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98" name="Image 97">
          <a:extLst>
            <a:ext uri="{FF2B5EF4-FFF2-40B4-BE49-F238E27FC236}">
              <a16:creationId xmlns:a16="http://schemas.microsoft.com/office/drawing/2014/main" id="{13000AAF-A990-4DAE-B0DD-DB3074BAF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99" name="Image 98">
          <a:extLst>
            <a:ext uri="{FF2B5EF4-FFF2-40B4-BE49-F238E27FC236}">
              <a16:creationId xmlns:a16="http://schemas.microsoft.com/office/drawing/2014/main" id="{426F9890-C085-409D-810B-2BE1A20A1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00" name="Image 99">
          <a:extLst>
            <a:ext uri="{FF2B5EF4-FFF2-40B4-BE49-F238E27FC236}">
              <a16:creationId xmlns:a16="http://schemas.microsoft.com/office/drawing/2014/main" id="{1A6BEABB-8436-4596-900D-3C4584360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01" name="Image 100">
          <a:extLst>
            <a:ext uri="{FF2B5EF4-FFF2-40B4-BE49-F238E27FC236}">
              <a16:creationId xmlns:a16="http://schemas.microsoft.com/office/drawing/2014/main" id="{39E28292-541C-4966-BA6E-11FD20FC1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02" name="Image 101">
          <a:extLst>
            <a:ext uri="{FF2B5EF4-FFF2-40B4-BE49-F238E27FC236}">
              <a16:creationId xmlns:a16="http://schemas.microsoft.com/office/drawing/2014/main" id="{3A06F643-82C0-4A6A-8F46-724E177CA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03" name="Image 102">
          <a:extLst>
            <a:ext uri="{FF2B5EF4-FFF2-40B4-BE49-F238E27FC236}">
              <a16:creationId xmlns:a16="http://schemas.microsoft.com/office/drawing/2014/main" id="{0C102B12-D3B7-432C-A319-914AAA34C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04" name="Image 103">
          <a:extLst>
            <a:ext uri="{FF2B5EF4-FFF2-40B4-BE49-F238E27FC236}">
              <a16:creationId xmlns:a16="http://schemas.microsoft.com/office/drawing/2014/main" id="{4AC43762-CA04-4C81-BC27-0E803B3BC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05" name="Image 104">
          <a:extLst>
            <a:ext uri="{FF2B5EF4-FFF2-40B4-BE49-F238E27FC236}">
              <a16:creationId xmlns:a16="http://schemas.microsoft.com/office/drawing/2014/main" id="{092FC655-EB5C-4145-9E16-7031DEB12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06" name="Image 105">
          <a:extLst>
            <a:ext uri="{FF2B5EF4-FFF2-40B4-BE49-F238E27FC236}">
              <a16:creationId xmlns:a16="http://schemas.microsoft.com/office/drawing/2014/main" id="{D6F1CC73-9409-40BF-A8C7-E4582D4F7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07" name="Image 106">
          <a:extLst>
            <a:ext uri="{FF2B5EF4-FFF2-40B4-BE49-F238E27FC236}">
              <a16:creationId xmlns:a16="http://schemas.microsoft.com/office/drawing/2014/main" id="{66072C11-8A91-44BF-BA7C-1704A330E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08" name="Image 107">
          <a:extLst>
            <a:ext uri="{FF2B5EF4-FFF2-40B4-BE49-F238E27FC236}">
              <a16:creationId xmlns:a16="http://schemas.microsoft.com/office/drawing/2014/main" id="{2D4974B5-2536-40F2-ABD7-CA26F68A5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09" name="Image 108">
          <a:extLst>
            <a:ext uri="{FF2B5EF4-FFF2-40B4-BE49-F238E27FC236}">
              <a16:creationId xmlns:a16="http://schemas.microsoft.com/office/drawing/2014/main" id="{FBEF6975-45A0-45F6-9AB2-909AE380C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10" name="Image 109">
          <a:extLst>
            <a:ext uri="{FF2B5EF4-FFF2-40B4-BE49-F238E27FC236}">
              <a16:creationId xmlns:a16="http://schemas.microsoft.com/office/drawing/2014/main" id="{326AAF36-E927-4A71-B12E-805799B5E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11" name="Image 110">
          <a:extLst>
            <a:ext uri="{FF2B5EF4-FFF2-40B4-BE49-F238E27FC236}">
              <a16:creationId xmlns:a16="http://schemas.microsoft.com/office/drawing/2014/main" id="{A2B291C1-1FA5-4813-BC38-AC61A29E8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12" name="Image 111">
          <a:extLst>
            <a:ext uri="{FF2B5EF4-FFF2-40B4-BE49-F238E27FC236}">
              <a16:creationId xmlns:a16="http://schemas.microsoft.com/office/drawing/2014/main" id="{4FF9D053-25FE-4D89-AE4E-61898856B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13" name="Image 112">
          <a:extLst>
            <a:ext uri="{FF2B5EF4-FFF2-40B4-BE49-F238E27FC236}">
              <a16:creationId xmlns:a16="http://schemas.microsoft.com/office/drawing/2014/main" id="{2FADC6D6-2F70-4F89-9382-9078D1AE1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14" name="Image 113">
          <a:extLst>
            <a:ext uri="{FF2B5EF4-FFF2-40B4-BE49-F238E27FC236}">
              <a16:creationId xmlns:a16="http://schemas.microsoft.com/office/drawing/2014/main" id="{45F13A38-CFCF-4D80-8E05-CBDFE901A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15" name="Image 114">
          <a:extLst>
            <a:ext uri="{FF2B5EF4-FFF2-40B4-BE49-F238E27FC236}">
              <a16:creationId xmlns:a16="http://schemas.microsoft.com/office/drawing/2014/main" id="{2B2CE023-9384-4194-9EE3-1B4193535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16" name="Image 115">
          <a:extLst>
            <a:ext uri="{FF2B5EF4-FFF2-40B4-BE49-F238E27FC236}">
              <a16:creationId xmlns:a16="http://schemas.microsoft.com/office/drawing/2014/main" id="{3A02B6B2-A0A0-4199-ADF4-89A6CCC31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17" name="Image 116">
          <a:extLst>
            <a:ext uri="{FF2B5EF4-FFF2-40B4-BE49-F238E27FC236}">
              <a16:creationId xmlns:a16="http://schemas.microsoft.com/office/drawing/2014/main" id="{E66981F8-45C4-4243-B7F7-2F1F29E4F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18" name="Image 117">
          <a:extLst>
            <a:ext uri="{FF2B5EF4-FFF2-40B4-BE49-F238E27FC236}">
              <a16:creationId xmlns:a16="http://schemas.microsoft.com/office/drawing/2014/main" id="{31DEB3BB-C072-43A7-A6CA-DCF9F75F3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19" name="Image 118">
          <a:extLst>
            <a:ext uri="{FF2B5EF4-FFF2-40B4-BE49-F238E27FC236}">
              <a16:creationId xmlns:a16="http://schemas.microsoft.com/office/drawing/2014/main" id="{9DB2B3FF-FFA6-4CAE-8988-836821637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120" name="Image 119">
          <a:extLst>
            <a:ext uri="{FF2B5EF4-FFF2-40B4-BE49-F238E27FC236}">
              <a16:creationId xmlns:a16="http://schemas.microsoft.com/office/drawing/2014/main" id="{10B734A2-0EDA-4A37-A1F0-029651DB3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121" name="Image 120">
          <a:extLst>
            <a:ext uri="{FF2B5EF4-FFF2-40B4-BE49-F238E27FC236}">
              <a16:creationId xmlns:a16="http://schemas.microsoft.com/office/drawing/2014/main" id="{B657258D-44D6-490B-A3F0-9C0A2F9D2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22" name="Image 121">
          <a:extLst>
            <a:ext uri="{FF2B5EF4-FFF2-40B4-BE49-F238E27FC236}">
              <a16:creationId xmlns:a16="http://schemas.microsoft.com/office/drawing/2014/main" id="{0926CE3C-7E11-4D60-B7CC-BFE237EF3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23" name="Image 122">
          <a:extLst>
            <a:ext uri="{FF2B5EF4-FFF2-40B4-BE49-F238E27FC236}">
              <a16:creationId xmlns:a16="http://schemas.microsoft.com/office/drawing/2014/main" id="{DDB88AAB-2DFC-4B58-84B1-21BF4210D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24" name="Image 123">
          <a:extLst>
            <a:ext uri="{FF2B5EF4-FFF2-40B4-BE49-F238E27FC236}">
              <a16:creationId xmlns:a16="http://schemas.microsoft.com/office/drawing/2014/main" id="{D23F3FF4-08BB-45C8-9F12-4B452CB18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25" name="Image 124">
          <a:extLst>
            <a:ext uri="{FF2B5EF4-FFF2-40B4-BE49-F238E27FC236}">
              <a16:creationId xmlns:a16="http://schemas.microsoft.com/office/drawing/2014/main" id="{57B56E79-A0AB-4D57-8AB9-C2DEC0219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26" name="Image 125">
          <a:extLst>
            <a:ext uri="{FF2B5EF4-FFF2-40B4-BE49-F238E27FC236}">
              <a16:creationId xmlns:a16="http://schemas.microsoft.com/office/drawing/2014/main" id="{E02CDF12-B3EB-44E1-B303-0A039187F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27" name="Image 126">
          <a:extLst>
            <a:ext uri="{FF2B5EF4-FFF2-40B4-BE49-F238E27FC236}">
              <a16:creationId xmlns:a16="http://schemas.microsoft.com/office/drawing/2014/main" id="{3CD91582-6DBF-4B73-AF1F-D5F033213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28" name="Image 127">
          <a:extLst>
            <a:ext uri="{FF2B5EF4-FFF2-40B4-BE49-F238E27FC236}">
              <a16:creationId xmlns:a16="http://schemas.microsoft.com/office/drawing/2014/main" id="{E21B9A86-45A8-46DE-B5DC-AC6AA36B3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29" name="Image 128">
          <a:extLst>
            <a:ext uri="{FF2B5EF4-FFF2-40B4-BE49-F238E27FC236}">
              <a16:creationId xmlns:a16="http://schemas.microsoft.com/office/drawing/2014/main" id="{B3AF1BEB-BF4B-4C28-8BDC-BBC430D3E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30" name="Image 129">
          <a:extLst>
            <a:ext uri="{FF2B5EF4-FFF2-40B4-BE49-F238E27FC236}">
              <a16:creationId xmlns:a16="http://schemas.microsoft.com/office/drawing/2014/main" id="{B04BD380-6794-4738-8DBA-33F7A6BAB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31" name="Image 130">
          <a:extLst>
            <a:ext uri="{FF2B5EF4-FFF2-40B4-BE49-F238E27FC236}">
              <a16:creationId xmlns:a16="http://schemas.microsoft.com/office/drawing/2014/main" id="{154E1B82-9CD3-43A7-98C1-F6762D41F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32" name="Image 131">
          <a:extLst>
            <a:ext uri="{FF2B5EF4-FFF2-40B4-BE49-F238E27FC236}">
              <a16:creationId xmlns:a16="http://schemas.microsoft.com/office/drawing/2014/main" id="{04B7C360-C987-45E5-B03A-1A0F4F44C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33" name="Image 132">
          <a:extLst>
            <a:ext uri="{FF2B5EF4-FFF2-40B4-BE49-F238E27FC236}">
              <a16:creationId xmlns:a16="http://schemas.microsoft.com/office/drawing/2014/main" id="{EE45DF02-FFCB-4B26-B0D9-FC40B84DB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34" name="Image 133">
          <a:extLst>
            <a:ext uri="{FF2B5EF4-FFF2-40B4-BE49-F238E27FC236}">
              <a16:creationId xmlns:a16="http://schemas.microsoft.com/office/drawing/2014/main" id="{EC4AEF3E-3804-4F81-AA86-447EDAC99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35" name="Image 134">
          <a:extLst>
            <a:ext uri="{FF2B5EF4-FFF2-40B4-BE49-F238E27FC236}">
              <a16:creationId xmlns:a16="http://schemas.microsoft.com/office/drawing/2014/main" id="{B1E7C385-6262-4057-A5D9-3D68F1423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36" name="Image 135">
          <a:extLst>
            <a:ext uri="{FF2B5EF4-FFF2-40B4-BE49-F238E27FC236}">
              <a16:creationId xmlns:a16="http://schemas.microsoft.com/office/drawing/2014/main" id="{BF6F4912-492E-42DE-882E-53B9ED7F0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37" name="Image 136">
          <a:extLst>
            <a:ext uri="{FF2B5EF4-FFF2-40B4-BE49-F238E27FC236}">
              <a16:creationId xmlns:a16="http://schemas.microsoft.com/office/drawing/2014/main" id="{2085CDF3-B0E2-4C43-A201-EB3C06FED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38" name="Image 137">
          <a:extLst>
            <a:ext uri="{FF2B5EF4-FFF2-40B4-BE49-F238E27FC236}">
              <a16:creationId xmlns:a16="http://schemas.microsoft.com/office/drawing/2014/main" id="{560DCADB-6250-4F3C-952A-37BDCAAE5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39" name="Image 138">
          <a:extLst>
            <a:ext uri="{FF2B5EF4-FFF2-40B4-BE49-F238E27FC236}">
              <a16:creationId xmlns:a16="http://schemas.microsoft.com/office/drawing/2014/main" id="{2BD852F0-63A3-4059-BECE-ACF2A9BE3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40" name="Image 139">
          <a:extLst>
            <a:ext uri="{FF2B5EF4-FFF2-40B4-BE49-F238E27FC236}">
              <a16:creationId xmlns:a16="http://schemas.microsoft.com/office/drawing/2014/main" id="{D7DA0225-8778-4DB9-842D-19298DAFF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141" name="Image 140">
          <a:extLst>
            <a:ext uri="{FF2B5EF4-FFF2-40B4-BE49-F238E27FC236}">
              <a16:creationId xmlns:a16="http://schemas.microsoft.com/office/drawing/2014/main" id="{CC24B9D2-F19F-4C4E-9D1E-CD6DBC3797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142" name="Image 141">
          <a:extLst>
            <a:ext uri="{FF2B5EF4-FFF2-40B4-BE49-F238E27FC236}">
              <a16:creationId xmlns:a16="http://schemas.microsoft.com/office/drawing/2014/main" id="{38D5F374-6919-4243-9AE9-4066A313C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43" name="Image 142">
          <a:extLst>
            <a:ext uri="{FF2B5EF4-FFF2-40B4-BE49-F238E27FC236}">
              <a16:creationId xmlns:a16="http://schemas.microsoft.com/office/drawing/2014/main" id="{DC57260E-00DE-4B0F-8EE6-06F162E68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44" name="Image 143">
          <a:extLst>
            <a:ext uri="{FF2B5EF4-FFF2-40B4-BE49-F238E27FC236}">
              <a16:creationId xmlns:a16="http://schemas.microsoft.com/office/drawing/2014/main" id="{0B2FD085-2F82-4CD7-BF9C-543A61795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45" name="Image 144">
          <a:extLst>
            <a:ext uri="{FF2B5EF4-FFF2-40B4-BE49-F238E27FC236}">
              <a16:creationId xmlns:a16="http://schemas.microsoft.com/office/drawing/2014/main" id="{75AB3AFF-D663-4019-BFC0-06CF22DB4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46" name="Image 145">
          <a:extLst>
            <a:ext uri="{FF2B5EF4-FFF2-40B4-BE49-F238E27FC236}">
              <a16:creationId xmlns:a16="http://schemas.microsoft.com/office/drawing/2014/main" id="{A17AB97F-C192-465A-8973-2089A4714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47" name="Image 146">
          <a:extLst>
            <a:ext uri="{FF2B5EF4-FFF2-40B4-BE49-F238E27FC236}">
              <a16:creationId xmlns:a16="http://schemas.microsoft.com/office/drawing/2014/main" id="{D7048D4D-34BE-48C0-AE60-EC94C37AE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48" name="Image 147">
          <a:extLst>
            <a:ext uri="{FF2B5EF4-FFF2-40B4-BE49-F238E27FC236}">
              <a16:creationId xmlns:a16="http://schemas.microsoft.com/office/drawing/2014/main" id="{095F8FAD-82F5-4CD3-AFFA-04394A64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49" name="Image 148">
          <a:extLst>
            <a:ext uri="{FF2B5EF4-FFF2-40B4-BE49-F238E27FC236}">
              <a16:creationId xmlns:a16="http://schemas.microsoft.com/office/drawing/2014/main" id="{EF16C882-ADC7-4402-AE82-BAB7E30A7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0" name="Image 149">
          <a:extLst>
            <a:ext uri="{FF2B5EF4-FFF2-40B4-BE49-F238E27FC236}">
              <a16:creationId xmlns:a16="http://schemas.microsoft.com/office/drawing/2014/main" id="{D2CFF610-B005-47DE-B400-272B79198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51" name="Image 150">
          <a:extLst>
            <a:ext uri="{FF2B5EF4-FFF2-40B4-BE49-F238E27FC236}">
              <a16:creationId xmlns:a16="http://schemas.microsoft.com/office/drawing/2014/main" id="{6B3E9445-2342-40B3-A31C-43C54614D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2" name="Image 151">
          <a:extLst>
            <a:ext uri="{FF2B5EF4-FFF2-40B4-BE49-F238E27FC236}">
              <a16:creationId xmlns:a16="http://schemas.microsoft.com/office/drawing/2014/main" id="{0F347CB0-E690-4BA7-B450-00AC38860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3" name="Image 152">
          <a:extLst>
            <a:ext uri="{FF2B5EF4-FFF2-40B4-BE49-F238E27FC236}">
              <a16:creationId xmlns:a16="http://schemas.microsoft.com/office/drawing/2014/main" id="{0982D93C-3B49-47C9-AD4D-9060AB7E1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54" name="Image 153">
          <a:extLst>
            <a:ext uri="{FF2B5EF4-FFF2-40B4-BE49-F238E27FC236}">
              <a16:creationId xmlns:a16="http://schemas.microsoft.com/office/drawing/2014/main" id="{5D926AFC-D4D2-4034-A819-528C2188A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5" name="Image 154">
          <a:extLst>
            <a:ext uri="{FF2B5EF4-FFF2-40B4-BE49-F238E27FC236}">
              <a16:creationId xmlns:a16="http://schemas.microsoft.com/office/drawing/2014/main" id="{0232C2E4-6C36-4D99-8617-9B9DBF97B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56" name="Image 155">
          <a:extLst>
            <a:ext uri="{FF2B5EF4-FFF2-40B4-BE49-F238E27FC236}">
              <a16:creationId xmlns:a16="http://schemas.microsoft.com/office/drawing/2014/main" id="{44A252BB-B834-4876-BB9D-DD08C56DD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57" name="Image 156">
          <a:extLst>
            <a:ext uri="{FF2B5EF4-FFF2-40B4-BE49-F238E27FC236}">
              <a16:creationId xmlns:a16="http://schemas.microsoft.com/office/drawing/2014/main" id="{0A274840-1E7C-4145-8990-5626DE080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58" name="Image 157">
          <a:extLst>
            <a:ext uri="{FF2B5EF4-FFF2-40B4-BE49-F238E27FC236}">
              <a16:creationId xmlns:a16="http://schemas.microsoft.com/office/drawing/2014/main" id="{81385F6F-E1E5-46A9-94B8-583F41F84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59" name="Image 158">
          <a:extLst>
            <a:ext uri="{FF2B5EF4-FFF2-40B4-BE49-F238E27FC236}">
              <a16:creationId xmlns:a16="http://schemas.microsoft.com/office/drawing/2014/main" id="{E89F52D1-DEB5-40C3-BEDB-29CEA017C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60" name="Image 159">
          <a:extLst>
            <a:ext uri="{FF2B5EF4-FFF2-40B4-BE49-F238E27FC236}">
              <a16:creationId xmlns:a16="http://schemas.microsoft.com/office/drawing/2014/main" id="{0FEBBBB7-49D7-447D-889D-2C0C81C16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61" name="Image 160">
          <a:extLst>
            <a:ext uri="{FF2B5EF4-FFF2-40B4-BE49-F238E27FC236}">
              <a16:creationId xmlns:a16="http://schemas.microsoft.com/office/drawing/2014/main" id="{97CB64CD-DF2D-4A3D-8F6A-04EEA103D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62" name="Image 161">
          <a:extLst>
            <a:ext uri="{FF2B5EF4-FFF2-40B4-BE49-F238E27FC236}">
              <a16:creationId xmlns:a16="http://schemas.microsoft.com/office/drawing/2014/main" id="{E8C274C7-5079-4E16-9B49-728707C1C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63" name="Image 162">
          <a:extLst>
            <a:ext uri="{FF2B5EF4-FFF2-40B4-BE49-F238E27FC236}">
              <a16:creationId xmlns:a16="http://schemas.microsoft.com/office/drawing/2014/main" id="{5C230807-F119-4FA9-94FA-856006122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64" name="Image 163">
          <a:extLst>
            <a:ext uri="{FF2B5EF4-FFF2-40B4-BE49-F238E27FC236}">
              <a16:creationId xmlns:a16="http://schemas.microsoft.com/office/drawing/2014/main" id="{374386E8-E358-4093-8B11-F346D87C0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65" name="Image 164">
          <a:extLst>
            <a:ext uri="{FF2B5EF4-FFF2-40B4-BE49-F238E27FC236}">
              <a16:creationId xmlns:a16="http://schemas.microsoft.com/office/drawing/2014/main" id="{7151491F-F538-46A7-B044-5123F4BFC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66" name="Image 165">
          <a:extLst>
            <a:ext uri="{FF2B5EF4-FFF2-40B4-BE49-F238E27FC236}">
              <a16:creationId xmlns:a16="http://schemas.microsoft.com/office/drawing/2014/main" id="{A933FA03-D59D-4288-A9BA-9472470AF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67" name="Image 166">
          <a:extLst>
            <a:ext uri="{FF2B5EF4-FFF2-40B4-BE49-F238E27FC236}">
              <a16:creationId xmlns:a16="http://schemas.microsoft.com/office/drawing/2014/main" id="{224D9600-9035-4384-BBC2-3B21E9F4C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68" name="Image 167">
          <a:extLst>
            <a:ext uri="{FF2B5EF4-FFF2-40B4-BE49-F238E27FC236}">
              <a16:creationId xmlns:a16="http://schemas.microsoft.com/office/drawing/2014/main" id="{5F27A44F-4E0C-4841-A1FD-B2040663A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69" name="Image 168">
          <a:extLst>
            <a:ext uri="{FF2B5EF4-FFF2-40B4-BE49-F238E27FC236}">
              <a16:creationId xmlns:a16="http://schemas.microsoft.com/office/drawing/2014/main" id="{3B372A14-5897-42A8-9E3C-7AD3306AB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70" name="Image 169">
          <a:extLst>
            <a:ext uri="{FF2B5EF4-FFF2-40B4-BE49-F238E27FC236}">
              <a16:creationId xmlns:a16="http://schemas.microsoft.com/office/drawing/2014/main" id="{2A711650-B21B-4E33-B414-827297493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171" name="Image 170">
          <a:extLst>
            <a:ext uri="{FF2B5EF4-FFF2-40B4-BE49-F238E27FC236}">
              <a16:creationId xmlns:a16="http://schemas.microsoft.com/office/drawing/2014/main" id="{9E9DE9E0-88EF-47C7-953F-199FF49E4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172" name="Image 171">
          <a:extLst>
            <a:ext uri="{FF2B5EF4-FFF2-40B4-BE49-F238E27FC236}">
              <a16:creationId xmlns:a16="http://schemas.microsoft.com/office/drawing/2014/main" id="{9AE4055E-4D09-4CB0-BE8C-DE0E7377B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73" name="Image 172">
          <a:extLst>
            <a:ext uri="{FF2B5EF4-FFF2-40B4-BE49-F238E27FC236}">
              <a16:creationId xmlns:a16="http://schemas.microsoft.com/office/drawing/2014/main" id="{85D51B62-8CF0-46EE-8C65-D0A024C88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74" name="Image 173">
          <a:extLst>
            <a:ext uri="{FF2B5EF4-FFF2-40B4-BE49-F238E27FC236}">
              <a16:creationId xmlns:a16="http://schemas.microsoft.com/office/drawing/2014/main" id="{F9B37954-ABC4-467C-A90E-7135BFF11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75" name="Image 174">
          <a:extLst>
            <a:ext uri="{FF2B5EF4-FFF2-40B4-BE49-F238E27FC236}">
              <a16:creationId xmlns:a16="http://schemas.microsoft.com/office/drawing/2014/main" id="{29F05B92-8A90-4109-B2A9-2FD25D807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76" name="Image 175">
          <a:extLst>
            <a:ext uri="{FF2B5EF4-FFF2-40B4-BE49-F238E27FC236}">
              <a16:creationId xmlns:a16="http://schemas.microsoft.com/office/drawing/2014/main" id="{7E5D6678-5809-46A4-AE4C-3AC93B0FD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77" name="Image 176">
          <a:extLst>
            <a:ext uri="{FF2B5EF4-FFF2-40B4-BE49-F238E27FC236}">
              <a16:creationId xmlns:a16="http://schemas.microsoft.com/office/drawing/2014/main" id="{E5303DB3-B25A-494F-A2C3-21294E3B8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78" name="Image 177">
          <a:extLst>
            <a:ext uri="{FF2B5EF4-FFF2-40B4-BE49-F238E27FC236}">
              <a16:creationId xmlns:a16="http://schemas.microsoft.com/office/drawing/2014/main" id="{2426E843-D731-4120-9C83-06F613163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79" name="Image 178">
          <a:extLst>
            <a:ext uri="{FF2B5EF4-FFF2-40B4-BE49-F238E27FC236}">
              <a16:creationId xmlns:a16="http://schemas.microsoft.com/office/drawing/2014/main" id="{B70A30AD-3151-4059-A02C-984D1C16F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0" name="Image 179">
          <a:extLst>
            <a:ext uri="{FF2B5EF4-FFF2-40B4-BE49-F238E27FC236}">
              <a16:creationId xmlns:a16="http://schemas.microsoft.com/office/drawing/2014/main" id="{D39C4F48-70A0-4D9A-BC0B-FED7C5FCB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81" name="Image 180">
          <a:extLst>
            <a:ext uri="{FF2B5EF4-FFF2-40B4-BE49-F238E27FC236}">
              <a16:creationId xmlns:a16="http://schemas.microsoft.com/office/drawing/2014/main" id="{4E8D6376-42C2-48D5-82F1-17F7A72D3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2" name="Image 181">
          <a:extLst>
            <a:ext uri="{FF2B5EF4-FFF2-40B4-BE49-F238E27FC236}">
              <a16:creationId xmlns:a16="http://schemas.microsoft.com/office/drawing/2014/main" id="{7D4DE947-F138-459F-8DDD-887A1BAAF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3" name="Image 182">
          <a:extLst>
            <a:ext uri="{FF2B5EF4-FFF2-40B4-BE49-F238E27FC236}">
              <a16:creationId xmlns:a16="http://schemas.microsoft.com/office/drawing/2014/main" id="{98FADEC1-BE1E-4539-9A1A-31C356F9F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84" name="Image 183">
          <a:extLst>
            <a:ext uri="{FF2B5EF4-FFF2-40B4-BE49-F238E27FC236}">
              <a16:creationId xmlns:a16="http://schemas.microsoft.com/office/drawing/2014/main" id="{65AB3354-1014-41A8-A8E5-784BA748E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5" name="Image 184">
          <a:extLst>
            <a:ext uri="{FF2B5EF4-FFF2-40B4-BE49-F238E27FC236}">
              <a16:creationId xmlns:a16="http://schemas.microsoft.com/office/drawing/2014/main" id="{DA89E09D-8DE8-46CE-B61F-8A53789C1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186" name="Image 185">
          <a:extLst>
            <a:ext uri="{FF2B5EF4-FFF2-40B4-BE49-F238E27FC236}">
              <a16:creationId xmlns:a16="http://schemas.microsoft.com/office/drawing/2014/main" id="{BC32A9DB-52C6-447A-ADFE-D9106DA43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187" name="Image 186">
          <a:extLst>
            <a:ext uri="{FF2B5EF4-FFF2-40B4-BE49-F238E27FC236}">
              <a16:creationId xmlns:a16="http://schemas.microsoft.com/office/drawing/2014/main" id="{E4F523BF-8605-4AA6-9B65-D50E3CB02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88" name="Image 187">
          <a:extLst>
            <a:ext uri="{FF2B5EF4-FFF2-40B4-BE49-F238E27FC236}">
              <a16:creationId xmlns:a16="http://schemas.microsoft.com/office/drawing/2014/main" id="{BBF0BD1A-9B33-4092-8592-2FF8FB657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89" name="Image 188">
          <a:extLst>
            <a:ext uri="{FF2B5EF4-FFF2-40B4-BE49-F238E27FC236}">
              <a16:creationId xmlns:a16="http://schemas.microsoft.com/office/drawing/2014/main" id="{C5E3E58D-720A-46B2-BA17-8FD0515AB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190" name="Image 189">
          <a:extLst>
            <a:ext uri="{FF2B5EF4-FFF2-40B4-BE49-F238E27FC236}">
              <a16:creationId xmlns:a16="http://schemas.microsoft.com/office/drawing/2014/main" id="{203290B7-F9E0-4C39-92B6-A6A16181E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91" name="Image 190">
          <a:extLst>
            <a:ext uri="{FF2B5EF4-FFF2-40B4-BE49-F238E27FC236}">
              <a16:creationId xmlns:a16="http://schemas.microsoft.com/office/drawing/2014/main" id="{7523C37F-DDC5-425A-BEB1-B1CF0B3A4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192" name="Image 191">
          <a:extLst>
            <a:ext uri="{FF2B5EF4-FFF2-40B4-BE49-F238E27FC236}">
              <a16:creationId xmlns:a16="http://schemas.microsoft.com/office/drawing/2014/main" id="{C6BC5D97-FCFC-45EF-B228-107083617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193" name="Image 192">
          <a:extLst>
            <a:ext uri="{FF2B5EF4-FFF2-40B4-BE49-F238E27FC236}">
              <a16:creationId xmlns:a16="http://schemas.microsoft.com/office/drawing/2014/main" id="{71A27588-ACAF-4F9B-B7BA-ADC58DC02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194" name="Image 193">
          <a:extLst>
            <a:ext uri="{FF2B5EF4-FFF2-40B4-BE49-F238E27FC236}">
              <a16:creationId xmlns:a16="http://schemas.microsoft.com/office/drawing/2014/main" id="{B7C7A1EE-C7A8-4422-B96D-3FDA0192F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195" name="Image 194">
          <a:extLst>
            <a:ext uri="{FF2B5EF4-FFF2-40B4-BE49-F238E27FC236}">
              <a16:creationId xmlns:a16="http://schemas.microsoft.com/office/drawing/2014/main" id="{4F447A72-D9D6-4CCB-A94F-EB9D36D1C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196" name="Image 195">
          <a:extLst>
            <a:ext uri="{FF2B5EF4-FFF2-40B4-BE49-F238E27FC236}">
              <a16:creationId xmlns:a16="http://schemas.microsoft.com/office/drawing/2014/main" id="{EFA598DF-A658-4D82-994F-0C754DC17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97" name="Image 196">
          <a:extLst>
            <a:ext uri="{FF2B5EF4-FFF2-40B4-BE49-F238E27FC236}">
              <a16:creationId xmlns:a16="http://schemas.microsoft.com/office/drawing/2014/main" id="{F3BEBC17-838B-4270-9BC0-8FD0CC3CE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98" name="Image 197">
          <a:extLst>
            <a:ext uri="{FF2B5EF4-FFF2-40B4-BE49-F238E27FC236}">
              <a16:creationId xmlns:a16="http://schemas.microsoft.com/office/drawing/2014/main" id="{C237ADFF-37B6-462B-903F-94F2D7C9C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199" name="Image 198">
          <a:extLst>
            <a:ext uri="{FF2B5EF4-FFF2-40B4-BE49-F238E27FC236}">
              <a16:creationId xmlns:a16="http://schemas.microsoft.com/office/drawing/2014/main" id="{85A7B9EE-0BC3-462B-8820-ED42B8BFF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0" name="Image 199">
          <a:extLst>
            <a:ext uri="{FF2B5EF4-FFF2-40B4-BE49-F238E27FC236}">
              <a16:creationId xmlns:a16="http://schemas.microsoft.com/office/drawing/2014/main" id="{60588F5F-455E-4002-9578-99D545E84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1" name="Image 200">
          <a:extLst>
            <a:ext uri="{FF2B5EF4-FFF2-40B4-BE49-F238E27FC236}">
              <a16:creationId xmlns:a16="http://schemas.microsoft.com/office/drawing/2014/main" id="{9F6394F0-A9AE-4366-B4CC-F2997260D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02" name="Image 201">
          <a:extLst>
            <a:ext uri="{FF2B5EF4-FFF2-40B4-BE49-F238E27FC236}">
              <a16:creationId xmlns:a16="http://schemas.microsoft.com/office/drawing/2014/main" id="{C07A7015-1F7E-461D-8C31-40C85470F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3" name="Image 202">
          <a:extLst>
            <a:ext uri="{FF2B5EF4-FFF2-40B4-BE49-F238E27FC236}">
              <a16:creationId xmlns:a16="http://schemas.microsoft.com/office/drawing/2014/main" id="{0BAAC63B-74B1-42C1-98CC-F95B1D063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4" name="Image 203">
          <a:extLst>
            <a:ext uri="{FF2B5EF4-FFF2-40B4-BE49-F238E27FC236}">
              <a16:creationId xmlns:a16="http://schemas.microsoft.com/office/drawing/2014/main" id="{93996CB0-5D1E-4159-AEC1-AC79A3EF5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05" name="Image 204">
          <a:extLst>
            <a:ext uri="{FF2B5EF4-FFF2-40B4-BE49-F238E27FC236}">
              <a16:creationId xmlns:a16="http://schemas.microsoft.com/office/drawing/2014/main" id="{6200C5EB-F506-432B-A53F-F1B54715C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6" name="Image 205">
          <a:extLst>
            <a:ext uri="{FF2B5EF4-FFF2-40B4-BE49-F238E27FC236}">
              <a16:creationId xmlns:a16="http://schemas.microsoft.com/office/drawing/2014/main" id="{DDC5FAFA-DD3B-4006-8C28-C071FAAC6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07" name="Image 206">
          <a:extLst>
            <a:ext uri="{FF2B5EF4-FFF2-40B4-BE49-F238E27FC236}">
              <a16:creationId xmlns:a16="http://schemas.microsoft.com/office/drawing/2014/main" id="{E988D1D7-B9E8-4A94-9495-96D391313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08" name="Image 207">
          <a:extLst>
            <a:ext uri="{FF2B5EF4-FFF2-40B4-BE49-F238E27FC236}">
              <a16:creationId xmlns:a16="http://schemas.microsoft.com/office/drawing/2014/main" id="{08EBC0C1-B587-4838-ABF0-4CDB0D0E9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09" name="Image 208">
          <a:extLst>
            <a:ext uri="{FF2B5EF4-FFF2-40B4-BE49-F238E27FC236}">
              <a16:creationId xmlns:a16="http://schemas.microsoft.com/office/drawing/2014/main" id="{33155525-745A-4504-A7F0-B32515046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10" name="Image 209">
          <a:extLst>
            <a:ext uri="{FF2B5EF4-FFF2-40B4-BE49-F238E27FC236}">
              <a16:creationId xmlns:a16="http://schemas.microsoft.com/office/drawing/2014/main" id="{7CC0AF31-DFCE-489F-A0DB-C5B1D3751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11" name="Image 210">
          <a:extLst>
            <a:ext uri="{FF2B5EF4-FFF2-40B4-BE49-F238E27FC236}">
              <a16:creationId xmlns:a16="http://schemas.microsoft.com/office/drawing/2014/main" id="{1EEC31B8-E57B-4620-8916-BA1F8CABE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12" name="Image 211">
          <a:extLst>
            <a:ext uri="{FF2B5EF4-FFF2-40B4-BE49-F238E27FC236}">
              <a16:creationId xmlns:a16="http://schemas.microsoft.com/office/drawing/2014/main" id="{E12E1A3F-CEBF-4B48-B5B0-6957D6A4E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13" name="Image 212">
          <a:extLst>
            <a:ext uri="{FF2B5EF4-FFF2-40B4-BE49-F238E27FC236}">
              <a16:creationId xmlns:a16="http://schemas.microsoft.com/office/drawing/2014/main" id="{07F8160C-3897-4C64-8B36-8341E4283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14" name="Image 213">
          <a:extLst>
            <a:ext uri="{FF2B5EF4-FFF2-40B4-BE49-F238E27FC236}">
              <a16:creationId xmlns:a16="http://schemas.microsoft.com/office/drawing/2014/main" id="{C574A551-98AC-45E0-B798-5B3AFD22D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15" name="Image 214">
          <a:extLst>
            <a:ext uri="{FF2B5EF4-FFF2-40B4-BE49-F238E27FC236}">
              <a16:creationId xmlns:a16="http://schemas.microsoft.com/office/drawing/2014/main" id="{E12B9ED9-E33F-43EF-A369-1A2BA5DBD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16" name="Image 215">
          <a:extLst>
            <a:ext uri="{FF2B5EF4-FFF2-40B4-BE49-F238E27FC236}">
              <a16:creationId xmlns:a16="http://schemas.microsoft.com/office/drawing/2014/main" id="{7015872A-79F9-467B-BCA9-CFBE2FA99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17" name="Image 216">
          <a:extLst>
            <a:ext uri="{FF2B5EF4-FFF2-40B4-BE49-F238E27FC236}">
              <a16:creationId xmlns:a16="http://schemas.microsoft.com/office/drawing/2014/main" id="{5E877EE4-708B-4D0F-809B-BDD1182EE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18" name="Image 217">
          <a:extLst>
            <a:ext uri="{FF2B5EF4-FFF2-40B4-BE49-F238E27FC236}">
              <a16:creationId xmlns:a16="http://schemas.microsoft.com/office/drawing/2014/main" id="{966DE6F2-CCA6-4AD2-9F26-F66BB1481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19" name="Image 218">
          <a:extLst>
            <a:ext uri="{FF2B5EF4-FFF2-40B4-BE49-F238E27FC236}">
              <a16:creationId xmlns:a16="http://schemas.microsoft.com/office/drawing/2014/main" id="{F9AC8B7D-FE35-486D-8862-FD19366CB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20" name="Image 219">
          <a:extLst>
            <a:ext uri="{FF2B5EF4-FFF2-40B4-BE49-F238E27FC236}">
              <a16:creationId xmlns:a16="http://schemas.microsoft.com/office/drawing/2014/main" id="{D946AC6C-60CE-43C1-A05B-0ACCC8BDA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21" name="Image 220">
          <a:extLst>
            <a:ext uri="{FF2B5EF4-FFF2-40B4-BE49-F238E27FC236}">
              <a16:creationId xmlns:a16="http://schemas.microsoft.com/office/drawing/2014/main" id="{F1BF7B9A-05E9-42A5-A9DA-5831FA863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222" name="Image 221">
          <a:extLst>
            <a:ext uri="{FF2B5EF4-FFF2-40B4-BE49-F238E27FC236}">
              <a16:creationId xmlns:a16="http://schemas.microsoft.com/office/drawing/2014/main" id="{F0595204-710F-46D1-ABF9-CD2735101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223" name="Image 222">
          <a:extLst>
            <a:ext uri="{FF2B5EF4-FFF2-40B4-BE49-F238E27FC236}">
              <a16:creationId xmlns:a16="http://schemas.microsoft.com/office/drawing/2014/main" id="{FD55F048-7F0B-4E50-8E2A-833A7C210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24" name="Image 223">
          <a:extLst>
            <a:ext uri="{FF2B5EF4-FFF2-40B4-BE49-F238E27FC236}">
              <a16:creationId xmlns:a16="http://schemas.microsoft.com/office/drawing/2014/main" id="{F9483EB9-099D-4B8A-96E5-93E59FCE1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25" name="Image 224">
          <a:extLst>
            <a:ext uri="{FF2B5EF4-FFF2-40B4-BE49-F238E27FC236}">
              <a16:creationId xmlns:a16="http://schemas.microsoft.com/office/drawing/2014/main" id="{C93814FB-C67B-4391-86E2-931AD4659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226" name="Image 225">
          <a:extLst>
            <a:ext uri="{FF2B5EF4-FFF2-40B4-BE49-F238E27FC236}">
              <a16:creationId xmlns:a16="http://schemas.microsoft.com/office/drawing/2014/main" id="{4B28D328-2F46-4AF2-B136-722BA2B74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27" name="Image 226">
          <a:extLst>
            <a:ext uri="{FF2B5EF4-FFF2-40B4-BE49-F238E27FC236}">
              <a16:creationId xmlns:a16="http://schemas.microsoft.com/office/drawing/2014/main" id="{8918266E-0C3A-46AC-83C7-EAE576ECE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28" name="Image 227">
          <a:extLst>
            <a:ext uri="{FF2B5EF4-FFF2-40B4-BE49-F238E27FC236}">
              <a16:creationId xmlns:a16="http://schemas.microsoft.com/office/drawing/2014/main" id="{7ECADF15-568B-44A8-9B58-C49603B2F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29" name="Image 228">
          <a:extLst>
            <a:ext uri="{FF2B5EF4-FFF2-40B4-BE49-F238E27FC236}">
              <a16:creationId xmlns:a16="http://schemas.microsoft.com/office/drawing/2014/main" id="{133CAF38-CF2E-42CB-B750-1C42B1C27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0" name="Image 229">
          <a:extLst>
            <a:ext uri="{FF2B5EF4-FFF2-40B4-BE49-F238E27FC236}">
              <a16:creationId xmlns:a16="http://schemas.microsoft.com/office/drawing/2014/main" id="{1DE13AF0-6292-4E95-ADB0-7C7D155A1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1" name="Image 230">
          <a:extLst>
            <a:ext uri="{FF2B5EF4-FFF2-40B4-BE49-F238E27FC236}">
              <a16:creationId xmlns:a16="http://schemas.microsoft.com/office/drawing/2014/main" id="{464AF23E-1539-460F-A6BE-6AE30DA1A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32" name="Image 231">
          <a:extLst>
            <a:ext uri="{FF2B5EF4-FFF2-40B4-BE49-F238E27FC236}">
              <a16:creationId xmlns:a16="http://schemas.microsoft.com/office/drawing/2014/main" id="{35696641-ABC6-487F-A34E-E5D1A0FFC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3" name="Image 232">
          <a:extLst>
            <a:ext uri="{FF2B5EF4-FFF2-40B4-BE49-F238E27FC236}">
              <a16:creationId xmlns:a16="http://schemas.microsoft.com/office/drawing/2014/main" id="{6D6E6149-35ED-48CC-A74F-376E2993A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4" name="Image 233">
          <a:extLst>
            <a:ext uri="{FF2B5EF4-FFF2-40B4-BE49-F238E27FC236}">
              <a16:creationId xmlns:a16="http://schemas.microsoft.com/office/drawing/2014/main" id="{56F08189-FEE3-4E54-A442-5C243C464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35" name="Image 234">
          <a:extLst>
            <a:ext uri="{FF2B5EF4-FFF2-40B4-BE49-F238E27FC236}">
              <a16:creationId xmlns:a16="http://schemas.microsoft.com/office/drawing/2014/main" id="{57415D3D-972F-47C6-A714-B12DC74B3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6" name="Image 235">
          <a:extLst>
            <a:ext uri="{FF2B5EF4-FFF2-40B4-BE49-F238E27FC236}">
              <a16:creationId xmlns:a16="http://schemas.microsoft.com/office/drawing/2014/main" id="{130056F7-7A45-44D5-9874-83F8E37FB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37" name="Image 236">
          <a:extLst>
            <a:ext uri="{FF2B5EF4-FFF2-40B4-BE49-F238E27FC236}">
              <a16:creationId xmlns:a16="http://schemas.microsoft.com/office/drawing/2014/main" id="{F2F80302-90C9-4D88-93B6-9818B36BA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38" name="Image 237">
          <a:extLst>
            <a:ext uri="{FF2B5EF4-FFF2-40B4-BE49-F238E27FC236}">
              <a16:creationId xmlns:a16="http://schemas.microsoft.com/office/drawing/2014/main" id="{15BC8EB2-96FE-4DC9-92BA-0C9F55BBC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39" name="Image 238">
          <a:extLst>
            <a:ext uri="{FF2B5EF4-FFF2-40B4-BE49-F238E27FC236}">
              <a16:creationId xmlns:a16="http://schemas.microsoft.com/office/drawing/2014/main" id="{78F0F42A-7C61-4C30-A49E-A6B31237E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40" name="Image 239">
          <a:extLst>
            <a:ext uri="{FF2B5EF4-FFF2-40B4-BE49-F238E27FC236}">
              <a16:creationId xmlns:a16="http://schemas.microsoft.com/office/drawing/2014/main" id="{D84C4CCE-76B5-481B-821D-7F251B0A5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41" name="Image 240">
          <a:extLst>
            <a:ext uri="{FF2B5EF4-FFF2-40B4-BE49-F238E27FC236}">
              <a16:creationId xmlns:a16="http://schemas.microsoft.com/office/drawing/2014/main" id="{8CE167D8-54F5-4B8B-AB6A-0C1BAF315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42" name="Image 241">
          <a:extLst>
            <a:ext uri="{FF2B5EF4-FFF2-40B4-BE49-F238E27FC236}">
              <a16:creationId xmlns:a16="http://schemas.microsoft.com/office/drawing/2014/main" id="{5A19C818-44C3-4CFD-BA96-E73574EE1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243" name="Image 242">
          <a:extLst>
            <a:ext uri="{FF2B5EF4-FFF2-40B4-BE49-F238E27FC236}">
              <a16:creationId xmlns:a16="http://schemas.microsoft.com/office/drawing/2014/main" id="{48829CC9-F007-4FB4-8BEF-65F62865E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244" name="Image 243">
          <a:extLst>
            <a:ext uri="{FF2B5EF4-FFF2-40B4-BE49-F238E27FC236}">
              <a16:creationId xmlns:a16="http://schemas.microsoft.com/office/drawing/2014/main" id="{6FA08A6A-DEAC-4C23-B72A-078F14C4D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45" name="Image 244">
          <a:extLst>
            <a:ext uri="{FF2B5EF4-FFF2-40B4-BE49-F238E27FC236}">
              <a16:creationId xmlns:a16="http://schemas.microsoft.com/office/drawing/2014/main" id="{766DB489-E989-43E3-B1D9-4019B8765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46" name="Image 245">
          <a:extLst>
            <a:ext uri="{FF2B5EF4-FFF2-40B4-BE49-F238E27FC236}">
              <a16:creationId xmlns:a16="http://schemas.microsoft.com/office/drawing/2014/main" id="{CA21BD5A-52E0-495E-BD33-DBB9F94D9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247" name="Image 246">
          <a:extLst>
            <a:ext uri="{FF2B5EF4-FFF2-40B4-BE49-F238E27FC236}">
              <a16:creationId xmlns:a16="http://schemas.microsoft.com/office/drawing/2014/main" id="{27AECA4B-616D-431F-8A22-279C3AF3E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48" name="Image 247">
          <a:extLst>
            <a:ext uri="{FF2B5EF4-FFF2-40B4-BE49-F238E27FC236}">
              <a16:creationId xmlns:a16="http://schemas.microsoft.com/office/drawing/2014/main" id="{F51687EB-C5D8-4FB0-9F61-1D3452755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49" name="Image 248">
          <a:extLst>
            <a:ext uri="{FF2B5EF4-FFF2-40B4-BE49-F238E27FC236}">
              <a16:creationId xmlns:a16="http://schemas.microsoft.com/office/drawing/2014/main" id="{A5FA62F4-CBA2-420A-B519-5F9EB6173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50" name="Image 249">
          <a:extLst>
            <a:ext uri="{FF2B5EF4-FFF2-40B4-BE49-F238E27FC236}">
              <a16:creationId xmlns:a16="http://schemas.microsoft.com/office/drawing/2014/main" id="{AD1A424C-986C-4EC3-845B-047F34720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1" name="Image 250">
          <a:extLst>
            <a:ext uri="{FF2B5EF4-FFF2-40B4-BE49-F238E27FC236}">
              <a16:creationId xmlns:a16="http://schemas.microsoft.com/office/drawing/2014/main" id="{DDFAB535-98F0-4D1B-B1C9-15A5AC127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2" name="Image 251">
          <a:extLst>
            <a:ext uri="{FF2B5EF4-FFF2-40B4-BE49-F238E27FC236}">
              <a16:creationId xmlns:a16="http://schemas.microsoft.com/office/drawing/2014/main" id="{62BF1F4D-A4AC-48DE-8D93-64C218EE9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53" name="Image 252">
          <a:extLst>
            <a:ext uri="{FF2B5EF4-FFF2-40B4-BE49-F238E27FC236}">
              <a16:creationId xmlns:a16="http://schemas.microsoft.com/office/drawing/2014/main" id="{EF0A0DBC-EFDC-4633-A7EA-29786B474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4" name="Image 253">
          <a:extLst>
            <a:ext uri="{FF2B5EF4-FFF2-40B4-BE49-F238E27FC236}">
              <a16:creationId xmlns:a16="http://schemas.microsoft.com/office/drawing/2014/main" id="{3BF1E33F-8C39-42D6-8F71-AFA0ADB07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5" name="Image 254">
          <a:extLst>
            <a:ext uri="{FF2B5EF4-FFF2-40B4-BE49-F238E27FC236}">
              <a16:creationId xmlns:a16="http://schemas.microsoft.com/office/drawing/2014/main" id="{F220FDB2-8332-4AB8-AA70-67C38E30C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56" name="Image 255">
          <a:extLst>
            <a:ext uri="{FF2B5EF4-FFF2-40B4-BE49-F238E27FC236}">
              <a16:creationId xmlns:a16="http://schemas.microsoft.com/office/drawing/2014/main" id="{D1F6CE06-2A47-412D-A2F3-C4E73207E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7" name="Image 256">
          <a:extLst>
            <a:ext uri="{FF2B5EF4-FFF2-40B4-BE49-F238E27FC236}">
              <a16:creationId xmlns:a16="http://schemas.microsoft.com/office/drawing/2014/main" id="{976A32FD-E4F9-41AD-97B2-718FFDA71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58" name="Image 257">
          <a:extLst>
            <a:ext uri="{FF2B5EF4-FFF2-40B4-BE49-F238E27FC236}">
              <a16:creationId xmlns:a16="http://schemas.microsoft.com/office/drawing/2014/main" id="{6FCB276C-C4E9-4855-B666-839682CA1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59" name="Image 258">
          <a:extLst>
            <a:ext uri="{FF2B5EF4-FFF2-40B4-BE49-F238E27FC236}">
              <a16:creationId xmlns:a16="http://schemas.microsoft.com/office/drawing/2014/main" id="{7007EB0F-E7E1-4B78-B393-599A5CC20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60" name="Image 259">
          <a:extLst>
            <a:ext uri="{FF2B5EF4-FFF2-40B4-BE49-F238E27FC236}">
              <a16:creationId xmlns:a16="http://schemas.microsoft.com/office/drawing/2014/main" id="{7E45B5E8-9C3C-4AD8-8BAA-143CEC1B4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61" name="Image 260">
          <a:extLst>
            <a:ext uri="{FF2B5EF4-FFF2-40B4-BE49-F238E27FC236}">
              <a16:creationId xmlns:a16="http://schemas.microsoft.com/office/drawing/2014/main" id="{CA6257D3-0170-4A57-A222-D397C6285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62" name="Image 261">
          <a:extLst>
            <a:ext uri="{FF2B5EF4-FFF2-40B4-BE49-F238E27FC236}">
              <a16:creationId xmlns:a16="http://schemas.microsoft.com/office/drawing/2014/main" id="{41D277AD-D182-4AC6-B3AD-3317D38F5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3" name="Image 262">
          <a:extLst>
            <a:ext uri="{FF2B5EF4-FFF2-40B4-BE49-F238E27FC236}">
              <a16:creationId xmlns:a16="http://schemas.microsoft.com/office/drawing/2014/main" id="{F533E310-4E40-44A0-92CA-91D469DFF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4" name="Image 263">
          <a:extLst>
            <a:ext uri="{FF2B5EF4-FFF2-40B4-BE49-F238E27FC236}">
              <a16:creationId xmlns:a16="http://schemas.microsoft.com/office/drawing/2014/main" id="{E072F842-C9CF-41E4-9B78-C79B1FFE1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65" name="Image 264">
          <a:extLst>
            <a:ext uri="{FF2B5EF4-FFF2-40B4-BE49-F238E27FC236}">
              <a16:creationId xmlns:a16="http://schemas.microsoft.com/office/drawing/2014/main" id="{2ABA4D65-13F9-45EA-88FE-DA824EE22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6" name="Image 265">
          <a:extLst>
            <a:ext uri="{FF2B5EF4-FFF2-40B4-BE49-F238E27FC236}">
              <a16:creationId xmlns:a16="http://schemas.microsoft.com/office/drawing/2014/main" id="{D7498BB9-2C96-41B3-BA0E-CBAE1DDA8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67" name="Image 266">
          <a:extLst>
            <a:ext uri="{FF2B5EF4-FFF2-40B4-BE49-F238E27FC236}">
              <a16:creationId xmlns:a16="http://schemas.microsoft.com/office/drawing/2014/main" id="{448416D9-B60E-4097-9BDC-497DB48C5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68" name="Image 267">
          <a:extLst>
            <a:ext uri="{FF2B5EF4-FFF2-40B4-BE49-F238E27FC236}">
              <a16:creationId xmlns:a16="http://schemas.microsoft.com/office/drawing/2014/main" id="{069929B0-36C8-43FF-BFFB-F3F23C051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69" name="Image 268">
          <a:extLst>
            <a:ext uri="{FF2B5EF4-FFF2-40B4-BE49-F238E27FC236}">
              <a16:creationId xmlns:a16="http://schemas.microsoft.com/office/drawing/2014/main" id="{B4150DA3-F0D4-4345-A4B1-CBB6C833F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70" name="Image 269">
          <a:extLst>
            <a:ext uri="{FF2B5EF4-FFF2-40B4-BE49-F238E27FC236}">
              <a16:creationId xmlns:a16="http://schemas.microsoft.com/office/drawing/2014/main" id="{4E82E2B1-CEC7-44AD-8108-273E81809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71" name="Image 270">
          <a:extLst>
            <a:ext uri="{FF2B5EF4-FFF2-40B4-BE49-F238E27FC236}">
              <a16:creationId xmlns:a16="http://schemas.microsoft.com/office/drawing/2014/main" id="{E7855736-F212-488E-BA4D-74FB5594B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72" name="Image 271">
          <a:extLst>
            <a:ext uri="{FF2B5EF4-FFF2-40B4-BE49-F238E27FC236}">
              <a16:creationId xmlns:a16="http://schemas.microsoft.com/office/drawing/2014/main" id="{D558318E-CB84-47DA-906F-839540549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273" name="Image 272">
          <a:extLst>
            <a:ext uri="{FF2B5EF4-FFF2-40B4-BE49-F238E27FC236}">
              <a16:creationId xmlns:a16="http://schemas.microsoft.com/office/drawing/2014/main" id="{470FC5A8-90DE-4424-BF15-339C708C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274" name="Image 273">
          <a:extLst>
            <a:ext uri="{FF2B5EF4-FFF2-40B4-BE49-F238E27FC236}">
              <a16:creationId xmlns:a16="http://schemas.microsoft.com/office/drawing/2014/main" id="{E11374FA-0D1E-4191-A1A3-C9C5DD9B5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75" name="Image 274">
          <a:extLst>
            <a:ext uri="{FF2B5EF4-FFF2-40B4-BE49-F238E27FC236}">
              <a16:creationId xmlns:a16="http://schemas.microsoft.com/office/drawing/2014/main" id="{87EB5F3B-418F-4AE3-A164-4DE96C665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76" name="Image 275">
          <a:extLst>
            <a:ext uri="{FF2B5EF4-FFF2-40B4-BE49-F238E27FC236}">
              <a16:creationId xmlns:a16="http://schemas.microsoft.com/office/drawing/2014/main" id="{2B110836-A1AD-4DB7-B185-C8D4B203A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277" name="Image 276">
          <a:extLst>
            <a:ext uri="{FF2B5EF4-FFF2-40B4-BE49-F238E27FC236}">
              <a16:creationId xmlns:a16="http://schemas.microsoft.com/office/drawing/2014/main" id="{BCC41D00-CCF8-4AD3-9725-D733E3B79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78" name="Image 277">
          <a:extLst>
            <a:ext uri="{FF2B5EF4-FFF2-40B4-BE49-F238E27FC236}">
              <a16:creationId xmlns:a16="http://schemas.microsoft.com/office/drawing/2014/main" id="{658A5A5A-E823-4B61-AE4D-D46870B25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79" name="Image 278">
          <a:extLst>
            <a:ext uri="{FF2B5EF4-FFF2-40B4-BE49-F238E27FC236}">
              <a16:creationId xmlns:a16="http://schemas.microsoft.com/office/drawing/2014/main" id="{FE7CF808-010C-494C-89FD-3AD21DE64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80" name="Image 279">
          <a:extLst>
            <a:ext uri="{FF2B5EF4-FFF2-40B4-BE49-F238E27FC236}">
              <a16:creationId xmlns:a16="http://schemas.microsoft.com/office/drawing/2014/main" id="{4AD2018D-AE18-4118-A2A4-7E8916F02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1" name="Image 280">
          <a:extLst>
            <a:ext uri="{FF2B5EF4-FFF2-40B4-BE49-F238E27FC236}">
              <a16:creationId xmlns:a16="http://schemas.microsoft.com/office/drawing/2014/main" id="{4D2938F0-9A44-45E5-BF9B-275841306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2" name="Image 281">
          <a:extLst>
            <a:ext uri="{FF2B5EF4-FFF2-40B4-BE49-F238E27FC236}">
              <a16:creationId xmlns:a16="http://schemas.microsoft.com/office/drawing/2014/main" id="{CBCA5C2B-7D44-4EFE-82F7-514520E3B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83" name="Image 282">
          <a:extLst>
            <a:ext uri="{FF2B5EF4-FFF2-40B4-BE49-F238E27FC236}">
              <a16:creationId xmlns:a16="http://schemas.microsoft.com/office/drawing/2014/main" id="{B7CFBFD2-9363-4A19-9392-C5FE79E35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4" name="Image 283">
          <a:extLst>
            <a:ext uri="{FF2B5EF4-FFF2-40B4-BE49-F238E27FC236}">
              <a16:creationId xmlns:a16="http://schemas.microsoft.com/office/drawing/2014/main" id="{5BFC607D-4D3A-42D6-8099-EF65A169A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5" name="Image 284">
          <a:extLst>
            <a:ext uri="{FF2B5EF4-FFF2-40B4-BE49-F238E27FC236}">
              <a16:creationId xmlns:a16="http://schemas.microsoft.com/office/drawing/2014/main" id="{16C2017D-8443-4FD6-B5CF-154BDEDDF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86" name="Image 285">
          <a:extLst>
            <a:ext uri="{FF2B5EF4-FFF2-40B4-BE49-F238E27FC236}">
              <a16:creationId xmlns:a16="http://schemas.microsoft.com/office/drawing/2014/main" id="{AE259C13-F6ED-4F6C-B145-5EB3FB314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7" name="Image 286">
          <a:extLst>
            <a:ext uri="{FF2B5EF4-FFF2-40B4-BE49-F238E27FC236}">
              <a16:creationId xmlns:a16="http://schemas.microsoft.com/office/drawing/2014/main" id="{C4D15349-5878-43DC-9524-C68FBCE38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288" name="Image 287">
          <a:extLst>
            <a:ext uri="{FF2B5EF4-FFF2-40B4-BE49-F238E27FC236}">
              <a16:creationId xmlns:a16="http://schemas.microsoft.com/office/drawing/2014/main" id="{E399DCB7-1AB6-4F71-9644-AE62A7B99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289" name="Image 288">
          <a:extLst>
            <a:ext uri="{FF2B5EF4-FFF2-40B4-BE49-F238E27FC236}">
              <a16:creationId xmlns:a16="http://schemas.microsoft.com/office/drawing/2014/main" id="{EDCD1704-AD02-476C-8696-1FEF4B0F0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90" name="Image 289">
          <a:extLst>
            <a:ext uri="{FF2B5EF4-FFF2-40B4-BE49-F238E27FC236}">
              <a16:creationId xmlns:a16="http://schemas.microsoft.com/office/drawing/2014/main" id="{9E9E4C6D-A463-42CF-9851-F72ADC1EE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91" name="Image 290">
          <a:extLst>
            <a:ext uri="{FF2B5EF4-FFF2-40B4-BE49-F238E27FC236}">
              <a16:creationId xmlns:a16="http://schemas.microsoft.com/office/drawing/2014/main" id="{15A6EF7E-2080-4F5F-BDFB-42CCE125B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292" name="Image 291">
          <a:extLst>
            <a:ext uri="{FF2B5EF4-FFF2-40B4-BE49-F238E27FC236}">
              <a16:creationId xmlns:a16="http://schemas.microsoft.com/office/drawing/2014/main" id="{6D28278E-CBCB-4C29-99BC-C6E8F10E5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93" name="Image 292">
          <a:extLst>
            <a:ext uri="{FF2B5EF4-FFF2-40B4-BE49-F238E27FC236}">
              <a16:creationId xmlns:a16="http://schemas.microsoft.com/office/drawing/2014/main" id="{F6FD254E-4157-4DAE-8495-795CCCD42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294" name="Image 293">
          <a:extLst>
            <a:ext uri="{FF2B5EF4-FFF2-40B4-BE49-F238E27FC236}">
              <a16:creationId xmlns:a16="http://schemas.microsoft.com/office/drawing/2014/main" id="{902507B4-E277-48A3-BDFC-A0A44FECC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295" name="Image 294">
          <a:extLst>
            <a:ext uri="{FF2B5EF4-FFF2-40B4-BE49-F238E27FC236}">
              <a16:creationId xmlns:a16="http://schemas.microsoft.com/office/drawing/2014/main" id="{AD5D268F-A921-48F9-985E-35F7A14BD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296" name="Image 295">
          <a:extLst>
            <a:ext uri="{FF2B5EF4-FFF2-40B4-BE49-F238E27FC236}">
              <a16:creationId xmlns:a16="http://schemas.microsoft.com/office/drawing/2014/main" id="{A9FD07E2-08D6-4E14-825B-DCFA0D49D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297" name="Image 296">
          <a:extLst>
            <a:ext uri="{FF2B5EF4-FFF2-40B4-BE49-F238E27FC236}">
              <a16:creationId xmlns:a16="http://schemas.microsoft.com/office/drawing/2014/main" id="{880D61C0-0CB1-435F-A17B-D91EF4697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298" name="Image 297">
          <a:extLst>
            <a:ext uri="{FF2B5EF4-FFF2-40B4-BE49-F238E27FC236}">
              <a16:creationId xmlns:a16="http://schemas.microsoft.com/office/drawing/2014/main" id="{760A995D-A9BB-48ED-90B7-365E7CB6E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299" name="Image 298">
          <a:extLst>
            <a:ext uri="{FF2B5EF4-FFF2-40B4-BE49-F238E27FC236}">
              <a16:creationId xmlns:a16="http://schemas.microsoft.com/office/drawing/2014/main" id="{E479BF3E-D16F-4CE6-AE1B-605A0EB53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00" name="Image 299">
          <a:extLst>
            <a:ext uri="{FF2B5EF4-FFF2-40B4-BE49-F238E27FC236}">
              <a16:creationId xmlns:a16="http://schemas.microsoft.com/office/drawing/2014/main" id="{8E72D593-B351-4968-B714-B435C8CA6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01" name="Image 300">
          <a:extLst>
            <a:ext uri="{FF2B5EF4-FFF2-40B4-BE49-F238E27FC236}">
              <a16:creationId xmlns:a16="http://schemas.microsoft.com/office/drawing/2014/main" id="{9F3CF447-A7BF-4F1A-8ADD-5C9F238EF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2" name="Image 301">
          <a:extLst>
            <a:ext uri="{FF2B5EF4-FFF2-40B4-BE49-F238E27FC236}">
              <a16:creationId xmlns:a16="http://schemas.microsoft.com/office/drawing/2014/main" id="{DD1F26A9-A773-45E3-BE89-7460328BD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3" name="Image 302">
          <a:extLst>
            <a:ext uri="{FF2B5EF4-FFF2-40B4-BE49-F238E27FC236}">
              <a16:creationId xmlns:a16="http://schemas.microsoft.com/office/drawing/2014/main" id="{0A6AA086-9CC4-4817-832D-2B7270D24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04" name="Image 303">
          <a:extLst>
            <a:ext uri="{FF2B5EF4-FFF2-40B4-BE49-F238E27FC236}">
              <a16:creationId xmlns:a16="http://schemas.microsoft.com/office/drawing/2014/main" id="{340C4EF9-7967-4CE3-9773-2F8EF8A47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5" name="Image 304">
          <a:extLst>
            <a:ext uri="{FF2B5EF4-FFF2-40B4-BE49-F238E27FC236}">
              <a16:creationId xmlns:a16="http://schemas.microsoft.com/office/drawing/2014/main" id="{67842769-DB78-4D0F-963F-3C40EE78D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6" name="Image 305">
          <a:extLst>
            <a:ext uri="{FF2B5EF4-FFF2-40B4-BE49-F238E27FC236}">
              <a16:creationId xmlns:a16="http://schemas.microsoft.com/office/drawing/2014/main" id="{53E2093B-8B11-4FB6-A8E6-9D02C08D6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07" name="Image 306">
          <a:extLst>
            <a:ext uri="{FF2B5EF4-FFF2-40B4-BE49-F238E27FC236}">
              <a16:creationId xmlns:a16="http://schemas.microsoft.com/office/drawing/2014/main" id="{E98298F0-EE47-4682-A3C8-9508DD5E1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8" name="Image 307">
          <a:extLst>
            <a:ext uri="{FF2B5EF4-FFF2-40B4-BE49-F238E27FC236}">
              <a16:creationId xmlns:a16="http://schemas.microsoft.com/office/drawing/2014/main" id="{81362450-6B63-47F7-AF1E-18DD67E32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09" name="Image 308">
          <a:extLst>
            <a:ext uri="{FF2B5EF4-FFF2-40B4-BE49-F238E27FC236}">
              <a16:creationId xmlns:a16="http://schemas.microsoft.com/office/drawing/2014/main" id="{9FA4FA23-9C9E-4DE3-974B-E86E39649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10" name="Image 309">
          <a:extLst>
            <a:ext uri="{FF2B5EF4-FFF2-40B4-BE49-F238E27FC236}">
              <a16:creationId xmlns:a16="http://schemas.microsoft.com/office/drawing/2014/main" id="{28EB6FCF-5AC7-478B-9DE8-604C5736C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11" name="Image 310">
          <a:extLst>
            <a:ext uri="{FF2B5EF4-FFF2-40B4-BE49-F238E27FC236}">
              <a16:creationId xmlns:a16="http://schemas.microsoft.com/office/drawing/2014/main" id="{3570DD02-109B-4698-A13B-16524A308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12" name="Image 311">
          <a:extLst>
            <a:ext uri="{FF2B5EF4-FFF2-40B4-BE49-F238E27FC236}">
              <a16:creationId xmlns:a16="http://schemas.microsoft.com/office/drawing/2014/main" id="{E10D45EA-D4E5-4D88-BCAE-EE6CD3072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13" name="Image 312">
          <a:extLst>
            <a:ext uri="{FF2B5EF4-FFF2-40B4-BE49-F238E27FC236}">
              <a16:creationId xmlns:a16="http://schemas.microsoft.com/office/drawing/2014/main" id="{F7AF772A-90DE-43A3-9ECF-F986A8591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14" name="Image 313">
          <a:extLst>
            <a:ext uri="{FF2B5EF4-FFF2-40B4-BE49-F238E27FC236}">
              <a16:creationId xmlns:a16="http://schemas.microsoft.com/office/drawing/2014/main" id="{5C030756-C971-4349-A9B9-886345C51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15" name="Image 314">
          <a:extLst>
            <a:ext uri="{FF2B5EF4-FFF2-40B4-BE49-F238E27FC236}">
              <a16:creationId xmlns:a16="http://schemas.microsoft.com/office/drawing/2014/main" id="{FA16BC85-E081-4051-80CF-71D6CFD83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16" name="Image 315">
          <a:extLst>
            <a:ext uri="{FF2B5EF4-FFF2-40B4-BE49-F238E27FC236}">
              <a16:creationId xmlns:a16="http://schemas.microsoft.com/office/drawing/2014/main" id="{D9A1DA3F-EAE0-4B76-A065-603177124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17" name="Image 316">
          <a:extLst>
            <a:ext uri="{FF2B5EF4-FFF2-40B4-BE49-F238E27FC236}">
              <a16:creationId xmlns:a16="http://schemas.microsoft.com/office/drawing/2014/main" id="{34721AFD-63DB-4E89-9C47-02C79B3CD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18" name="Image 317">
          <a:extLst>
            <a:ext uri="{FF2B5EF4-FFF2-40B4-BE49-F238E27FC236}">
              <a16:creationId xmlns:a16="http://schemas.microsoft.com/office/drawing/2014/main" id="{84A3F2BD-8E7C-44E6-AE4D-B30DD44CE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19" name="Image 318">
          <a:extLst>
            <a:ext uri="{FF2B5EF4-FFF2-40B4-BE49-F238E27FC236}">
              <a16:creationId xmlns:a16="http://schemas.microsoft.com/office/drawing/2014/main" id="{4F9420A4-E773-47D7-BFB7-256973214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20" name="Image 319">
          <a:extLst>
            <a:ext uri="{FF2B5EF4-FFF2-40B4-BE49-F238E27FC236}">
              <a16:creationId xmlns:a16="http://schemas.microsoft.com/office/drawing/2014/main" id="{72D0DE5B-20A8-4A07-A62E-D3DD77252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21" name="Image 320">
          <a:extLst>
            <a:ext uri="{FF2B5EF4-FFF2-40B4-BE49-F238E27FC236}">
              <a16:creationId xmlns:a16="http://schemas.microsoft.com/office/drawing/2014/main" id="{3FA704EB-BCD0-4DDE-8C0F-B455C475C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22" name="Image 321">
          <a:extLst>
            <a:ext uri="{FF2B5EF4-FFF2-40B4-BE49-F238E27FC236}">
              <a16:creationId xmlns:a16="http://schemas.microsoft.com/office/drawing/2014/main" id="{FCDC0413-3ED8-4FAF-A38C-A003AE81D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23" name="Image 322">
          <a:extLst>
            <a:ext uri="{FF2B5EF4-FFF2-40B4-BE49-F238E27FC236}">
              <a16:creationId xmlns:a16="http://schemas.microsoft.com/office/drawing/2014/main" id="{B4CF9C3E-720D-4706-84F8-5C2182DCB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324" name="Image 323">
          <a:extLst>
            <a:ext uri="{FF2B5EF4-FFF2-40B4-BE49-F238E27FC236}">
              <a16:creationId xmlns:a16="http://schemas.microsoft.com/office/drawing/2014/main" id="{116E8DB0-6B55-421C-BE8D-F5E4ED5DB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325" name="Image 324">
          <a:extLst>
            <a:ext uri="{FF2B5EF4-FFF2-40B4-BE49-F238E27FC236}">
              <a16:creationId xmlns:a16="http://schemas.microsoft.com/office/drawing/2014/main" id="{725F2031-C784-4149-8438-EE9FF6B87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26" name="Image 325">
          <a:extLst>
            <a:ext uri="{FF2B5EF4-FFF2-40B4-BE49-F238E27FC236}">
              <a16:creationId xmlns:a16="http://schemas.microsoft.com/office/drawing/2014/main" id="{B1BC12CC-81B0-4AEC-9CE5-E58F00A0A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27" name="Image 326">
          <a:extLst>
            <a:ext uri="{FF2B5EF4-FFF2-40B4-BE49-F238E27FC236}">
              <a16:creationId xmlns:a16="http://schemas.microsoft.com/office/drawing/2014/main" id="{73808B47-2A74-4FF3-9DBE-68411A045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328" name="Image 327">
          <a:extLst>
            <a:ext uri="{FF2B5EF4-FFF2-40B4-BE49-F238E27FC236}">
              <a16:creationId xmlns:a16="http://schemas.microsoft.com/office/drawing/2014/main" id="{F572913B-C48D-422C-83CC-A59A7EF57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29" name="Image 328">
          <a:extLst>
            <a:ext uri="{FF2B5EF4-FFF2-40B4-BE49-F238E27FC236}">
              <a16:creationId xmlns:a16="http://schemas.microsoft.com/office/drawing/2014/main" id="{5F126755-7E5B-4342-A2E6-EF86CE890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30" name="Image 329">
          <a:extLst>
            <a:ext uri="{FF2B5EF4-FFF2-40B4-BE49-F238E27FC236}">
              <a16:creationId xmlns:a16="http://schemas.microsoft.com/office/drawing/2014/main" id="{EBFA330F-6994-46E7-8FCB-F5551D8DC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31" name="Image 330">
          <a:extLst>
            <a:ext uri="{FF2B5EF4-FFF2-40B4-BE49-F238E27FC236}">
              <a16:creationId xmlns:a16="http://schemas.microsoft.com/office/drawing/2014/main" id="{FC5FE478-D922-465F-A1B3-C196A4A656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2" name="Image 331">
          <a:extLst>
            <a:ext uri="{FF2B5EF4-FFF2-40B4-BE49-F238E27FC236}">
              <a16:creationId xmlns:a16="http://schemas.microsoft.com/office/drawing/2014/main" id="{D8C7BC26-8BBD-4653-B60F-AC7AEE81B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3" name="Image 332">
          <a:extLst>
            <a:ext uri="{FF2B5EF4-FFF2-40B4-BE49-F238E27FC236}">
              <a16:creationId xmlns:a16="http://schemas.microsoft.com/office/drawing/2014/main" id="{B6217BEF-8928-416C-B89C-D0DA9B4FC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34" name="Image 333">
          <a:extLst>
            <a:ext uri="{FF2B5EF4-FFF2-40B4-BE49-F238E27FC236}">
              <a16:creationId xmlns:a16="http://schemas.microsoft.com/office/drawing/2014/main" id="{E4B7B84A-88DC-4A92-93EB-0966E1B7A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5" name="Image 334">
          <a:extLst>
            <a:ext uri="{FF2B5EF4-FFF2-40B4-BE49-F238E27FC236}">
              <a16:creationId xmlns:a16="http://schemas.microsoft.com/office/drawing/2014/main" id="{3101C6FC-24DC-4ADB-B64C-29816C8AA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6" name="Image 335">
          <a:extLst>
            <a:ext uri="{FF2B5EF4-FFF2-40B4-BE49-F238E27FC236}">
              <a16:creationId xmlns:a16="http://schemas.microsoft.com/office/drawing/2014/main" id="{ABDDFA26-1AC8-47D4-89F1-03A840B80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37" name="Image 336">
          <a:extLst>
            <a:ext uri="{FF2B5EF4-FFF2-40B4-BE49-F238E27FC236}">
              <a16:creationId xmlns:a16="http://schemas.microsoft.com/office/drawing/2014/main" id="{27352580-E00E-4DB0-A66B-FD5107AFD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8" name="Image 337">
          <a:extLst>
            <a:ext uri="{FF2B5EF4-FFF2-40B4-BE49-F238E27FC236}">
              <a16:creationId xmlns:a16="http://schemas.microsoft.com/office/drawing/2014/main" id="{00B47FE3-70A0-4032-83DF-91ADDF681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39" name="Image 338">
          <a:extLst>
            <a:ext uri="{FF2B5EF4-FFF2-40B4-BE49-F238E27FC236}">
              <a16:creationId xmlns:a16="http://schemas.microsoft.com/office/drawing/2014/main" id="{AEDE71D8-D5B1-49E9-8289-3B71B79C8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40" name="Image 339">
          <a:extLst>
            <a:ext uri="{FF2B5EF4-FFF2-40B4-BE49-F238E27FC236}">
              <a16:creationId xmlns:a16="http://schemas.microsoft.com/office/drawing/2014/main" id="{550CA2A9-A070-4D5F-AC56-EA1BB7AB8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41" name="Image 340">
          <a:extLst>
            <a:ext uri="{FF2B5EF4-FFF2-40B4-BE49-F238E27FC236}">
              <a16:creationId xmlns:a16="http://schemas.microsoft.com/office/drawing/2014/main" id="{17188A3D-DDD4-46C5-8207-602C13F08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29921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42" name="Image 341">
          <a:extLst>
            <a:ext uri="{FF2B5EF4-FFF2-40B4-BE49-F238E27FC236}">
              <a16:creationId xmlns:a16="http://schemas.microsoft.com/office/drawing/2014/main" id="{A5916444-D254-4739-BADA-6EC1352C2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299210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43" name="Image 342">
          <a:extLst>
            <a:ext uri="{FF2B5EF4-FFF2-40B4-BE49-F238E27FC236}">
              <a16:creationId xmlns:a16="http://schemas.microsoft.com/office/drawing/2014/main" id="{9D6D026A-9BAE-4715-B526-372B917A1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299210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44" name="Image 343">
          <a:extLst>
            <a:ext uri="{FF2B5EF4-FFF2-40B4-BE49-F238E27FC236}">
              <a16:creationId xmlns:a16="http://schemas.microsoft.com/office/drawing/2014/main" id="{015AB0EE-354B-4A76-815B-7DBC400CB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30153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345" name="Image 344">
          <a:extLst>
            <a:ext uri="{FF2B5EF4-FFF2-40B4-BE49-F238E27FC236}">
              <a16:creationId xmlns:a16="http://schemas.microsoft.com/office/drawing/2014/main" id="{1A8A04CC-D637-4FA7-9CB6-5AB03CDC44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29519362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346" name="Image 345">
          <a:extLst>
            <a:ext uri="{FF2B5EF4-FFF2-40B4-BE49-F238E27FC236}">
              <a16:creationId xmlns:a16="http://schemas.microsoft.com/office/drawing/2014/main" id="{39F601D8-EEAD-4EDF-B111-80C33B3FF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2894786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47" name="Image 346">
          <a:extLst>
            <a:ext uri="{FF2B5EF4-FFF2-40B4-BE49-F238E27FC236}">
              <a16:creationId xmlns:a16="http://schemas.microsoft.com/office/drawing/2014/main" id="{5B322B9F-83F8-4541-B694-C6A4788CC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9921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48" name="Image 347">
          <a:extLst>
            <a:ext uri="{FF2B5EF4-FFF2-40B4-BE49-F238E27FC236}">
              <a16:creationId xmlns:a16="http://schemas.microsoft.com/office/drawing/2014/main" id="{6C9F7BB0-1243-4523-B07C-AC0CAEC9F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189142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349" name="Image 348">
          <a:extLst>
            <a:ext uri="{FF2B5EF4-FFF2-40B4-BE49-F238E27FC236}">
              <a16:creationId xmlns:a16="http://schemas.microsoft.com/office/drawing/2014/main" id="{03D613D6-A19E-406F-BB29-D0650373F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29921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50" name="Image 349">
          <a:extLst>
            <a:ext uri="{FF2B5EF4-FFF2-40B4-BE49-F238E27FC236}">
              <a16:creationId xmlns:a16="http://schemas.microsoft.com/office/drawing/2014/main" id="{570B20E8-FACE-4FDE-8123-08CDF636A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188720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51" name="Image 350">
          <a:extLst>
            <a:ext uri="{FF2B5EF4-FFF2-40B4-BE49-F238E27FC236}">
              <a16:creationId xmlns:a16="http://schemas.microsoft.com/office/drawing/2014/main" id="{48F9E345-534F-45BF-AF07-12355DF26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257776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52" name="Image 351">
          <a:extLst>
            <a:ext uri="{FF2B5EF4-FFF2-40B4-BE49-F238E27FC236}">
              <a16:creationId xmlns:a16="http://schemas.microsoft.com/office/drawing/2014/main" id="{75328B38-4A7A-4347-9900-89915B5F1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177480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3" name="Image 352">
          <a:extLst>
            <a:ext uri="{FF2B5EF4-FFF2-40B4-BE49-F238E27FC236}">
              <a16:creationId xmlns:a16="http://schemas.microsoft.com/office/drawing/2014/main" id="{54D2AA9B-F102-478E-AF59-D667397DC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3015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4" name="Image 353">
          <a:extLst>
            <a:ext uri="{FF2B5EF4-FFF2-40B4-BE49-F238E27FC236}">
              <a16:creationId xmlns:a16="http://schemas.microsoft.com/office/drawing/2014/main" id="{5BCD9A53-23F4-4C03-93E9-F61029CD5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992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55" name="Image 354">
          <a:extLst>
            <a:ext uri="{FF2B5EF4-FFF2-40B4-BE49-F238E27FC236}">
              <a16:creationId xmlns:a16="http://schemas.microsoft.com/office/drawing/2014/main" id="{A3D23192-8F71-4823-A789-24A3C372C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1891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6" name="Image 355">
          <a:extLst>
            <a:ext uri="{FF2B5EF4-FFF2-40B4-BE49-F238E27FC236}">
              <a16:creationId xmlns:a16="http://schemas.microsoft.com/office/drawing/2014/main" id="{A59E78A4-65AA-4CE0-9720-DC187A96C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3015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7" name="Image 356">
          <a:extLst>
            <a:ext uri="{FF2B5EF4-FFF2-40B4-BE49-F238E27FC236}">
              <a16:creationId xmlns:a16="http://schemas.microsoft.com/office/drawing/2014/main" id="{DAD4B3EA-9D5A-45D5-BAA4-7889EF308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992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58" name="Image 357">
          <a:extLst>
            <a:ext uri="{FF2B5EF4-FFF2-40B4-BE49-F238E27FC236}">
              <a16:creationId xmlns:a16="http://schemas.microsoft.com/office/drawing/2014/main" id="{FB88A40D-24E0-47E9-AB8B-AB9445991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1891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59" name="Image 358">
          <a:extLst>
            <a:ext uri="{FF2B5EF4-FFF2-40B4-BE49-F238E27FC236}">
              <a16:creationId xmlns:a16="http://schemas.microsoft.com/office/drawing/2014/main" id="{1157FCED-3261-4ED4-AA6E-357F2CAD6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3015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0" name="Image 359">
          <a:extLst>
            <a:ext uri="{FF2B5EF4-FFF2-40B4-BE49-F238E27FC236}">
              <a16:creationId xmlns:a16="http://schemas.microsoft.com/office/drawing/2014/main" id="{73493E31-07B0-4855-8FF3-0D89C8B64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992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61" name="Image 360">
          <a:extLst>
            <a:ext uri="{FF2B5EF4-FFF2-40B4-BE49-F238E27FC236}">
              <a16:creationId xmlns:a16="http://schemas.microsoft.com/office/drawing/2014/main" id="{20632AA6-D2E1-4414-A0E2-C5D1B0295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18914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62" name="Image 361">
          <a:extLst>
            <a:ext uri="{FF2B5EF4-FFF2-40B4-BE49-F238E27FC236}">
              <a16:creationId xmlns:a16="http://schemas.microsoft.com/office/drawing/2014/main" id="{15DA925D-CDF4-4574-81CE-1AF0607C7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30153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63" name="Image 362">
          <a:extLst>
            <a:ext uri="{FF2B5EF4-FFF2-40B4-BE49-F238E27FC236}">
              <a16:creationId xmlns:a16="http://schemas.microsoft.com/office/drawing/2014/main" id="{10296181-A19F-430E-9119-CABC69FE1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299210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64" name="Image 363">
          <a:extLst>
            <a:ext uri="{FF2B5EF4-FFF2-40B4-BE49-F238E27FC236}">
              <a16:creationId xmlns:a16="http://schemas.microsoft.com/office/drawing/2014/main" id="{93EEB5D4-4AE0-4530-B26F-3C37F8305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21891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5" name="Image 364">
          <a:extLst>
            <a:ext uri="{FF2B5EF4-FFF2-40B4-BE49-F238E27FC236}">
              <a16:creationId xmlns:a16="http://schemas.microsoft.com/office/drawing/2014/main" id="{F49172E9-DA64-4DDF-ABFC-29BCEADFB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3015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6" name="Image 365">
          <a:extLst>
            <a:ext uri="{FF2B5EF4-FFF2-40B4-BE49-F238E27FC236}">
              <a16:creationId xmlns:a16="http://schemas.microsoft.com/office/drawing/2014/main" id="{B52B0BE7-5A02-4D5E-B634-EF05487A4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992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67" name="Image 366">
          <a:extLst>
            <a:ext uri="{FF2B5EF4-FFF2-40B4-BE49-F238E27FC236}">
              <a16:creationId xmlns:a16="http://schemas.microsoft.com/office/drawing/2014/main" id="{0D4F0A09-B9CB-4773-AADA-EEF985C78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18914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8" name="Image 367">
          <a:extLst>
            <a:ext uri="{FF2B5EF4-FFF2-40B4-BE49-F238E27FC236}">
              <a16:creationId xmlns:a16="http://schemas.microsoft.com/office/drawing/2014/main" id="{FEF81B29-9E3F-49D4-9F14-B004C9F26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30153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69" name="Image 368">
          <a:extLst>
            <a:ext uri="{FF2B5EF4-FFF2-40B4-BE49-F238E27FC236}">
              <a16:creationId xmlns:a16="http://schemas.microsoft.com/office/drawing/2014/main" id="{03BB693B-EBD0-4A0A-8E5D-CDAD01A57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299210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70" name="Image 369">
          <a:extLst>
            <a:ext uri="{FF2B5EF4-FFF2-40B4-BE49-F238E27FC236}">
              <a16:creationId xmlns:a16="http://schemas.microsoft.com/office/drawing/2014/main" id="{A84B4C04-31F2-4F0F-BEE1-A661610A3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218914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71" name="Image 370">
          <a:extLst>
            <a:ext uri="{FF2B5EF4-FFF2-40B4-BE49-F238E27FC236}">
              <a16:creationId xmlns:a16="http://schemas.microsoft.com/office/drawing/2014/main" id="{FBA044BE-7A73-4379-854C-1AAFD1F8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843438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72" name="Image 371">
          <a:extLst>
            <a:ext uri="{FF2B5EF4-FFF2-40B4-BE49-F238E27FC236}">
              <a16:creationId xmlns:a16="http://schemas.microsoft.com/office/drawing/2014/main" id="{8D86F9C0-360D-41E0-8DC8-0E375E757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8434387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373" name="Image 372">
          <a:extLst>
            <a:ext uri="{FF2B5EF4-FFF2-40B4-BE49-F238E27FC236}">
              <a16:creationId xmlns:a16="http://schemas.microsoft.com/office/drawing/2014/main" id="{DF2CFB60-C5AE-4F92-8C95-9E50F425C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8434387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74" name="Image 373">
          <a:extLst>
            <a:ext uri="{FF2B5EF4-FFF2-40B4-BE49-F238E27FC236}">
              <a16:creationId xmlns:a16="http://schemas.microsoft.com/office/drawing/2014/main" id="{29E6BB99-C217-4670-8720-C3DD43A60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7743825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375" name="Image 374">
          <a:extLst>
            <a:ext uri="{FF2B5EF4-FFF2-40B4-BE49-F238E27FC236}">
              <a16:creationId xmlns:a16="http://schemas.microsoft.com/office/drawing/2014/main" id="{798133D3-B16E-43F5-832C-56BC71FAC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8394223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376" name="Image 375">
          <a:extLst>
            <a:ext uri="{FF2B5EF4-FFF2-40B4-BE49-F238E27FC236}">
              <a16:creationId xmlns:a16="http://schemas.microsoft.com/office/drawing/2014/main" id="{EEB8CAF2-E4D6-48C5-B966-2CDDBFC58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8337073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377" name="Image 376">
          <a:extLst>
            <a:ext uri="{FF2B5EF4-FFF2-40B4-BE49-F238E27FC236}">
              <a16:creationId xmlns:a16="http://schemas.microsoft.com/office/drawing/2014/main" id="{F4FCBCDB-3D9E-4375-AA4C-93F8FA8BC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843438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378" name="Image 377">
          <a:extLst>
            <a:ext uri="{FF2B5EF4-FFF2-40B4-BE49-F238E27FC236}">
              <a16:creationId xmlns:a16="http://schemas.microsoft.com/office/drawing/2014/main" id="{7081E1A9-D267-4CA6-B565-8A472FB082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763143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379" name="Image 378">
          <a:extLst>
            <a:ext uri="{FF2B5EF4-FFF2-40B4-BE49-F238E27FC236}">
              <a16:creationId xmlns:a16="http://schemas.microsoft.com/office/drawing/2014/main" id="{E2CF117D-5BB7-425D-BB38-7011AE7CD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84343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80" name="Image 379">
          <a:extLst>
            <a:ext uri="{FF2B5EF4-FFF2-40B4-BE49-F238E27FC236}">
              <a16:creationId xmlns:a16="http://schemas.microsoft.com/office/drawing/2014/main" id="{EF24BD4D-54F3-412C-979C-3086C9112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3294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81" name="Image 380">
          <a:extLst>
            <a:ext uri="{FF2B5EF4-FFF2-40B4-BE49-F238E27FC236}">
              <a16:creationId xmlns:a16="http://schemas.microsoft.com/office/drawing/2014/main" id="{8A9D2FA6-84E9-48E9-AD57-7685848D3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8020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382" name="Image 381">
          <a:extLst>
            <a:ext uri="{FF2B5EF4-FFF2-40B4-BE49-F238E27FC236}">
              <a16:creationId xmlns:a16="http://schemas.microsoft.com/office/drawing/2014/main" id="{05ED1513-C6B2-48DF-A746-0CF35FE94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72170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3" name="Image 382">
          <a:extLst>
            <a:ext uri="{FF2B5EF4-FFF2-40B4-BE49-F238E27FC236}">
              <a16:creationId xmlns:a16="http://schemas.microsoft.com/office/drawing/2014/main" id="{BBE8BEA7-457A-46E1-AE85-99FE733D6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7438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4" name="Image 383">
          <a:extLst>
            <a:ext uri="{FF2B5EF4-FFF2-40B4-BE49-F238E27FC236}">
              <a16:creationId xmlns:a16="http://schemas.microsoft.com/office/drawing/2014/main" id="{5CBA6292-8A02-4AB5-B742-C458BC024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84343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85" name="Image 384">
          <a:extLst>
            <a:ext uri="{FF2B5EF4-FFF2-40B4-BE49-F238E27FC236}">
              <a16:creationId xmlns:a16="http://schemas.microsoft.com/office/drawing/2014/main" id="{12EE6245-8006-4F3E-BF4F-EC5FF7064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6314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6" name="Image 385">
          <a:extLst>
            <a:ext uri="{FF2B5EF4-FFF2-40B4-BE49-F238E27FC236}">
              <a16:creationId xmlns:a16="http://schemas.microsoft.com/office/drawing/2014/main" id="{CF65A657-9D21-4690-879C-31F3157E2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7438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7" name="Image 386">
          <a:extLst>
            <a:ext uri="{FF2B5EF4-FFF2-40B4-BE49-F238E27FC236}">
              <a16:creationId xmlns:a16="http://schemas.microsoft.com/office/drawing/2014/main" id="{CCDBFE05-81BB-4FC4-85CB-19292C010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84343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88" name="Image 387">
          <a:extLst>
            <a:ext uri="{FF2B5EF4-FFF2-40B4-BE49-F238E27FC236}">
              <a16:creationId xmlns:a16="http://schemas.microsoft.com/office/drawing/2014/main" id="{3975CFCD-FFEF-45CB-A477-D0F7F58A8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6314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89" name="Image 388">
          <a:extLst>
            <a:ext uri="{FF2B5EF4-FFF2-40B4-BE49-F238E27FC236}">
              <a16:creationId xmlns:a16="http://schemas.microsoft.com/office/drawing/2014/main" id="{F3A45EF1-ECAF-4F0A-901F-F4300C187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77438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390" name="Image 389">
          <a:extLst>
            <a:ext uri="{FF2B5EF4-FFF2-40B4-BE49-F238E27FC236}">
              <a16:creationId xmlns:a16="http://schemas.microsoft.com/office/drawing/2014/main" id="{30FA8B24-42A9-4130-8A85-33879C88F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843438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391" name="Image 390">
          <a:extLst>
            <a:ext uri="{FF2B5EF4-FFF2-40B4-BE49-F238E27FC236}">
              <a16:creationId xmlns:a16="http://schemas.microsoft.com/office/drawing/2014/main" id="{0E7D27E4-E46C-4C5E-B98D-741072B8B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763143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30</xdr:row>
      <xdr:rowOff>0</xdr:rowOff>
    </xdr:from>
    <xdr:ext cx="927017" cy="0"/>
    <xdr:pic>
      <xdr:nvPicPr>
        <xdr:cNvPr id="392" name="Image 391">
          <a:extLst>
            <a:ext uri="{FF2B5EF4-FFF2-40B4-BE49-F238E27FC236}">
              <a16:creationId xmlns:a16="http://schemas.microsoft.com/office/drawing/2014/main" id="{44E267EC-67B6-4BB0-9F9D-A731EE721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21932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30</xdr:row>
      <xdr:rowOff>0</xdr:rowOff>
    </xdr:from>
    <xdr:ext cx="927017" cy="0"/>
    <xdr:pic>
      <xdr:nvPicPr>
        <xdr:cNvPr id="393" name="Image 392">
          <a:extLst>
            <a:ext uri="{FF2B5EF4-FFF2-40B4-BE49-F238E27FC236}">
              <a16:creationId xmlns:a16="http://schemas.microsoft.com/office/drawing/2014/main" id="{9C21C58B-A0E0-4C72-AEAF-130579236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219325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30</xdr:row>
      <xdr:rowOff>0</xdr:rowOff>
    </xdr:from>
    <xdr:ext cx="927017" cy="0"/>
    <xdr:pic>
      <xdr:nvPicPr>
        <xdr:cNvPr id="394" name="Image 393">
          <a:extLst>
            <a:ext uri="{FF2B5EF4-FFF2-40B4-BE49-F238E27FC236}">
              <a16:creationId xmlns:a16="http://schemas.microsoft.com/office/drawing/2014/main" id="{3FF48655-F5EC-4B3F-A07E-7BCD1945B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2219325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395" name="Image 394">
          <a:extLst>
            <a:ext uri="{FF2B5EF4-FFF2-40B4-BE49-F238E27FC236}">
              <a16:creationId xmlns:a16="http://schemas.microsoft.com/office/drawing/2014/main" id="{2385D83B-774E-48AA-9A64-BAABEB7FC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28762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29</xdr:row>
      <xdr:rowOff>404813</xdr:rowOff>
    </xdr:from>
    <xdr:ext cx="927017" cy="0"/>
    <xdr:pic>
      <xdr:nvPicPr>
        <xdr:cNvPr id="397" name="Image 396">
          <a:extLst>
            <a:ext uri="{FF2B5EF4-FFF2-40B4-BE49-F238E27FC236}">
              <a16:creationId xmlns:a16="http://schemas.microsoft.com/office/drawing/2014/main" id="{7113530E-CAEE-47FE-8101-796579AD4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21220113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398" name="Image 397">
          <a:extLst>
            <a:ext uri="{FF2B5EF4-FFF2-40B4-BE49-F238E27FC236}">
              <a16:creationId xmlns:a16="http://schemas.microsoft.com/office/drawing/2014/main" id="{F52AA1C1-19D1-476C-A412-46EA93C10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193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399" name="Image 398">
          <a:extLst>
            <a:ext uri="{FF2B5EF4-FFF2-40B4-BE49-F238E27FC236}">
              <a16:creationId xmlns:a16="http://schemas.microsoft.com/office/drawing/2014/main" id="{929CF0AB-5DBB-4326-9727-059280AB2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4163675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30</xdr:row>
      <xdr:rowOff>0</xdr:rowOff>
    </xdr:from>
    <xdr:ext cx="921364" cy="0"/>
    <xdr:pic>
      <xdr:nvPicPr>
        <xdr:cNvPr id="400" name="Image 399">
          <a:extLst>
            <a:ext uri="{FF2B5EF4-FFF2-40B4-BE49-F238E27FC236}">
              <a16:creationId xmlns:a16="http://schemas.microsoft.com/office/drawing/2014/main" id="{43A3C42C-33EE-4F80-B14C-FD806478D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221932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22</xdr:row>
      <xdr:rowOff>0</xdr:rowOff>
    </xdr:from>
    <xdr:ext cx="921364" cy="0"/>
    <xdr:pic>
      <xdr:nvPicPr>
        <xdr:cNvPr id="401" name="Image 400">
          <a:extLst>
            <a:ext uri="{FF2B5EF4-FFF2-40B4-BE49-F238E27FC236}">
              <a16:creationId xmlns:a16="http://schemas.microsoft.com/office/drawing/2014/main" id="{EF698649-8817-4CAE-BB22-1AF104EAF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11442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27</xdr:row>
      <xdr:rowOff>0</xdr:rowOff>
    </xdr:from>
    <xdr:ext cx="921364" cy="0"/>
    <xdr:pic>
      <xdr:nvPicPr>
        <xdr:cNvPr id="402" name="Image 401">
          <a:extLst>
            <a:ext uri="{FF2B5EF4-FFF2-40B4-BE49-F238E27FC236}">
              <a16:creationId xmlns:a16="http://schemas.microsoft.com/office/drawing/2014/main" id="{BD9245D5-15AE-4050-8AD9-5B43F3AE7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804987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21</xdr:row>
      <xdr:rowOff>254000</xdr:rowOff>
    </xdr:from>
    <xdr:ext cx="921364" cy="0"/>
    <xdr:pic>
      <xdr:nvPicPr>
        <xdr:cNvPr id="403" name="Image 402">
          <a:extLst>
            <a:ext uri="{FF2B5EF4-FFF2-40B4-BE49-F238E27FC236}">
              <a16:creationId xmlns:a16="http://schemas.microsoft.com/office/drawing/2014/main" id="{5062EA1F-626C-4BE9-B677-DB5E707ED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00203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04" name="Image 403">
          <a:extLst>
            <a:ext uri="{FF2B5EF4-FFF2-40B4-BE49-F238E27FC236}">
              <a16:creationId xmlns:a16="http://schemas.microsoft.com/office/drawing/2014/main" id="{4E3950F5-E2A5-41CC-BF6B-00F324B2FF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05" name="Image 404">
          <a:extLst>
            <a:ext uri="{FF2B5EF4-FFF2-40B4-BE49-F238E27FC236}">
              <a16:creationId xmlns:a16="http://schemas.microsoft.com/office/drawing/2014/main" id="{24A377D6-325A-4FF6-B220-5571E3C46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06" name="Image 405">
          <a:extLst>
            <a:ext uri="{FF2B5EF4-FFF2-40B4-BE49-F238E27FC236}">
              <a16:creationId xmlns:a16="http://schemas.microsoft.com/office/drawing/2014/main" id="{4BE575C9-B2C3-47BF-BC98-FDEB92630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07" name="Image 406">
          <a:extLst>
            <a:ext uri="{FF2B5EF4-FFF2-40B4-BE49-F238E27FC236}">
              <a16:creationId xmlns:a16="http://schemas.microsoft.com/office/drawing/2014/main" id="{53B161E6-1340-415D-8E5A-F90251B1A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08" name="Image 407">
          <a:extLst>
            <a:ext uri="{FF2B5EF4-FFF2-40B4-BE49-F238E27FC236}">
              <a16:creationId xmlns:a16="http://schemas.microsoft.com/office/drawing/2014/main" id="{BEA83AA6-80EC-4C24-9574-AB8958C6F0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09" name="Image 408">
          <a:extLst>
            <a:ext uri="{FF2B5EF4-FFF2-40B4-BE49-F238E27FC236}">
              <a16:creationId xmlns:a16="http://schemas.microsoft.com/office/drawing/2014/main" id="{88FC59BA-F946-497E-A3F3-B4AFFC3D2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10" name="Image 409">
          <a:extLst>
            <a:ext uri="{FF2B5EF4-FFF2-40B4-BE49-F238E27FC236}">
              <a16:creationId xmlns:a16="http://schemas.microsoft.com/office/drawing/2014/main" id="{6A787A66-3524-4B26-B98F-D4D1B55AD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11" name="Image 410">
          <a:extLst>
            <a:ext uri="{FF2B5EF4-FFF2-40B4-BE49-F238E27FC236}">
              <a16:creationId xmlns:a16="http://schemas.microsoft.com/office/drawing/2014/main" id="{6C536104-1ABD-4BD1-B7CE-9323D05EC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12" name="Image 411">
          <a:extLst>
            <a:ext uri="{FF2B5EF4-FFF2-40B4-BE49-F238E27FC236}">
              <a16:creationId xmlns:a16="http://schemas.microsoft.com/office/drawing/2014/main" id="{7E6C7551-E68D-4A08-B532-586DCE1AA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413" name="Image 412">
          <a:extLst>
            <a:ext uri="{FF2B5EF4-FFF2-40B4-BE49-F238E27FC236}">
              <a16:creationId xmlns:a16="http://schemas.microsoft.com/office/drawing/2014/main" id="{0E66F6C1-01C1-4DEC-B451-7C61B6CDB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287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414" name="Image 413">
          <a:extLst>
            <a:ext uri="{FF2B5EF4-FFF2-40B4-BE49-F238E27FC236}">
              <a16:creationId xmlns:a16="http://schemas.microsoft.com/office/drawing/2014/main" id="{03D22034-DBB4-4D04-BC63-680D1E138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193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415" name="Image 414">
          <a:extLst>
            <a:ext uri="{FF2B5EF4-FFF2-40B4-BE49-F238E27FC236}">
              <a16:creationId xmlns:a16="http://schemas.microsoft.com/office/drawing/2014/main" id="{D46A99A1-E64E-40E0-A1B0-82E3FCD49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16" name="Image 415">
          <a:extLst>
            <a:ext uri="{FF2B5EF4-FFF2-40B4-BE49-F238E27FC236}">
              <a16:creationId xmlns:a16="http://schemas.microsoft.com/office/drawing/2014/main" id="{54DF22E9-E8D0-4A63-9F05-14718379E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17" name="Image 416">
          <a:extLst>
            <a:ext uri="{FF2B5EF4-FFF2-40B4-BE49-F238E27FC236}">
              <a16:creationId xmlns:a16="http://schemas.microsoft.com/office/drawing/2014/main" id="{C4BD120D-8222-47B8-8A7D-DCBB3AAB2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18" name="Image 417">
          <a:extLst>
            <a:ext uri="{FF2B5EF4-FFF2-40B4-BE49-F238E27FC236}">
              <a16:creationId xmlns:a16="http://schemas.microsoft.com/office/drawing/2014/main" id="{C6989ACB-61F4-4F3A-B4FB-FE0F347E5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19" name="Image 418">
          <a:extLst>
            <a:ext uri="{FF2B5EF4-FFF2-40B4-BE49-F238E27FC236}">
              <a16:creationId xmlns:a16="http://schemas.microsoft.com/office/drawing/2014/main" id="{AD737D3E-7D23-4569-B197-E519DDBDF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20" name="Image 419">
          <a:extLst>
            <a:ext uri="{FF2B5EF4-FFF2-40B4-BE49-F238E27FC236}">
              <a16:creationId xmlns:a16="http://schemas.microsoft.com/office/drawing/2014/main" id="{0ABF097F-A76E-4FFA-95C0-C3D94D83F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21" name="Image 420">
          <a:extLst>
            <a:ext uri="{FF2B5EF4-FFF2-40B4-BE49-F238E27FC236}">
              <a16:creationId xmlns:a16="http://schemas.microsoft.com/office/drawing/2014/main" id="{B9C99078-AABC-42EC-95DE-EC7BA59EE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22" name="Image 421">
          <a:extLst>
            <a:ext uri="{FF2B5EF4-FFF2-40B4-BE49-F238E27FC236}">
              <a16:creationId xmlns:a16="http://schemas.microsoft.com/office/drawing/2014/main" id="{DE7FE97E-5132-49FC-895C-1C226D39F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2630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23" name="Image 422">
          <a:extLst>
            <a:ext uri="{FF2B5EF4-FFF2-40B4-BE49-F238E27FC236}">
              <a16:creationId xmlns:a16="http://schemas.microsoft.com/office/drawing/2014/main" id="{72BAF773-7BB4-4547-9F34-C5BC75359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99536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24" name="Image 423">
          <a:extLst>
            <a:ext uri="{FF2B5EF4-FFF2-40B4-BE49-F238E27FC236}">
              <a16:creationId xmlns:a16="http://schemas.microsoft.com/office/drawing/2014/main" id="{C0BA1E72-7B42-458A-99AF-28614D7F3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91506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425" name="Image 424">
          <a:extLst>
            <a:ext uri="{FF2B5EF4-FFF2-40B4-BE49-F238E27FC236}">
              <a16:creationId xmlns:a16="http://schemas.microsoft.com/office/drawing/2014/main" id="{66228EE9-7EF3-420F-A1C0-AF15561DD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287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426" name="Image 425">
          <a:extLst>
            <a:ext uri="{FF2B5EF4-FFF2-40B4-BE49-F238E27FC236}">
              <a16:creationId xmlns:a16="http://schemas.microsoft.com/office/drawing/2014/main" id="{D29DA1F9-8470-4237-8B20-864E54E73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193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427" name="Image 426">
          <a:extLst>
            <a:ext uri="{FF2B5EF4-FFF2-40B4-BE49-F238E27FC236}">
              <a16:creationId xmlns:a16="http://schemas.microsoft.com/office/drawing/2014/main" id="{23DB77E4-F44C-4518-AC4F-FB4D0EADF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28" name="Image 427">
          <a:extLst>
            <a:ext uri="{FF2B5EF4-FFF2-40B4-BE49-F238E27FC236}">
              <a16:creationId xmlns:a16="http://schemas.microsoft.com/office/drawing/2014/main" id="{6C664F40-D5AC-4209-AF91-69337E243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2630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29" name="Image 428">
          <a:extLst>
            <a:ext uri="{FF2B5EF4-FFF2-40B4-BE49-F238E27FC236}">
              <a16:creationId xmlns:a16="http://schemas.microsoft.com/office/drawing/2014/main" id="{8B518BC2-200C-408E-8C03-24581D8E1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9536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30" name="Image 429">
          <a:extLst>
            <a:ext uri="{FF2B5EF4-FFF2-40B4-BE49-F238E27FC236}">
              <a16:creationId xmlns:a16="http://schemas.microsoft.com/office/drawing/2014/main" id="{75D11254-69F6-4ADA-A14A-6993145B7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91506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31" name="Image 430">
          <a:extLst>
            <a:ext uri="{FF2B5EF4-FFF2-40B4-BE49-F238E27FC236}">
              <a16:creationId xmlns:a16="http://schemas.microsoft.com/office/drawing/2014/main" id="{5FF546BF-0941-465A-809B-980BE0794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2630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32" name="Image 431">
          <a:extLst>
            <a:ext uri="{FF2B5EF4-FFF2-40B4-BE49-F238E27FC236}">
              <a16:creationId xmlns:a16="http://schemas.microsoft.com/office/drawing/2014/main" id="{E2E030BA-2B36-4502-AAB8-98577E942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9536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33" name="Image 432">
          <a:extLst>
            <a:ext uri="{FF2B5EF4-FFF2-40B4-BE49-F238E27FC236}">
              <a16:creationId xmlns:a16="http://schemas.microsoft.com/office/drawing/2014/main" id="{9523D8BE-31A9-4737-A2E6-404C92B51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91506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34" name="Image 433">
          <a:extLst>
            <a:ext uri="{FF2B5EF4-FFF2-40B4-BE49-F238E27FC236}">
              <a16:creationId xmlns:a16="http://schemas.microsoft.com/office/drawing/2014/main" id="{ED5FA9F9-0A88-4936-AF81-59C5925BD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35" name="Image 434">
          <a:extLst>
            <a:ext uri="{FF2B5EF4-FFF2-40B4-BE49-F238E27FC236}">
              <a16:creationId xmlns:a16="http://schemas.microsoft.com/office/drawing/2014/main" id="{DC487CD9-36C3-4155-8ECF-D5C073132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36" name="Image 435">
          <a:extLst>
            <a:ext uri="{FF2B5EF4-FFF2-40B4-BE49-F238E27FC236}">
              <a16:creationId xmlns:a16="http://schemas.microsoft.com/office/drawing/2014/main" id="{542F9D27-B72B-402B-B98D-3E5EF92FD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37" name="Image 436">
          <a:extLst>
            <a:ext uri="{FF2B5EF4-FFF2-40B4-BE49-F238E27FC236}">
              <a16:creationId xmlns:a16="http://schemas.microsoft.com/office/drawing/2014/main" id="{1F73A433-2DAB-4831-90A4-1B41F7C99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38" name="Image 437">
          <a:extLst>
            <a:ext uri="{FF2B5EF4-FFF2-40B4-BE49-F238E27FC236}">
              <a16:creationId xmlns:a16="http://schemas.microsoft.com/office/drawing/2014/main" id="{52C45614-1335-49AC-92EB-843181F5D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39" name="Image 438">
          <a:extLst>
            <a:ext uri="{FF2B5EF4-FFF2-40B4-BE49-F238E27FC236}">
              <a16:creationId xmlns:a16="http://schemas.microsoft.com/office/drawing/2014/main" id="{26601438-E40E-499B-B7DB-B03B799AE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40" name="Image 439">
          <a:extLst>
            <a:ext uri="{FF2B5EF4-FFF2-40B4-BE49-F238E27FC236}">
              <a16:creationId xmlns:a16="http://schemas.microsoft.com/office/drawing/2014/main" id="{591DD995-5B00-497A-AFC3-51A85A6B9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2630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41" name="Image 440">
          <a:extLst>
            <a:ext uri="{FF2B5EF4-FFF2-40B4-BE49-F238E27FC236}">
              <a16:creationId xmlns:a16="http://schemas.microsoft.com/office/drawing/2014/main" id="{439EF126-533A-491E-BD47-AF06821F4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99536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42" name="Image 441">
          <a:extLst>
            <a:ext uri="{FF2B5EF4-FFF2-40B4-BE49-F238E27FC236}">
              <a16:creationId xmlns:a16="http://schemas.microsoft.com/office/drawing/2014/main" id="{9959DCB0-981C-4EB9-A2A4-4CA3C77AF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91506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443" name="Image 442">
          <a:extLst>
            <a:ext uri="{FF2B5EF4-FFF2-40B4-BE49-F238E27FC236}">
              <a16:creationId xmlns:a16="http://schemas.microsoft.com/office/drawing/2014/main" id="{3936AAEA-9B47-4E7B-980C-687BE99CF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444" name="Image 443">
          <a:extLst>
            <a:ext uri="{FF2B5EF4-FFF2-40B4-BE49-F238E27FC236}">
              <a16:creationId xmlns:a16="http://schemas.microsoft.com/office/drawing/2014/main" id="{C22EC259-C161-4157-AF88-97E2D1B0E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445" name="Image 444">
          <a:extLst>
            <a:ext uri="{FF2B5EF4-FFF2-40B4-BE49-F238E27FC236}">
              <a16:creationId xmlns:a16="http://schemas.microsoft.com/office/drawing/2014/main" id="{50D1D0C3-5876-4A2A-BD58-1F08E11F2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46" name="Image 445">
          <a:extLst>
            <a:ext uri="{FF2B5EF4-FFF2-40B4-BE49-F238E27FC236}">
              <a16:creationId xmlns:a16="http://schemas.microsoft.com/office/drawing/2014/main" id="{623F7377-E05A-4632-A409-D82717C67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47" name="Image 446">
          <a:extLst>
            <a:ext uri="{FF2B5EF4-FFF2-40B4-BE49-F238E27FC236}">
              <a16:creationId xmlns:a16="http://schemas.microsoft.com/office/drawing/2014/main" id="{61F9C2F9-7D99-4CE9-834F-3126FA365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48" name="Image 447">
          <a:extLst>
            <a:ext uri="{FF2B5EF4-FFF2-40B4-BE49-F238E27FC236}">
              <a16:creationId xmlns:a16="http://schemas.microsoft.com/office/drawing/2014/main" id="{FF236B5C-F08E-4249-BD01-ED91BEA52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49" name="Image 448">
          <a:extLst>
            <a:ext uri="{FF2B5EF4-FFF2-40B4-BE49-F238E27FC236}">
              <a16:creationId xmlns:a16="http://schemas.microsoft.com/office/drawing/2014/main" id="{8B74D063-BA45-4A24-B5AC-DDEC562E3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450" name="Image 449">
          <a:extLst>
            <a:ext uri="{FF2B5EF4-FFF2-40B4-BE49-F238E27FC236}">
              <a16:creationId xmlns:a16="http://schemas.microsoft.com/office/drawing/2014/main" id="{B5AC20A9-834B-4B6A-A444-F3B946F5F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451" name="Image 450">
          <a:extLst>
            <a:ext uri="{FF2B5EF4-FFF2-40B4-BE49-F238E27FC236}">
              <a16:creationId xmlns:a16="http://schemas.microsoft.com/office/drawing/2014/main" id="{7D6E96D3-990B-450A-90EB-2CB62F13A9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52" name="Image 451">
          <a:extLst>
            <a:ext uri="{FF2B5EF4-FFF2-40B4-BE49-F238E27FC236}">
              <a16:creationId xmlns:a16="http://schemas.microsoft.com/office/drawing/2014/main" id="{59D58DA2-932A-41C8-B86F-40ECF7A3E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53" name="Image 452">
          <a:extLst>
            <a:ext uri="{FF2B5EF4-FFF2-40B4-BE49-F238E27FC236}">
              <a16:creationId xmlns:a16="http://schemas.microsoft.com/office/drawing/2014/main" id="{E3BA0816-8CE8-44C1-AA37-C04BD2A94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454" name="Image 453">
          <a:extLst>
            <a:ext uri="{FF2B5EF4-FFF2-40B4-BE49-F238E27FC236}">
              <a16:creationId xmlns:a16="http://schemas.microsoft.com/office/drawing/2014/main" id="{38A6AFD1-1236-4A33-AC48-B54B87CAA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55" name="Image 454">
          <a:extLst>
            <a:ext uri="{FF2B5EF4-FFF2-40B4-BE49-F238E27FC236}">
              <a16:creationId xmlns:a16="http://schemas.microsoft.com/office/drawing/2014/main" id="{999FD55B-F988-42C1-9170-DDFC4D8AB8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56" name="Image 455">
          <a:extLst>
            <a:ext uri="{FF2B5EF4-FFF2-40B4-BE49-F238E27FC236}">
              <a16:creationId xmlns:a16="http://schemas.microsoft.com/office/drawing/2014/main" id="{4EEC66F5-0E0B-4A36-92DA-30A82BC8B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57" name="Image 456">
          <a:extLst>
            <a:ext uri="{FF2B5EF4-FFF2-40B4-BE49-F238E27FC236}">
              <a16:creationId xmlns:a16="http://schemas.microsoft.com/office/drawing/2014/main" id="{923708D3-AEDA-4895-A32A-2FFB58C68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58" name="Image 457">
          <a:extLst>
            <a:ext uri="{FF2B5EF4-FFF2-40B4-BE49-F238E27FC236}">
              <a16:creationId xmlns:a16="http://schemas.microsoft.com/office/drawing/2014/main" id="{6AFD0236-02E5-4E16-B962-8C3D1131B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59" name="Image 458">
          <a:extLst>
            <a:ext uri="{FF2B5EF4-FFF2-40B4-BE49-F238E27FC236}">
              <a16:creationId xmlns:a16="http://schemas.microsoft.com/office/drawing/2014/main" id="{DECDD2DC-EFF7-46F7-A23E-C459F8988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60" name="Image 459">
          <a:extLst>
            <a:ext uri="{FF2B5EF4-FFF2-40B4-BE49-F238E27FC236}">
              <a16:creationId xmlns:a16="http://schemas.microsoft.com/office/drawing/2014/main" id="{87526AB9-295A-4590-8FD8-334CF5A9C1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61" name="Image 460">
          <a:extLst>
            <a:ext uri="{FF2B5EF4-FFF2-40B4-BE49-F238E27FC236}">
              <a16:creationId xmlns:a16="http://schemas.microsoft.com/office/drawing/2014/main" id="{A0900C85-48D0-4E80-9355-10C8D5F98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62" name="Image 461">
          <a:extLst>
            <a:ext uri="{FF2B5EF4-FFF2-40B4-BE49-F238E27FC236}">
              <a16:creationId xmlns:a16="http://schemas.microsoft.com/office/drawing/2014/main" id="{D9FC3CB0-47C3-4F0E-81B3-AFCFA08FD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63" name="Image 462">
          <a:extLst>
            <a:ext uri="{FF2B5EF4-FFF2-40B4-BE49-F238E27FC236}">
              <a16:creationId xmlns:a16="http://schemas.microsoft.com/office/drawing/2014/main" id="{EE0F1A3C-5CEB-44A2-BC88-CF2038804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64" name="Image 463">
          <a:extLst>
            <a:ext uri="{FF2B5EF4-FFF2-40B4-BE49-F238E27FC236}">
              <a16:creationId xmlns:a16="http://schemas.microsoft.com/office/drawing/2014/main" id="{25F742E0-B18E-4C8B-9651-EFCD507FC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65" name="Image 464">
          <a:extLst>
            <a:ext uri="{FF2B5EF4-FFF2-40B4-BE49-F238E27FC236}">
              <a16:creationId xmlns:a16="http://schemas.microsoft.com/office/drawing/2014/main" id="{4F0477F0-EFA5-4ED2-B637-CE6A81073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66" name="Image 465">
          <a:extLst>
            <a:ext uri="{FF2B5EF4-FFF2-40B4-BE49-F238E27FC236}">
              <a16:creationId xmlns:a16="http://schemas.microsoft.com/office/drawing/2014/main" id="{32836EFA-942F-4AD7-88DC-643D211DC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67" name="Image 466">
          <a:extLst>
            <a:ext uri="{FF2B5EF4-FFF2-40B4-BE49-F238E27FC236}">
              <a16:creationId xmlns:a16="http://schemas.microsoft.com/office/drawing/2014/main" id="{7648E0A8-F85B-4FD6-84C1-F3C0AC143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68" name="Image 467">
          <a:extLst>
            <a:ext uri="{FF2B5EF4-FFF2-40B4-BE49-F238E27FC236}">
              <a16:creationId xmlns:a16="http://schemas.microsoft.com/office/drawing/2014/main" id="{B22CBB90-89CC-4567-812F-DD8975FE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69" name="Image 468">
          <a:extLst>
            <a:ext uri="{FF2B5EF4-FFF2-40B4-BE49-F238E27FC236}">
              <a16:creationId xmlns:a16="http://schemas.microsoft.com/office/drawing/2014/main" id="{6B26AE99-D2D4-4902-BFEB-048A914B0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70" name="Image 469">
          <a:extLst>
            <a:ext uri="{FF2B5EF4-FFF2-40B4-BE49-F238E27FC236}">
              <a16:creationId xmlns:a16="http://schemas.microsoft.com/office/drawing/2014/main" id="{14829A17-E62D-4A64-8879-909EFDBEB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71" name="Image 470">
          <a:extLst>
            <a:ext uri="{FF2B5EF4-FFF2-40B4-BE49-F238E27FC236}">
              <a16:creationId xmlns:a16="http://schemas.microsoft.com/office/drawing/2014/main" id="{74BA8399-E3DD-4899-A478-5A81F38F1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72" name="Image 471">
          <a:extLst>
            <a:ext uri="{FF2B5EF4-FFF2-40B4-BE49-F238E27FC236}">
              <a16:creationId xmlns:a16="http://schemas.microsoft.com/office/drawing/2014/main" id="{18F023A0-1473-4E64-AD64-A1BBDBBEB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73" name="Image 472">
          <a:extLst>
            <a:ext uri="{FF2B5EF4-FFF2-40B4-BE49-F238E27FC236}">
              <a16:creationId xmlns:a16="http://schemas.microsoft.com/office/drawing/2014/main" id="{933FDC70-6316-41E5-AB6A-DB5D045E7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74" name="Image 473">
          <a:extLst>
            <a:ext uri="{FF2B5EF4-FFF2-40B4-BE49-F238E27FC236}">
              <a16:creationId xmlns:a16="http://schemas.microsoft.com/office/drawing/2014/main" id="{3E1DBA52-C19F-47C2-9997-CD5B73843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75" name="Image 474">
          <a:extLst>
            <a:ext uri="{FF2B5EF4-FFF2-40B4-BE49-F238E27FC236}">
              <a16:creationId xmlns:a16="http://schemas.microsoft.com/office/drawing/2014/main" id="{9DD47555-4DB2-4292-A469-F105BF49C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76" name="Image 475">
          <a:extLst>
            <a:ext uri="{FF2B5EF4-FFF2-40B4-BE49-F238E27FC236}">
              <a16:creationId xmlns:a16="http://schemas.microsoft.com/office/drawing/2014/main" id="{9C33DCA9-57E1-4C6B-B531-73325F51D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77" name="Image 476">
          <a:extLst>
            <a:ext uri="{FF2B5EF4-FFF2-40B4-BE49-F238E27FC236}">
              <a16:creationId xmlns:a16="http://schemas.microsoft.com/office/drawing/2014/main" id="{74FF6E9F-F5AA-45C4-BF69-9CFDAE1B7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7</xdr:col>
      <xdr:colOff>1575956</xdr:colOff>
      <xdr:row>35</xdr:row>
      <xdr:rowOff>0</xdr:rowOff>
    </xdr:from>
    <xdr:ext cx="927017" cy="0"/>
    <xdr:pic>
      <xdr:nvPicPr>
        <xdr:cNvPr id="478" name="Image 477">
          <a:extLst>
            <a:ext uri="{FF2B5EF4-FFF2-40B4-BE49-F238E27FC236}">
              <a16:creationId xmlns:a16="http://schemas.microsoft.com/office/drawing/2014/main" id="{77DAA64F-AE4A-43E1-86F5-E1F61F94A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022706" y="18764134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79" name="Image 478">
          <a:extLst>
            <a:ext uri="{FF2B5EF4-FFF2-40B4-BE49-F238E27FC236}">
              <a16:creationId xmlns:a16="http://schemas.microsoft.com/office/drawing/2014/main" id="{BCB6778A-FCA8-41FA-8F88-CB1315550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480" name="Image 479">
          <a:extLst>
            <a:ext uri="{FF2B5EF4-FFF2-40B4-BE49-F238E27FC236}">
              <a16:creationId xmlns:a16="http://schemas.microsoft.com/office/drawing/2014/main" id="{AEE75F50-1A54-42F1-9F30-73C3D2FF2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481" name="Image 480">
          <a:extLst>
            <a:ext uri="{FF2B5EF4-FFF2-40B4-BE49-F238E27FC236}">
              <a16:creationId xmlns:a16="http://schemas.microsoft.com/office/drawing/2014/main" id="{BB569BDB-EA64-4197-8F4F-33C5CC0A6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90690500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482" name="Image 481">
          <a:extLst>
            <a:ext uri="{FF2B5EF4-FFF2-40B4-BE49-F238E27FC236}">
              <a16:creationId xmlns:a16="http://schemas.microsoft.com/office/drawing/2014/main" id="{D07DE295-ABE2-4B18-8CDB-CE9890E41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483" name="Image 482">
          <a:extLst>
            <a:ext uri="{FF2B5EF4-FFF2-40B4-BE49-F238E27FC236}">
              <a16:creationId xmlns:a16="http://schemas.microsoft.com/office/drawing/2014/main" id="{ECE0767C-99E0-4246-B1D5-936F382F8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484" name="Image 483">
          <a:extLst>
            <a:ext uri="{FF2B5EF4-FFF2-40B4-BE49-F238E27FC236}">
              <a16:creationId xmlns:a16="http://schemas.microsoft.com/office/drawing/2014/main" id="{1D13646D-C002-4393-A056-A332DEDA6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85" name="Image 484">
          <a:extLst>
            <a:ext uri="{FF2B5EF4-FFF2-40B4-BE49-F238E27FC236}">
              <a16:creationId xmlns:a16="http://schemas.microsoft.com/office/drawing/2014/main" id="{124DB3D7-67F7-4012-BCF5-A62C9D286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86" name="Image 485">
          <a:extLst>
            <a:ext uri="{FF2B5EF4-FFF2-40B4-BE49-F238E27FC236}">
              <a16:creationId xmlns:a16="http://schemas.microsoft.com/office/drawing/2014/main" id="{1B5996C7-B13C-41B3-8A8B-F8EF310D7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487" name="Image 486">
          <a:extLst>
            <a:ext uri="{FF2B5EF4-FFF2-40B4-BE49-F238E27FC236}">
              <a16:creationId xmlns:a16="http://schemas.microsoft.com/office/drawing/2014/main" id="{835EC97D-68A2-4FF4-915E-6EBDB1835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88" name="Image 487">
          <a:extLst>
            <a:ext uri="{FF2B5EF4-FFF2-40B4-BE49-F238E27FC236}">
              <a16:creationId xmlns:a16="http://schemas.microsoft.com/office/drawing/2014/main" id="{DD9E4560-42E5-4BB4-AD94-901688EE1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89" name="Image 488">
          <a:extLst>
            <a:ext uri="{FF2B5EF4-FFF2-40B4-BE49-F238E27FC236}">
              <a16:creationId xmlns:a16="http://schemas.microsoft.com/office/drawing/2014/main" id="{E942CC9D-6698-4FA5-A2A2-EFFE9B37D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90" name="Image 489">
          <a:extLst>
            <a:ext uri="{FF2B5EF4-FFF2-40B4-BE49-F238E27FC236}">
              <a16:creationId xmlns:a16="http://schemas.microsoft.com/office/drawing/2014/main" id="{553323F4-E570-4ED4-AE08-B6BD2C469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91" name="Image 490">
          <a:extLst>
            <a:ext uri="{FF2B5EF4-FFF2-40B4-BE49-F238E27FC236}">
              <a16:creationId xmlns:a16="http://schemas.microsoft.com/office/drawing/2014/main" id="{EC2D177E-5FD1-4610-997C-C602B51C6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92" name="Image 491">
          <a:extLst>
            <a:ext uri="{FF2B5EF4-FFF2-40B4-BE49-F238E27FC236}">
              <a16:creationId xmlns:a16="http://schemas.microsoft.com/office/drawing/2014/main" id="{E5F30B23-8A39-4255-9083-EEFF546F6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93" name="Image 492">
          <a:extLst>
            <a:ext uri="{FF2B5EF4-FFF2-40B4-BE49-F238E27FC236}">
              <a16:creationId xmlns:a16="http://schemas.microsoft.com/office/drawing/2014/main" id="{90D42428-B016-4116-8C4E-6D7D819DE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94" name="Image 493">
          <a:extLst>
            <a:ext uri="{FF2B5EF4-FFF2-40B4-BE49-F238E27FC236}">
              <a16:creationId xmlns:a16="http://schemas.microsoft.com/office/drawing/2014/main" id="{0C3F0DC1-1C84-4A0E-9D01-576D94DB2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495" name="Image 494">
          <a:extLst>
            <a:ext uri="{FF2B5EF4-FFF2-40B4-BE49-F238E27FC236}">
              <a16:creationId xmlns:a16="http://schemas.microsoft.com/office/drawing/2014/main" id="{F354F7D2-D15C-4D01-9CDF-21F21AEFE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496" name="Image 495">
          <a:extLst>
            <a:ext uri="{FF2B5EF4-FFF2-40B4-BE49-F238E27FC236}">
              <a16:creationId xmlns:a16="http://schemas.microsoft.com/office/drawing/2014/main" id="{91163285-7309-4098-9551-90BC151BD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97" name="Image 496">
          <a:extLst>
            <a:ext uri="{FF2B5EF4-FFF2-40B4-BE49-F238E27FC236}">
              <a16:creationId xmlns:a16="http://schemas.microsoft.com/office/drawing/2014/main" id="{781CF622-64F5-4A51-8186-543699F87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754981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98" name="Image 497">
          <a:extLst>
            <a:ext uri="{FF2B5EF4-FFF2-40B4-BE49-F238E27FC236}">
              <a16:creationId xmlns:a16="http://schemas.microsoft.com/office/drawing/2014/main" id="{D7DAF2FC-4C0F-41FE-8D11-4BD2CD45A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75498125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0</xdr:colOff>
      <xdr:row>35</xdr:row>
      <xdr:rowOff>0</xdr:rowOff>
    </xdr:from>
    <xdr:ext cx="927017" cy="0"/>
    <xdr:pic>
      <xdr:nvPicPr>
        <xdr:cNvPr id="499" name="Image 498">
          <a:extLst>
            <a:ext uri="{FF2B5EF4-FFF2-40B4-BE49-F238E27FC236}">
              <a16:creationId xmlns:a16="http://schemas.microsoft.com/office/drawing/2014/main" id="{AE6DDAC3-8C68-42E4-8B34-F1410083A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459700" y="175498125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00" name="Image 499">
          <a:extLst>
            <a:ext uri="{FF2B5EF4-FFF2-40B4-BE49-F238E27FC236}">
              <a16:creationId xmlns:a16="http://schemas.microsoft.com/office/drawing/2014/main" id="{F78D0EE2-2A5B-4233-8C72-253944016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8</xdr:col>
      <xdr:colOff>523875</xdr:colOff>
      <xdr:row>35</xdr:row>
      <xdr:rowOff>0</xdr:rowOff>
    </xdr:from>
    <xdr:ext cx="927017" cy="0"/>
    <xdr:pic>
      <xdr:nvPicPr>
        <xdr:cNvPr id="501" name="Image 500">
          <a:extLst>
            <a:ext uri="{FF2B5EF4-FFF2-40B4-BE49-F238E27FC236}">
              <a16:creationId xmlns:a16="http://schemas.microsoft.com/office/drawing/2014/main" id="{7B08CB87-9B3F-4C29-9860-AC7357EC1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0980400" y="175096487"/>
          <a:ext cx="927017" cy="0"/>
        </a:xfrm>
        <a:prstGeom prst="rect">
          <a:avLst/>
        </a:prstGeom>
      </xdr:spPr>
    </xdr:pic>
    <xdr:clientData/>
  </xdr:oneCellAnchor>
  <xdr:oneCellAnchor>
    <xdr:from>
      <xdr:col>8</xdr:col>
      <xdr:colOff>809625</xdr:colOff>
      <xdr:row>35</xdr:row>
      <xdr:rowOff>0</xdr:rowOff>
    </xdr:from>
    <xdr:ext cx="927017" cy="0"/>
    <xdr:pic>
      <xdr:nvPicPr>
        <xdr:cNvPr id="502" name="Image 501">
          <a:extLst>
            <a:ext uri="{FF2B5EF4-FFF2-40B4-BE49-F238E27FC236}">
              <a16:creationId xmlns:a16="http://schemas.microsoft.com/office/drawing/2014/main" id="{03D7D4B6-7D8C-4A85-95D2-5FB0FB8D0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266150" y="174524988"/>
          <a:ext cx="927017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03" name="Image 502">
          <a:extLst>
            <a:ext uri="{FF2B5EF4-FFF2-40B4-BE49-F238E27FC236}">
              <a16:creationId xmlns:a16="http://schemas.microsoft.com/office/drawing/2014/main" id="{BEFF3C73-FA96-4CE7-89A3-9543C1249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04" name="Image 503">
          <a:extLst>
            <a:ext uri="{FF2B5EF4-FFF2-40B4-BE49-F238E27FC236}">
              <a16:creationId xmlns:a16="http://schemas.microsoft.com/office/drawing/2014/main" id="{0F7A1969-1E05-4548-9646-E8CC25604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35</xdr:row>
      <xdr:rowOff>0</xdr:rowOff>
    </xdr:from>
    <xdr:ext cx="921364" cy="0"/>
    <xdr:pic>
      <xdr:nvPicPr>
        <xdr:cNvPr id="505" name="Image 504">
          <a:extLst>
            <a:ext uri="{FF2B5EF4-FFF2-40B4-BE49-F238E27FC236}">
              <a16:creationId xmlns:a16="http://schemas.microsoft.com/office/drawing/2014/main" id="{E39904BF-8863-40E2-B86B-0C6DC542F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81850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506" name="Image 505">
          <a:extLst>
            <a:ext uri="{FF2B5EF4-FFF2-40B4-BE49-F238E27FC236}">
              <a16:creationId xmlns:a16="http://schemas.microsoft.com/office/drawing/2014/main" id="{6D1C8874-AE13-4B3E-9374-81F38E627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64449125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507" name="Image 506">
          <a:extLst>
            <a:ext uri="{FF2B5EF4-FFF2-40B4-BE49-F238E27FC236}">
              <a16:creationId xmlns:a16="http://schemas.microsoft.com/office/drawing/2014/main" id="{AEFA8801-32FA-4C02-8BA7-9EE08F814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71354750"/>
          <a:ext cx="921364" cy="0"/>
        </a:xfrm>
        <a:prstGeom prst="rect">
          <a:avLst/>
        </a:prstGeom>
      </xdr:spPr>
    </xdr:pic>
    <xdr:clientData/>
  </xdr:oneCellAnchor>
  <xdr:oneCellAnchor>
    <xdr:from>
      <xdr:col>11</xdr:col>
      <xdr:colOff>0</xdr:colOff>
      <xdr:row>35</xdr:row>
      <xdr:rowOff>0</xdr:rowOff>
    </xdr:from>
    <xdr:ext cx="921364" cy="0"/>
    <xdr:pic>
      <xdr:nvPicPr>
        <xdr:cNvPr id="508" name="Image 507">
          <a:extLst>
            <a:ext uri="{FF2B5EF4-FFF2-40B4-BE49-F238E27FC236}">
              <a16:creationId xmlns:a16="http://schemas.microsoft.com/office/drawing/2014/main" id="{E42D1770-7F2C-41C1-931B-7F8FCE464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307925" y="1633251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09" name="Image 508">
          <a:extLst>
            <a:ext uri="{FF2B5EF4-FFF2-40B4-BE49-F238E27FC236}">
              <a16:creationId xmlns:a16="http://schemas.microsoft.com/office/drawing/2014/main" id="{D3DA6D93-15F4-4DD2-8694-A71751601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0" name="Image 509">
          <a:extLst>
            <a:ext uri="{FF2B5EF4-FFF2-40B4-BE49-F238E27FC236}">
              <a16:creationId xmlns:a16="http://schemas.microsoft.com/office/drawing/2014/main" id="{3F4D2C3B-2A62-42FD-B59C-930D6DA3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11" name="Image 510">
          <a:extLst>
            <a:ext uri="{FF2B5EF4-FFF2-40B4-BE49-F238E27FC236}">
              <a16:creationId xmlns:a16="http://schemas.microsoft.com/office/drawing/2014/main" id="{613691E5-5444-45AC-A10C-E53952B9F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2" name="Image 511">
          <a:extLst>
            <a:ext uri="{FF2B5EF4-FFF2-40B4-BE49-F238E27FC236}">
              <a16:creationId xmlns:a16="http://schemas.microsoft.com/office/drawing/2014/main" id="{71549FF2-C211-425B-A6F4-CEAC9DE28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3" name="Image 512">
          <a:extLst>
            <a:ext uri="{FF2B5EF4-FFF2-40B4-BE49-F238E27FC236}">
              <a16:creationId xmlns:a16="http://schemas.microsoft.com/office/drawing/2014/main" id="{FD951C42-3B59-460E-9DE3-2B1D8832D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14" name="Image 513">
          <a:extLst>
            <a:ext uri="{FF2B5EF4-FFF2-40B4-BE49-F238E27FC236}">
              <a16:creationId xmlns:a16="http://schemas.microsoft.com/office/drawing/2014/main" id="{919B9BAC-E364-40B6-87BB-322144879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5" name="Image 514">
          <a:extLst>
            <a:ext uri="{FF2B5EF4-FFF2-40B4-BE49-F238E27FC236}">
              <a16:creationId xmlns:a16="http://schemas.microsoft.com/office/drawing/2014/main" id="{3100C3C2-1D03-4073-9BDA-6BECA1600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16" name="Image 515">
          <a:extLst>
            <a:ext uri="{FF2B5EF4-FFF2-40B4-BE49-F238E27FC236}">
              <a16:creationId xmlns:a16="http://schemas.microsoft.com/office/drawing/2014/main" id="{D667E3C3-290F-4DB7-9229-25027C2E4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17" name="Image 516">
          <a:extLst>
            <a:ext uri="{FF2B5EF4-FFF2-40B4-BE49-F238E27FC236}">
              <a16:creationId xmlns:a16="http://schemas.microsoft.com/office/drawing/2014/main" id="{8A7707D1-5F8D-4FE7-B445-2601F6C36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18" name="Image 517">
          <a:extLst>
            <a:ext uri="{FF2B5EF4-FFF2-40B4-BE49-F238E27FC236}">
              <a16:creationId xmlns:a16="http://schemas.microsoft.com/office/drawing/2014/main" id="{79D20C7E-1371-4CDB-8DA7-2D64C4830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19" name="Image 518">
          <a:extLst>
            <a:ext uri="{FF2B5EF4-FFF2-40B4-BE49-F238E27FC236}">
              <a16:creationId xmlns:a16="http://schemas.microsoft.com/office/drawing/2014/main" id="{866EA926-E5D9-43DB-B18F-879595B27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20" name="Image 519">
          <a:extLst>
            <a:ext uri="{FF2B5EF4-FFF2-40B4-BE49-F238E27FC236}">
              <a16:creationId xmlns:a16="http://schemas.microsoft.com/office/drawing/2014/main" id="{3A07F5EE-3C16-42B8-80C4-9ADAF9865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21" name="Image 520">
          <a:extLst>
            <a:ext uri="{FF2B5EF4-FFF2-40B4-BE49-F238E27FC236}">
              <a16:creationId xmlns:a16="http://schemas.microsoft.com/office/drawing/2014/main" id="{CCA9A4BB-FFB9-4B71-B4A7-D309ECC76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22" name="Image 521">
          <a:extLst>
            <a:ext uri="{FF2B5EF4-FFF2-40B4-BE49-F238E27FC236}">
              <a16:creationId xmlns:a16="http://schemas.microsoft.com/office/drawing/2014/main" id="{E1361DB1-74F5-444D-A754-3D1606CE9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23" name="Image 522">
          <a:extLst>
            <a:ext uri="{FF2B5EF4-FFF2-40B4-BE49-F238E27FC236}">
              <a16:creationId xmlns:a16="http://schemas.microsoft.com/office/drawing/2014/main" id="{34A71A0B-3B6D-4A32-A3E6-D2A2A9CDE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24" name="Image 523">
          <a:extLst>
            <a:ext uri="{FF2B5EF4-FFF2-40B4-BE49-F238E27FC236}">
              <a16:creationId xmlns:a16="http://schemas.microsoft.com/office/drawing/2014/main" id="{A388A6EE-ACC0-4DC6-BEE0-517813E40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25" name="Image 524">
          <a:extLst>
            <a:ext uri="{FF2B5EF4-FFF2-40B4-BE49-F238E27FC236}">
              <a16:creationId xmlns:a16="http://schemas.microsoft.com/office/drawing/2014/main" id="{BDB34812-DA62-41F7-8136-7943F9DD0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26" name="Image 525">
          <a:extLst>
            <a:ext uri="{FF2B5EF4-FFF2-40B4-BE49-F238E27FC236}">
              <a16:creationId xmlns:a16="http://schemas.microsoft.com/office/drawing/2014/main" id="{3C6CAD89-A4D5-4EA3-B2D5-8335565B9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27" name="Image 526">
          <a:extLst>
            <a:ext uri="{FF2B5EF4-FFF2-40B4-BE49-F238E27FC236}">
              <a16:creationId xmlns:a16="http://schemas.microsoft.com/office/drawing/2014/main" id="{E431BC11-1133-47A1-9E57-DFA1096D0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28" name="Image 527">
          <a:extLst>
            <a:ext uri="{FF2B5EF4-FFF2-40B4-BE49-F238E27FC236}">
              <a16:creationId xmlns:a16="http://schemas.microsoft.com/office/drawing/2014/main" id="{7F2A1F38-EB20-4469-8FFD-9A36D2EAD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29" name="Image 528">
          <a:extLst>
            <a:ext uri="{FF2B5EF4-FFF2-40B4-BE49-F238E27FC236}">
              <a16:creationId xmlns:a16="http://schemas.microsoft.com/office/drawing/2014/main" id="{810615C4-5139-46C1-B175-A0A7BCD95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30" name="Image 529">
          <a:extLst>
            <a:ext uri="{FF2B5EF4-FFF2-40B4-BE49-F238E27FC236}">
              <a16:creationId xmlns:a16="http://schemas.microsoft.com/office/drawing/2014/main" id="{583601A0-8940-4318-A50B-5372CA9BC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35</xdr:row>
      <xdr:rowOff>0</xdr:rowOff>
    </xdr:from>
    <xdr:ext cx="921364" cy="0"/>
    <xdr:pic>
      <xdr:nvPicPr>
        <xdr:cNvPr id="531" name="Image 530">
          <a:extLst>
            <a:ext uri="{FF2B5EF4-FFF2-40B4-BE49-F238E27FC236}">
              <a16:creationId xmlns:a16="http://schemas.microsoft.com/office/drawing/2014/main" id="{63FDDE9E-29AB-4295-A7F1-4C06AA4C5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35</xdr:row>
      <xdr:rowOff>0</xdr:rowOff>
    </xdr:from>
    <xdr:ext cx="921364" cy="0"/>
    <xdr:pic>
      <xdr:nvPicPr>
        <xdr:cNvPr id="532" name="Image 531">
          <a:extLst>
            <a:ext uri="{FF2B5EF4-FFF2-40B4-BE49-F238E27FC236}">
              <a16:creationId xmlns:a16="http://schemas.microsoft.com/office/drawing/2014/main" id="{0694FE40-E92A-4060-90CA-5F84C95DB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3" name="Image 532">
          <a:extLst>
            <a:ext uri="{FF2B5EF4-FFF2-40B4-BE49-F238E27FC236}">
              <a16:creationId xmlns:a16="http://schemas.microsoft.com/office/drawing/2014/main" id="{5DCE326A-D052-4DD2-97D4-52A4F4418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4" name="Image 533">
          <a:extLst>
            <a:ext uri="{FF2B5EF4-FFF2-40B4-BE49-F238E27FC236}">
              <a16:creationId xmlns:a16="http://schemas.microsoft.com/office/drawing/2014/main" id="{7CED7104-F3FC-4BBC-A997-E74777E28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35" name="Image 534">
          <a:extLst>
            <a:ext uri="{FF2B5EF4-FFF2-40B4-BE49-F238E27FC236}">
              <a16:creationId xmlns:a16="http://schemas.microsoft.com/office/drawing/2014/main" id="{79896FB6-6F64-4AD9-B233-0286477B5B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6" name="Image 535">
          <a:extLst>
            <a:ext uri="{FF2B5EF4-FFF2-40B4-BE49-F238E27FC236}">
              <a16:creationId xmlns:a16="http://schemas.microsoft.com/office/drawing/2014/main" id="{7EF08D6D-9111-48F3-88D5-8D9C6EDF7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7" name="Image 536">
          <a:extLst>
            <a:ext uri="{FF2B5EF4-FFF2-40B4-BE49-F238E27FC236}">
              <a16:creationId xmlns:a16="http://schemas.microsoft.com/office/drawing/2014/main" id="{3829E0F4-1820-4965-B9F3-8EE7F676E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38" name="Image 537">
          <a:extLst>
            <a:ext uri="{FF2B5EF4-FFF2-40B4-BE49-F238E27FC236}">
              <a16:creationId xmlns:a16="http://schemas.microsoft.com/office/drawing/2014/main" id="{CC94349C-FAE8-4FCF-BC07-3366C6A0E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39" name="Image 538">
          <a:extLst>
            <a:ext uri="{FF2B5EF4-FFF2-40B4-BE49-F238E27FC236}">
              <a16:creationId xmlns:a16="http://schemas.microsoft.com/office/drawing/2014/main" id="{1B409ECB-03CE-4E85-A1B7-D45FD516B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0" name="Image 539">
          <a:extLst>
            <a:ext uri="{FF2B5EF4-FFF2-40B4-BE49-F238E27FC236}">
              <a16:creationId xmlns:a16="http://schemas.microsoft.com/office/drawing/2014/main" id="{A306CEC1-7281-47E6-B4C9-8ECE4F758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41" name="Image 540">
          <a:extLst>
            <a:ext uri="{FF2B5EF4-FFF2-40B4-BE49-F238E27FC236}">
              <a16:creationId xmlns:a16="http://schemas.microsoft.com/office/drawing/2014/main" id="{2997205E-D881-4E43-8D20-B9E2CE0490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2" name="Image 541">
          <a:extLst>
            <a:ext uri="{FF2B5EF4-FFF2-40B4-BE49-F238E27FC236}">
              <a16:creationId xmlns:a16="http://schemas.microsoft.com/office/drawing/2014/main" id="{06F1C726-D578-4233-BFC6-545BE8CE0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3" name="Image 542">
          <a:extLst>
            <a:ext uri="{FF2B5EF4-FFF2-40B4-BE49-F238E27FC236}">
              <a16:creationId xmlns:a16="http://schemas.microsoft.com/office/drawing/2014/main" id="{E137EC93-5525-4A8A-A8FA-448E95921E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44" name="Image 543">
          <a:extLst>
            <a:ext uri="{FF2B5EF4-FFF2-40B4-BE49-F238E27FC236}">
              <a16:creationId xmlns:a16="http://schemas.microsoft.com/office/drawing/2014/main" id="{9FDF50E8-3656-47A0-803B-CBCED6512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5" name="Image 544">
          <a:extLst>
            <a:ext uri="{FF2B5EF4-FFF2-40B4-BE49-F238E27FC236}">
              <a16:creationId xmlns:a16="http://schemas.microsoft.com/office/drawing/2014/main" id="{1F2A72FD-BB9A-4CEE-9C15-495704821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6" name="Image 545">
          <a:extLst>
            <a:ext uri="{FF2B5EF4-FFF2-40B4-BE49-F238E27FC236}">
              <a16:creationId xmlns:a16="http://schemas.microsoft.com/office/drawing/2014/main" id="{9E171785-446D-49BD-B78F-43844AD16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47" name="Image 546">
          <a:extLst>
            <a:ext uri="{FF2B5EF4-FFF2-40B4-BE49-F238E27FC236}">
              <a16:creationId xmlns:a16="http://schemas.microsoft.com/office/drawing/2014/main" id="{18C5C78D-5D50-404A-8298-A5B6601C0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90690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8" name="Image 547">
          <a:extLst>
            <a:ext uri="{FF2B5EF4-FFF2-40B4-BE49-F238E27FC236}">
              <a16:creationId xmlns:a16="http://schemas.microsoft.com/office/drawing/2014/main" id="{7BE8CFDB-F3C2-4E3D-AF1A-C2462C858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685925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35</xdr:row>
      <xdr:rowOff>0</xdr:rowOff>
    </xdr:from>
    <xdr:ext cx="921364" cy="0"/>
    <xdr:pic>
      <xdr:nvPicPr>
        <xdr:cNvPr id="549" name="Image 548">
          <a:extLst>
            <a:ext uri="{FF2B5EF4-FFF2-40B4-BE49-F238E27FC236}">
              <a16:creationId xmlns:a16="http://schemas.microsoft.com/office/drawing/2014/main" id="{303CCFD7-1635-48A8-9DB2-C1B3506C1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75498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35</xdr:row>
      <xdr:rowOff>0</xdr:rowOff>
    </xdr:from>
    <xdr:ext cx="921364" cy="0"/>
    <xdr:pic>
      <xdr:nvPicPr>
        <xdr:cNvPr id="550" name="Image 549">
          <a:extLst>
            <a:ext uri="{FF2B5EF4-FFF2-40B4-BE49-F238E27FC236}">
              <a16:creationId xmlns:a16="http://schemas.microsoft.com/office/drawing/2014/main" id="{D5B751C4-4EAC-4DDD-8D45-6F5B60BB1E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674685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551" name="Image 550">
          <a:extLst>
            <a:ext uri="{FF2B5EF4-FFF2-40B4-BE49-F238E27FC236}">
              <a16:creationId xmlns:a16="http://schemas.microsoft.com/office/drawing/2014/main" id="{D2AFD6C2-368D-45C1-8643-9F425B5AA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152876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552" name="Image 551">
          <a:extLst>
            <a:ext uri="{FF2B5EF4-FFF2-40B4-BE49-F238E27FC236}">
              <a16:creationId xmlns:a16="http://schemas.microsoft.com/office/drawing/2014/main" id="{D2358F3F-7080-40A3-B01F-7189392AD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219325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553" name="Image 552">
          <a:extLst>
            <a:ext uri="{FF2B5EF4-FFF2-40B4-BE49-F238E27FC236}">
              <a16:creationId xmlns:a16="http://schemas.microsoft.com/office/drawing/2014/main" id="{D1AA4F32-53F0-4F70-970B-1DCEEC534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21833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54" name="Image 553">
          <a:extLst>
            <a:ext uri="{FF2B5EF4-FFF2-40B4-BE49-F238E27FC236}">
              <a16:creationId xmlns:a16="http://schemas.microsoft.com/office/drawing/2014/main" id="{79AB231A-6F0F-4FDF-81E3-893FBCFED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55" name="Image 554">
          <a:extLst>
            <a:ext uri="{FF2B5EF4-FFF2-40B4-BE49-F238E27FC236}">
              <a16:creationId xmlns:a16="http://schemas.microsoft.com/office/drawing/2014/main" id="{2669DDFC-FA3B-4347-8B51-857443C01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56" name="Image 555">
          <a:extLst>
            <a:ext uri="{FF2B5EF4-FFF2-40B4-BE49-F238E27FC236}">
              <a16:creationId xmlns:a16="http://schemas.microsoft.com/office/drawing/2014/main" id="{4E30184E-A6C8-4200-9DB5-7EF12DB06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57" name="Image 556">
          <a:extLst>
            <a:ext uri="{FF2B5EF4-FFF2-40B4-BE49-F238E27FC236}">
              <a16:creationId xmlns:a16="http://schemas.microsoft.com/office/drawing/2014/main" id="{768C424F-A985-4610-8C08-B0A4DC811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58" name="Image 557">
          <a:extLst>
            <a:ext uri="{FF2B5EF4-FFF2-40B4-BE49-F238E27FC236}">
              <a16:creationId xmlns:a16="http://schemas.microsoft.com/office/drawing/2014/main" id="{68500594-D301-412C-944F-FE1C126C8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59" name="Image 558">
          <a:extLst>
            <a:ext uri="{FF2B5EF4-FFF2-40B4-BE49-F238E27FC236}">
              <a16:creationId xmlns:a16="http://schemas.microsoft.com/office/drawing/2014/main" id="{04B4F65E-B8A6-45F2-8070-3FBF12396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60" name="Image 559">
          <a:extLst>
            <a:ext uri="{FF2B5EF4-FFF2-40B4-BE49-F238E27FC236}">
              <a16:creationId xmlns:a16="http://schemas.microsoft.com/office/drawing/2014/main" id="{1BA24C0E-D04E-451A-B032-6B4E2D087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152876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61" name="Image 560">
          <a:extLst>
            <a:ext uri="{FF2B5EF4-FFF2-40B4-BE49-F238E27FC236}">
              <a16:creationId xmlns:a16="http://schemas.microsoft.com/office/drawing/2014/main" id="{BA8F889F-461E-4D50-AD04-8BE218D201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762375" y="2219325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62" name="Image 561">
          <a:extLst>
            <a:ext uri="{FF2B5EF4-FFF2-40B4-BE49-F238E27FC236}">
              <a16:creationId xmlns:a16="http://schemas.microsoft.com/office/drawing/2014/main" id="{CDF12620-7C2D-4801-B7DB-99E47F761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84208" y="1416367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921364" cy="0"/>
    <xdr:pic>
      <xdr:nvPicPr>
        <xdr:cNvPr id="563" name="Image 562">
          <a:extLst>
            <a:ext uri="{FF2B5EF4-FFF2-40B4-BE49-F238E27FC236}">
              <a16:creationId xmlns:a16="http://schemas.microsoft.com/office/drawing/2014/main" id="{18D24D5A-ABB4-449F-AC56-F9AB071EE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256889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30</xdr:row>
      <xdr:rowOff>0</xdr:rowOff>
    </xdr:from>
    <xdr:ext cx="921364" cy="0"/>
    <xdr:pic>
      <xdr:nvPicPr>
        <xdr:cNvPr id="564" name="Image 563">
          <a:extLst>
            <a:ext uri="{FF2B5EF4-FFF2-40B4-BE49-F238E27FC236}">
              <a16:creationId xmlns:a16="http://schemas.microsoft.com/office/drawing/2014/main" id="{D84EC6D9-6291-4834-BC7B-7FAE78E20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67375" y="36118800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1121833</xdr:colOff>
      <xdr:row>24</xdr:row>
      <xdr:rowOff>254000</xdr:rowOff>
    </xdr:from>
    <xdr:ext cx="921364" cy="0"/>
    <xdr:pic>
      <xdr:nvPicPr>
        <xdr:cNvPr id="565" name="Image 564">
          <a:extLst>
            <a:ext uri="{FF2B5EF4-FFF2-40B4-BE49-F238E27FC236}">
              <a16:creationId xmlns:a16="http://schemas.microsoft.com/office/drawing/2014/main" id="{60886CE0-E745-412D-9EA4-D9EE594FE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789208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66" name="Image 565">
          <a:extLst>
            <a:ext uri="{FF2B5EF4-FFF2-40B4-BE49-F238E27FC236}">
              <a16:creationId xmlns:a16="http://schemas.microsoft.com/office/drawing/2014/main" id="{DBDF3CB0-4D17-4637-85AF-CFDA9595A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134350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67" name="Image 566">
          <a:extLst>
            <a:ext uri="{FF2B5EF4-FFF2-40B4-BE49-F238E27FC236}">
              <a16:creationId xmlns:a16="http://schemas.microsoft.com/office/drawing/2014/main" id="{57A88D99-429A-46CD-BCCD-F161137D5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134350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68" name="Image 567">
          <a:extLst>
            <a:ext uri="{FF2B5EF4-FFF2-40B4-BE49-F238E27FC236}">
              <a16:creationId xmlns:a16="http://schemas.microsoft.com/office/drawing/2014/main" id="{B1ECE045-8752-4420-9AE5-6DC97A63D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256183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69" name="Image 568">
          <a:extLst>
            <a:ext uri="{FF2B5EF4-FFF2-40B4-BE49-F238E27FC236}">
              <a16:creationId xmlns:a16="http://schemas.microsoft.com/office/drawing/2014/main" id="{2A15D4D6-396E-44C8-A54B-DFC3709F5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134350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70" name="Image 569">
          <a:extLst>
            <a:ext uri="{FF2B5EF4-FFF2-40B4-BE49-F238E27FC236}">
              <a16:creationId xmlns:a16="http://schemas.microsoft.com/office/drawing/2014/main" id="{D6A5A8D8-48BC-4B45-9FBC-DFDC3E957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134350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71" name="Image 570">
          <a:extLst>
            <a:ext uri="{FF2B5EF4-FFF2-40B4-BE49-F238E27FC236}">
              <a16:creationId xmlns:a16="http://schemas.microsoft.com/office/drawing/2014/main" id="{A7A4772C-9133-4C1D-8709-FC7161B64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256183" y="238601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25</xdr:row>
      <xdr:rowOff>0</xdr:rowOff>
    </xdr:from>
    <xdr:ext cx="921364" cy="0"/>
    <xdr:pic>
      <xdr:nvPicPr>
        <xdr:cNvPr id="572" name="Image 571">
          <a:extLst>
            <a:ext uri="{FF2B5EF4-FFF2-40B4-BE49-F238E27FC236}">
              <a16:creationId xmlns:a16="http://schemas.microsoft.com/office/drawing/2014/main" id="{0DB033B3-5D09-4CB9-9BE7-C0A09C2D56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134350" y="25688925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30</xdr:row>
      <xdr:rowOff>0</xdr:rowOff>
    </xdr:from>
    <xdr:ext cx="921364" cy="0"/>
    <xdr:pic>
      <xdr:nvPicPr>
        <xdr:cNvPr id="573" name="Image 572">
          <a:extLst>
            <a:ext uri="{FF2B5EF4-FFF2-40B4-BE49-F238E27FC236}">
              <a16:creationId xmlns:a16="http://schemas.microsoft.com/office/drawing/2014/main" id="{9BDC6020-9F1F-494E-B4DC-1BDDA87F4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134350" y="36118800"/>
          <a:ext cx="921364" cy="0"/>
        </a:xfrm>
        <a:prstGeom prst="rect">
          <a:avLst/>
        </a:prstGeom>
      </xdr:spPr>
    </xdr:pic>
    <xdr:clientData/>
  </xdr:oneCellAnchor>
  <xdr:oneCellAnchor>
    <xdr:from>
      <xdr:col>2</xdr:col>
      <xdr:colOff>1121833</xdr:colOff>
      <xdr:row>24</xdr:row>
      <xdr:rowOff>254000</xdr:rowOff>
    </xdr:from>
    <xdr:ext cx="921364" cy="0"/>
    <xdr:pic>
      <xdr:nvPicPr>
        <xdr:cNvPr id="574" name="Image 573">
          <a:extLst>
            <a:ext uri="{FF2B5EF4-FFF2-40B4-BE49-F238E27FC236}">
              <a16:creationId xmlns:a16="http://schemas.microsoft.com/office/drawing/2014/main" id="{51E05641-1255-4058-A295-754FF9211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256183" y="23860125"/>
          <a:ext cx="92136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3924" cy="0"/>
    <xdr:pic>
      <xdr:nvPicPr>
        <xdr:cNvPr id="575" name="Image 418">
          <a:extLst>
            <a:ext uri="{FF2B5EF4-FFF2-40B4-BE49-F238E27FC236}">
              <a16:creationId xmlns:a16="http://schemas.microsoft.com/office/drawing/2014/main" id="{79A6CE0F-4D80-4E33-8D30-9133E662D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7327225"/>
          <a:ext cx="923924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27</xdr:row>
      <xdr:rowOff>0</xdr:rowOff>
    </xdr:from>
    <xdr:ext cx="921362" cy="0"/>
    <xdr:pic>
      <xdr:nvPicPr>
        <xdr:cNvPr id="576" name="Image 419">
          <a:extLst>
            <a:ext uri="{FF2B5EF4-FFF2-40B4-BE49-F238E27FC236}">
              <a16:creationId xmlns:a16="http://schemas.microsoft.com/office/drawing/2014/main" id="{BDF5BDD8-1970-4D5A-BCCA-AD8D0E6F9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7327225"/>
          <a:ext cx="921362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afont.com/fr/c39hrp48dhtt.fon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dafont.com/fr/c39hrp48dhtt.font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hyperlink" Target="https://www.dafont.com/fr/c39hrp48dhtt.fo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dafont.com/fr/c39hrp48dhtt.fo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dafont.com/fr/c39hrp48dhtt.font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dafont.com/fr/c39hrp48dhtt.fon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dafont.com/fr/c39hrp48dhtt.fo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dafont.com/fr/c39hrp48dhtt.font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dafont.com/fr/c39hrp48dhtt.font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dafont.com/fr/c39hrp48dhtt.fo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dafont.com/fr/c39hrp48dhtt.fo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dafont.com/fr/c39hrp48dhtt.fo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dafont.com/fr/c39hrp48dhtt.fo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403E9-CDFA-4A9D-8526-A5AD78480EB0}">
  <sheetPr>
    <pageSetUpPr fitToPage="1"/>
  </sheetPr>
  <dimension ref="A1:R88"/>
  <sheetViews>
    <sheetView showGridLines="0" tabSelected="1" topLeftCell="A2" zoomScale="40" zoomScaleNormal="40" zoomScaleSheetLayoutView="55" workbookViewId="0">
      <pane ySplit="14" topLeftCell="A16" activePane="bottomLeft" state="frozen"/>
      <selection pane="bottomLeft" activeCell="L5" sqref="L5:L6"/>
      <selection activeCell="A2" sqref="A2"/>
    </sheetView>
  </sheetViews>
  <sheetFormatPr defaultColWidth="11.42578125" defaultRowHeight="46.5" outlineLevelRow="1"/>
  <cols>
    <col min="1" max="1" width="22.5703125" customWidth="1"/>
    <col min="2" max="2" width="30.28515625" style="25" customWidth="1"/>
    <col min="3" max="3" width="28.28515625" style="25" customWidth="1"/>
    <col min="4" max="4" width="30.5703125" style="21" bestFit="1" customWidth="1"/>
    <col min="5" max="5" width="34.42578125" style="21" customWidth="1"/>
    <col min="6" max="6" width="21.28515625" style="27" customWidth="1"/>
    <col min="7" max="7" width="72.7109375" style="24" customWidth="1"/>
    <col min="8" max="8" width="7.42578125" style="22" bestFit="1" customWidth="1"/>
    <col min="9" max="9" width="15.28515625" style="6" bestFit="1" customWidth="1"/>
    <col min="10" max="10" width="29.5703125" style="99" customWidth="1"/>
    <col min="11" max="11" width="16.7109375" style="107" customWidth="1"/>
    <col min="12" max="12" width="35.28515625" style="48" customWidth="1"/>
    <col min="13" max="13" width="16.7109375" style="44" customWidth="1"/>
    <col min="14" max="14" width="16.42578125" style="96" customWidth="1"/>
    <col min="15" max="15" width="17" style="111" customWidth="1"/>
    <col min="16" max="16" width="18.28515625" style="6" customWidth="1"/>
    <col min="17" max="17" width="30.5703125" style="49" customWidth="1"/>
    <col min="18" max="18" width="26.5703125" customWidth="1"/>
  </cols>
  <sheetData>
    <row r="1" spans="1:17" ht="92.25">
      <c r="B1" s="37" t="s">
        <v>0</v>
      </c>
      <c r="C1" s="37"/>
      <c r="D1" s="36"/>
      <c r="E1" s="36"/>
      <c r="F1" s="36"/>
      <c r="G1" s="29"/>
      <c r="H1" s="29"/>
      <c r="I1" s="29"/>
      <c r="J1" s="97"/>
      <c r="K1" s="108"/>
      <c r="L1"/>
      <c r="M1"/>
      <c r="N1" s="89"/>
      <c r="O1" s="90"/>
      <c r="P1"/>
      <c r="Q1"/>
    </row>
    <row r="2" spans="1:17" ht="92.25">
      <c r="B2" s="37" t="s">
        <v>0</v>
      </c>
      <c r="C2" s="172"/>
      <c r="D2" s="166"/>
      <c r="E2" s="36"/>
      <c r="F2" s="36"/>
      <c r="G2" s="36"/>
      <c r="H2" s="36"/>
      <c r="I2" s="194"/>
      <c r="J2" s="29"/>
      <c r="K2" s="29"/>
      <c r="L2"/>
      <c r="M2"/>
      <c r="N2"/>
      <c r="O2"/>
      <c r="P2"/>
      <c r="Q2"/>
    </row>
    <row r="3" spans="1:17" ht="60.6" customHeight="1">
      <c r="B3" s="41" t="s">
        <v>1</v>
      </c>
      <c r="C3" s="173"/>
      <c r="D3" s="167"/>
      <c r="E3" s="41"/>
      <c r="F3" s="38"/>
      <c r="G3" s="38"/>
      <c r="H3" s="38"/>
      <c r="I3" s="195"/>
      <c r="J3" s="30"/>
      <c r="K3" s="30"/>
      <c r="L3"/>
      <c r="M3"/>
      <c r="N3"/>
      <c r="O3"/>
      <c r="P3"/>
      <c r="Q3"/>
    </row>
    <row r="4" spans="1:17" s="1" customFormat="1" ht="26.25" outlineLevel="1">
      <c r="A4" s="61" t="s">
        <v>2</v>
      </c>
      <c r="B4" s="62"/>
      <c r="C4" s="160"/>
      <c r="D4" s="168"/>
      <c r="E4" s="67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7" s="1" customFormat="1" ht="26.25" outlineLevel="1">
      <c r="A5" s="63" t="s">
        <v>3</v>
      </c>
      <c r="B5" s="64"/>
      <c r="C5" s="161"/>
      <c r="D5" s="169"/>
      <c r="E5" s="67"/>
      <c r="F5" s="2"/>
      <c r="G5" s="2"/>
      <c r="H5" s="2"/>
      <c r="I5" s="196"/>
      <c r="J5" s="3"/>
      <c r="K5" s="34"/>
      <c r="M5" s="35"/>
      <c r="N5" s="3"/>
      <c r="O5" s="3"/>
      <c r="P5" s="3"/>
      <c r="Q5" s="3"/>
    </row>
    <row r="6" spans="1:17" s="1" customFormat="1" ht="26.25" outlineLevel="1">
      <c r="A6" s="60" t="s">
        <v>4</v>
      </c>
      <c r="B6" s="12"/>
      <c r="C6" s="162"/>
      <c r="D6" s="170"/>
      <c r="E6" s="67"/>
      <c r="F6" s="2"/>
      <c r="G6" s="2"/>
      <c r="H6" s="2"/>
      <c r="I6" s="197"/>
      <c r="J6" s="3"/>
      <c r="K6" s="34"/>
      <c r="M6" s="35"/>
      <c r="N6" s="3"/>
      <c r="O6" s="3"/>
      <c r="P6" s="3"/>
      <c r="Q6" s="3"/>
    </row>
    <row r="7" spans="1:17" s="1" customFormat="1" ht="26.25" outlineLevel="1">
      <c r="A7" s="63" t="s">
        <v>5</v>
      </c>
      <c r="B7" s="64"/>
      <c r="C7" s="161"/>
      <c r="D7" s="169"/>
      <c r="E7" s="67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7" s="1" customFormat="1" ht="26.25" outlineLevel="1">
      <c r="A8" s="63" t="s">
        <v>6</v>
      </c>
      <c r="B8" s="64"/>
      <c r="C8" s="161"/>
      <c r="D8" s="169"/>
      <c r="E8" s="67"/>
      <c r="F8" s="2"/>
      <c r="G8" s="2"/>
      <c r="H8" s="2"/>
      <c r="I8" s="196"/>
      <c r="J8" s="3"/>
      <c r="K8" s="34"/>
      <c r="M8" s="35"/>
      <c r="N8" s="3"/>
      <c r="O8" s="3"/>
      <c r="P8" s="3"/>
      <c r="Q8" s="3"/>
    </row>
    <row r="9" spans="1:17" s="1" customFormat="1" ht="32.65" customHeight="1" outlineLevel="1">
      <c r="A9" s="63" t="s">
        <v>7</v>
      </c>
      <c r="B9" s="64"/>
      <c r="C9" s="161"/>
      <c r="D9" s="169"/>
      <c r="E9" s="67"/>
      <c r="F9" s="2"/>
      <c r="G9" s="2"/>
      <c r="H9" s="2"/>
      <c r="I9" s="198"/>
      <c r="J9" s="3"/>
      <c r="K9" s="34"/>
      <c r="M9" s="35"/>
      <c r="N9" s="3"/>
      <c r="O9" s="3"/>
      <c r="P9" s="3"/>
      <c r="Q9" s="3"/>
    </row>
    <row r="10" spans="1:17" s="1" customFormat="1" ht="22.5" customHeight="1" outlineLevel="1">
      <c r="A10" s="7"/>
      <c r="B10" s="12"/>
      <c r="C10" s="12"/>
      <c r="D10" s="2"/>
      <c r="E10" s="2"/>
      <c r="F10" s="2"/>
      <c r="G10" s="4"/>
      <c r="H10" s="3"/>
      <c r="I10" s="26"/>
      <c r="J10" s="98"/>
      <c r="K10" s="104"/>
      <c r="L10" s="45"/>
      <c r="M10" s="42"/>
      <c r="N10" s="90"/>
      <c r="O10" s="90"/>
      <c r="P10"/>
      <c r="Q10" s="49"/>
    </row>
    <row r="11" spans="1:17" s="1" customFormat="1" ht="23.25" customHeight="1" outlineLevel="1">
      <c r="A11" s="8" t="s">
        <v>8</v>
      </c>
      <c r="B11" s="51"/>
      <c r="C11" s="51"/>
      <c r="D11" s="87">
        <v>0</v>
      </c>
      <c r="E11" s="51"/>
      <c r="F11" s="5"/>
      <c r="G11" s="11"/>
      <c r="H11" s="3"/>
      <c r="I11" s="6"/>
      <c r="J11" s="99"/>
      <c r="K11" s="105"/>
      <c r="L11" s="46"/>
      <c r="M11" s="43"/>
      <c r="N11" s="91"/>
      <c r="O11" s="112"/>
      <c r="P11"/>
      <c r="Q11" s="49"/>
    </row>
    <row r="12" spans="1:17" s="1" customFormat="1" ht="23.25" customHeight="1" outlineLevel="1">
      <c r="A12" s="8"/>
      <c r="B12" s="20"/>
      <c r="C12" s="20"/>
      <c r="D12" s="51"/>
      <c r="E12" s="51"/>
      <c r="F12" s="5"/>
      <c r="G12" s="11"/>
      <c r="H12" s="3"/>
      <c r="I12" s="6"/>
      <c r="J12" s="99"/>
      <c r="K12" s="105"/>
      <c r="L12" s="46"/>
      <c r="M12" s="43"/>
      <c r="N12" s="91"/>
      <c r="O12" s="112"/>
      <c r="P12"/>
      <c r="Q12" s="49"/>
    </row>
    <row r="13" spans="1:17" s="84" customFormat="1" ht="23.1" customHeight="1" outlineLevel="1">
      <c r="A13" s="76" t="s">
        <v>9</v>
      </c>
      <c r="B13" s="77"/>
      <c r="C13" s="77"/>
      <c r="D13" s="79"/>
      <c r="E13" s="78"/>
      <c r="F13" s="80"/>
      <c r="G13" s="81" t="s">
        <v>10</v>
      </c>
      <c r="H13" s="85"/>
      <c r="I13" s="86"/>
      <c r="J13" s="100"/>
      <c r="K13" s="106"/>
      <c r="L13" s="82"/>
      <c r="M13" s="83"/>
      <c r="N13" s="91"/>
      <c r="O13" s="112"/>
    </row>
    <row r="14" spans="1:17" s="1" customFormat="1" ht="23.25" customHeight="1">
      <c r="A14" s="8"/>
      <c r="B14" s="20"/>
      <c r="C14" s="20"/>
      <c r="D14" s="51"/>
      <c r="E14" s="51"/>
      <c r="F14" s="5"/>
      <c r="G14" s="11"/>
      <c r="H14" s="3"/>
      <c r="I14" s="6"/>
      <c r="J14" s="99"/>
      <c r="K14" s="105"/>
      <c r="L14" s="46"/>
      <c r="M14" s="43"/>
      <c r="N14" s="91"/>
      <c r="O14" s="112"/>
      <c r="P14" s="31"/>
      <c r="Q14" s="49"/>
    </row>
    <row r="15" spans="1:17" s="23" customFormat="1" ht="120" customHeight="1">
      <c r="A15" s="13" t="s">
        <v>11</v>
      </c>
      <c r="B15" s="13" t="s">
        <v>12</v>
      </c>
      <c r="C15" s="13" t="s">
        <v>13</v>
      </c>
      <c r="D15" s="14" t="s">
        <v>14</v>
      </c>
      <c r="E15" s="214" t="s">
        <v>15</v>
      </c>
      <c r="F15" s="15" t="s">
        <v>16</v>
      </c>
      <c r="G15" s="16" t="s">
        <v>17</v>
      </c>
      <c r="H15" s="16" t="s">
        <v>18</v>
      </c>
      <c r="I15" s="19" t="s">
        <v>19</v>
      </c>
      <c r="J15" s="101" t="s">
        <v>20</v>
      </c>
      <c r="K15" s="18" t="s">
        <v>21</v>
      </c>
      <c r="L15" s="47" t="s">
        <v>22</v>
      </c>
      <c r="M15" s="18" t="s">
        <v>23</v>
      </c>
      <c r="N15" s="92" t="s">
        <v>24</v>
      </c>
      <c r="O15" s="113" t="s">
        <v>25</v>
      </c>
      <c r="P15" s="17" t="s">
        <v>26</v>
      </c>
      <c r="Q15" s="88" t="s">
        <v>27</v>
      </c>
    </row>
    <row r="16" spans="1:17" s="39" customFormat="1" ht="130.15" customHeight="1">
      <c r="A16" s="68" t="s">
        <v>28</v>
      </c>
      <c r="B16" s="55"/>
      <c r="C16" s="55"/>
      <c r="D16" s="56"/>
      <c r="E16" s="56"/>
      <c r="F16" s="55"/>
      <c r="G16" s="55"/>
      <c r="H16" s="55"/>
      <c r="I16" s="55"/>
      <c r="J16" s="93"/>
      <c r="K16" s="109"/>
      <c r="L16" s="55"/>
      <c r="M16" s="55"/>
      <c r="N16" s="93"/>
      <c r="O16" s="114"/>
      <c r="P16" s="55"/>
      <c r="Q16" s="55"/>
    </row>
    <row r="17" spans="1:18" s="39" customFormat="1" ht="68.099999999999994" customHeight="1">
      <c r="A17" s="236" t="s">
        <v>29</v>
      </c>
      <c r="B17" s="55"/>
      <c r="C17" s="55"/>
      <c r="D17" s="56"/>
      <c r="E17" s="56"/>
      <c r="F17" s="55"/>
      <c r="G17" s="55"/>
      <c r="H17" s="55"/>
      <c r="I17" s="55"/>
      <c r="J17" s="93"/>
      <c r="K17" s="109"/>
      <c r="L17" s="55"/>
      <c r="M17" s="55"/>
      <c r="N17" s="93"/>
      <c r="O17" s="114"/>
      <c r="P17" s="55"/>
      <c r="Q17" s="55"/>
    </row>
    <row r="18" spans="1:18" s="39" customFormat="1" ht="130.15" hidden="1" customHeight="1">
      <c r="A18" s="33"/>
      <c r="B18" s="50"/>
      <c r="C18" s="50"/>
      <c r="D18" s="117"/>
      <c r="E18" s="202"/>
      <c r="F18" s="241"/>
      <c r="G18" s="52"/>
      <c r="H18" s="235"/>
      <c r="I18" s="58"/>
      <c r="J18" s="238"/>
      <c r="K18" s="237"/>
      <c r="L18" s="54" t="s">
        <v>30</v>
      </c>
      <c r="M18" s="59"/>
      <c r="N18" s="94"/>
      <c r="O18" s="115"/>
      <c r="P18" s="28"/>
      <c r="Q18" s="94" t="e">
        <f>IF(#REF!&gt;=20,N18,J18)</f>
        <v>#REF!</v>
      </c>
      <c r="R18" s="40"/>
    </row>
    <row r="19" spans="1:18" s="39" customFormat="1" ht="130.15" customHeight="1">
      <c r="A19" s="33">
        <v>4</v>
      </c>
      <c r="B19" s="50" t="s">
        <v>31</v>
      </c>
      <c r="C19" s="50" t="s">
        <v>28</v>
      </c>
      <c r="D19" s="117" t="s">
        <v>32</v>
      </c>
      <c r="E19" s="202" t="s">
        <v>32</v>
      </c>
      <c r="F19" s="215" t="s">
        <v>33</v>
      </c>
      <c r="G19" s="52" t="s">
        <v>34</v>
      </c>
      <c r="H19" s="235">
        <v>1</v>
      </c>
      <c r="I19" s="58">
        <v>54.63</v>
      </c>
      <c r="J19" s="238">
        <f t="shared" ref="J19:J20" si="0">I19*(1-$D$11)</f>
        <v>54.63</v>
      </c>
      <c r="K19" s="237">
        <v>12</v>
      </c>
      <c r="L19" s="54" t="s">
        <v>30</v>
      </c>
      <c r="M19" s="59">
        <v>0.45</v>
      </c>
      <c r="N19" s="94">
        <f t="shared" ref="N19:N20" si="1">IF(L19="SUBSTITUTIVE",I19*(1-M19),J19*(1-M19))</f>
        <v>30.046500000000005</v>
      </c>
      <c r="O19" s="115"/>
      <c r="P19" s="28">
        <f>IF(O19&gt;=K19,(O19*N19),(O19*I19))</f>
        <v>0</v>
      </c>
      <c r="Q19" s="94">
        <f t="shared" ref="Q19:Q23" si="2">IF(O19&gt;=K19,N19,J19)</f>
        <v>54.63</v>
      </c>
      <c r="R19" s="40"/>
    </row>
    <row r="20" spans="1:18" s="39" customFormat="1" ht="130.15" customHeight="1">
      <c r="A20" s="33">
        <v>4</v>
      </c>
      <c r="B20" s="50" t="s">
        <v>31</v>
      </c>
      <c r="C20" s="223" t="s">
        <v>28</v>
      </c>
      <c r="D20" s="207" t="s">
        <v>35</v>
      </c>
      <c r="E20" s="225" t="s">
        <v>35</v>
      </c>
      <c r="F20" s="57" t="s">
        <v>36</v>
      </c>
      <c r="G20" s="52" t="s">
        <v>37</v>
      </c>
      <c r="H20" s="235">
        <v>1</v>
      </c>
      <c r="I20" s="58">
        <v>146.88999999999999</v>
      </c>
      <c r="J20" s="238">
        <f t="shared" si="0"/>
        <v>146.88999999999999</v>
      </c>
      <c r="K20" s="237">
        <v>1</v>
      </c>
      <c r="L20" s="54" t="s">
        <v>30</v>
      </c>
      <c r="M20" s="59">
        <v>0.25</v>
      </c>
      <c r="N20" s="94">
        <f t="shared" si="1"/>
        <v>110.16749999999999</v>
      </c>
      <c r="O20" s="115"/>
      <c r="P20" s="28">
        <f t="shared" ref="P20" si="3">IF(O20&gt;=K20,(O20*N20),(O20*I20))</f>
        <v>0</v>
      </c>
      <c r="Q20" s="94">
        <f t="shared" si="2"/>
        <v>146.88999999999999</v>
      </c>
      <c r="R20" s="40"/>
    </row>
    <row r="21" spans="1:18" s="39" customFormat="1" ht="62.45" customHeight="1">
      <c r="A21" s="236" t="s">
        <v>38</v>
      </c>
      <c r="B21" s="55"/>
      <c r="C21" s="55"/>
      <c r="D21" s="56"/>
      <c r="E21" s="56"/>
      <c r="F21" s="55"/>
      <c r="G21" s="55"/>
      <c r="H21" s="55"/>
      <c r="I21" s="55"/>
      <c r="J21" s="93"/>
      <c r="K21" s="109"/>
      <c r="L21" s="55"/>
      <c r="M21" s="55"/>
      <c r="N21" s="93"/>
      <c r="O21" s="55"/>
      <c r="P21" s="55"/>
      <c r="Q21" s="55"/>
    </row>
    <row r="22" spans="1:18" s="39" customFormat="1" ht="130.15" customHeight="1">
      <c r="A22" s="33">
        <v>6</v>
      </c>
      <c r="B22" s="50" t="s">
        <v>39</v>
      </c>
      <c r="C22" s="223" t="s">
        <v>28</v>
      </c>
      <c r="D22" s="117" t="s">
        <v>40</v>
      </c>
      <c r="E22" s="225" t="s">
        <v>40</v>
      </c>
      <c r="F22" s="241" t="s">
        <v>41</v>
      </c>
      <c r="G22" s="52" t="s">
        <v>42</v>
      </c>
      <c r="H22" s="235">
        <v>1</v>
      </c>
      <c r="I22" s="58">
        <v>9.99</v>
      </c>
      <c r="J22" s="238">
        <f t="shared" ref="J22:J23" si="4">I22*(1-$D$11)</f>
        <v>9.99</v>
      </c>
      <c r="K22" s="237">
        <v>3</v>
      </c>
      <c r="L22" s="231" t="s">
        <v>30</v>
      </c>
      <c r="M22" s="59">
        <v>0.25</v>
      </c>
      <c r="N22" s="94">
        <f t="shared" ref="N22:N23" si="5">IF(L22="SUBSTITUTIVE",I22*(1-M22),J22*(1-M22))</f>
        <v>7.4924999999999997</v>
      </c>
      <c r="O22" s="115"/>
      <c r="P22" s="28">
        <f t="shared" ref="P22:P23" si="6">IF(O22&gt;=K22,(O22*N22),(O22*I22))</f>
        <v>0</v>
      </c>
      <c r="Q22" s="94">
        <f t="shared" si="2"/>
        <v>9.99</v>
      </c>
      <c r="R22" s="420" t="s">
        <v>43</v>
      </c>
    </row>
    <row r="23" spans="1:18" s="39" customFormat="1" ht="130.15" customHeight="1">
      <c r="A23" s="222">
        <v>6</v>
      </c>
      <c r="B23" s="223" t="s">
        <v>39</v>
      </c>
      <c r="C23" s="223" t="s">
        <v>28</v>
      </c>
      <c r="D23" s="224" t="s">
        <v>44</v>
      </c>
      <c r="E23" s="225" t="s">
        <v>44</v>
      </c>
      <c r="F23" s="271" t="s">
        <v>45</v>
      </c>
      <c r="G23" s="272" t="s">
        <v>46</v>
      </c>
      <c r="H23" s="273">
        <v>1</v>
      </c>
      <c r="I23" s="229">
        <v>9.99</v>
      </c>
      <c r="J23" s="274">
        <f t="shared" si="4"/>
        <v>9.99</v>
      </c>
      <c r="K23" s="275">
        <v>3</v>
      </c>
      <c r="L23" s="231" t="s">
        <v>30</v>
      </c>
      <c r="M23" s="232">
        <v>0.25</v>
      </c>
      <c r="N23" s="233">
        <f t="shared" si="5"/>
        <v>7.4924999999999997</v>
      </c>
      <c r="O23" s="115"/>
      <c r="P23" s="234">
        <f t="shared" si="6"/>
        <v>0</v>
      </c>
      <c r="Q23" s="94">
        <f t="shared" si="2"/>
        <v>9.99</v>
      </c>
      <c r="R23" s="420" t="s">
        <v>43</v>
      </c>
    </row>
    <row r="24" spans="1:18" s="39" customFormat="1" ht="62.45" customHeight="1">
      <c r="A24" s="262" t="s">
        <v>47</v>
      </c>
      <c r="B24" s="263"/>
      <c r="C24" s="263"/>
      <c r="D24" s="264"/>
      <c r="E24" s="264"/>
      <c r="F24" s="263"/>
      <c r="G24" s="263"/>
      <c r="H24" s="263"/>
      <c r="I24" s="263"/>
      <c r="J24" s="265"/>
      <c r="K24" s="266"/>
      <c r="L24" s="263"/>
      <c r="M24" s="263"/>
      <c r="N24" s="265"/>
      <c r="O24" s="55"/>
      <c r="P24" s="263"/>
      <c r="Q24" s="263"/>
    </row>
    <row r="25" spans="1:18" s="39" customFormat="1" ht="130.15" customHeight="1">
      <c r="A25" s="33">
        <v>7</v>
      </c>
      <c r="B25" s="50" t="s">
        <v>48</v>
      </c>
      <c r="C25" s="223" t="s">
        <v>28</v>
      </c>
      <c r="D25" s="117" t="s">
        <v>49</v>
      </c>
      <c r="E25" s="202" t="s">
        <v>49</v>
      </c>
      <c r="F25" s="303" t="s">
        <v>50</v>
      </c>
      <c r="G25" s="126" t="s">
        <v>51</v>
      </c>
      <c r="H25" s="32">
        <v>3</v>
      </c>
      <c r="I25" s="299">
        <v>4.03</v>
      </c>
      <c r="J25" s="238">
        <f t="shared" ref="J25:J54" si="7">I25*(1-$D$11)</f>
        <v>4.03</v>
      </c>
      <c r="K25" s="32">
        <v>3</v>
      </c>
      <c r="L25" s="231" t="s">
        <v>30</v>
      </c>
      <c r="M25" s="59">
        <v>0.25</v>
      </c>
      <c r="N25" s="94">
        <f t="shared" ref="N25:N54" si="8">IF(L25="SUBSTITUTIVE",I25*(1-M25),J25*(1-M25))</f>
        <v>3.0225</v>
      </c>
      <c r="O25" s="115"/>
      <c r="P25" s="28">
        <f t="shared" ref="P25:P54" si="9">IF(O25&gt;=K25,(O25*N25),(O25*I25))</f>
        <v>0</v>
      </c>
      <c r="Q25" s="94">
        <f t="shared" ref="Q25:Q54" si="10">IF(O25&gt;=K25,N25,J25)</f>
        <v>4.03</v>
      </c>
      <c r="R25" s="40"/>
    </row>
    <row r="26" spans="1:18" s="39" customFormat="1" ht="130.15" customHeight="1">
      <c r="A26" s="33">
        <v>7</v>
      </c>
      <c r="B26" s="50" t="s">
        <v>48</v>
      </c>
      <c r="C26" s="223" t="s">
        <v>28</v>
      </c>
      <c r="D26" s="117" t="s">
        <v>52</v>
      </c>
      <c r="E26" s="202" t="s">
        <v>52</v>
      </c>
      <c r="F26" s="178" t="s">
        <v>53</v>
      </c>
      <c r="G26" s="126" t="s">
        <v>54</v>
      </c>
      <c r="H26" s="32">
        <v>3</v>
      </c>
      <c r="I26" s="299">
        <v>4.03</v>
      </c>
      <c r="J26" s="238">
        <f t="shared" si="7"/>
        <v>4.03</v>
      </c>
      <c r="K26" s="32">
        <v>3</v>
      </c>
      <c r="L26" s="231" t="s">
        <v>30</v>
      </c>
      <c r="M26" s="59">
        <v>0.25</v>
      </c>
      <c r="N26" s="94">
        <f t="shared" si="8"/>
        <v>3.0225</v>
      </c>
      <c r="O26" s="115"/>
      <c r="P26" s="28">
        <f t="shared" si="9"/>
        <v>0</v>
      </c>
      <c r="Q26" s="94">
        <f t="shared" si="10"/>
        <v>4.03</v>
      </c>
      <c r="R26" s="40"/>
    </row>
    <row r="27" spans="1:18" s="39" customFormat="1" ht="130.15" customHeight="1">
      <c r="A27" s="33">
        <v>7</v>
      </c>
      <c r="B27" s="50" t="s">
        <v>48</v>
      </c>
      <c r="C27" s="223" t="s">
        <v>28</v>
      </c>
      <c r="D27" s="117" t="s">
        <v>55</v>
      </c>
      <c r="E27" s="202" t="s">
        <v>55</v>
      </c>
      <c r="F27" s="178" t="s">
        <v>56</v>
      </c>
      <c r="G27" s="126" t="s">
        <v>57</v>
      </c>
      <c r="H27" s="32">
        <v>3</v>
      </c>
      <c r="I27" s="299">
        <v>4.4000000000000004</v>
      </c>
      <c r="J27" s="238">
        <f t="shared" si="7"/>
        <v>4.4000000000000004</v>
      </c>
      <c r="K27" s="32">
        <v>3</v>
      </c>
      <c r="L27" s="231" t="s">
        <v>30</v>
      </c>
      <c r="M27" s="59">
        <v>0.25</v>
      </c>
      <c r="N27" s="94">
        <f t="shared" si="8"/>
        <v>3.3000000000000003</v>
      </c>
      <c r="O27" s="115"/>
      <c r="P27" s="28">
        <f t="shared" si="9"/>
        <v>0</v>
      </c>
      <c r="Q27" s="94">
        <f t="shared" si="10"/>
        <v>4.4000000000000004</v>
      </c>
      <c r="R27" s="40"/>
    </row>
    <row r="28" spans="1:18" s="39" customFormat="1" ht="130.15" customHeight="1">
      <c r="A28" s="33">
        <v>7</v>
      </c>
      <c r="B28" s="50" t="s">
        <v>48</v>
      </c>
      <c r="C28" s="223" t="s">
        <v>28</v>
      </c>
      <c r="D28" s="117" t="s">
        <v>58</v>
      </c>
      <c r="E28" s="202" t="s">
        <v>58</v>
      </c>
      <c r="F28" s="178" t="s">
        <v>59</v>
      </c>
      <c r="G28" s="126" t="s">
        <v>60</v>
      </c>
      <c r="H28" s="32">
        <v>3</v>
      </c>
      <c r="I28" s="299">
        <v>4.68</v>
      </c>
      <c r="J28" s="238">
        <f t="shared" si="7"/>
        <v>4.68</v>
      </c>
      <c r="K28" s="32">
        <v>3</v>
      </c>
      <c r="L28" s="231" t="s">
        <v>30</v>
      </c>
      <c r="M28" s="59">
        <v>0.25</v>
      </c>
      <c r="N28" s="94">
        <f t="shared" si="8"/>
        <v>3.51</v>
      </c>
      <c r="O28" s="115"/>
      <c r="P28" s="28">
        <f t="shared" si="9"/>
        <v>0</v>
      </c>
      <c r="Q28" s="94">
        <f t="shared" si="10"/>
        <v>4.68</v>
      </c>
      <c r="R28" s="40"/>
    </row>
    <row r="29" spans="1:18" s="39" customFormat="1" ht="130.15" customHeight="1">
      <c r="A29" s="33">
        <v>7</v>
      </c>
      <c r="B29" s="50" t="s">
        <v>48</v>
      </c>
      <c r="C29" s="223" t="s">
        <v>28</v>
      </c>
      <c r="D29" s="117" t="s">
        <v>61</v>
      </c>
      <c r="E29" s="202" t="s">
        <v>61</v>
      </c>
      <c r="F29" s="178" t="s">
        <v>62</v>
      </c>
      <c r="G29" s="126" t="s">
        <v>63</v>
      </c>
      <c r="H29" s="32">
        <v>3</v>
      </c>
      <c r="I29" s="299">
        <v>5.13</v>
      </c>
      <c r="J29" s="238">
        <f t="shared" si="7"/>
        <v>5.13</v>
      </c>
      <c r="K29" s="32">
        <v>3</v>
      </c>
      <c r="L29" s="231" t="s">
        <v>30</v>
      </c>
      <c r="M29" s="59">
        <v>0.25</v>
      </c>
      <c r="N29" s="94">
        <f t="shared" si="8"/>
        <v>3.8475000000000001</v>
      </c>
      <c r="O29" s="115"/>
      <c r="P29" s="28">
        <f t="shared" si="9"/>
        <v>0</v>
      </c>
      <c r="Q29" s="94">
        <f t="shared" si="10"/>
        <v>5.13</v>
      </c>
      <c r="R29" s="40"/>
    </row>
    <row r="30" spans="1:18" s="39" customFormat="1" ht="130.15" customHeight="1">
      <c r="A30" s="33">
        <v>7</v>
      </c>
      <c r="B30" s="50" t="s">
        <v>48</v>
      </c>
      <c r="C30" s="223" t="s">
        <v>28</v>
      </c>
      <c r="D30" s="117" t="s">
        <v>64</v>
      </c>
      <c r="E30" s="202" t="s">
        <v>64</v>
      </c>
      <c r="F30" s="178" t="s">
        <v>65</v>
      </c>
      <c r="G30" s="126" t="s">
        <v>66</v>
      </c>
      <c r="H30" s="32">
        <v>3</v>
      </c>
      <c r="I30" s="299">
        <v>5.61</v>
      </c>
      <c r="J30" s="238">
        <f t="shared" si="7"/>
        <v>5.61</v>
      </c>
      <c r="K30" s="32">
        <v>3</v>
      </c>
      <c r="L30" s="231" t="s">
        <v>30</v>
      </c>
      <c r="M30" s="59">
        <v>0.25</v>
      </c>
      <c r="N30" s="94">
        <f t="shared" si="8"/>
        <v>4.2075000000000005</v>
      </c>
      <c r="O30" s="115"/>
      <c r="P30" s="28">
        <f t="shared" si="9"/>
        <v>0</v>
      </c>
      <c r="Q30" s="94">
        <f t="shared" si="10"/>
        <v>5.61</v>
      </c>
      <c r="R30" s="40"/>
    </row>
    <row r="31" spans="1:18" s="39" customFormat="1" ht="130.15" customHeight="1">
      <c r="A31" s="33">
        <v>7</v>
      </c>
      <c r="B31" s="50" t="s">
        <v>48</v>
      </c>
      <c r="C31" s="223" t="s">
        <v>28</v>
      </c>
      <c r="D31" s="117" t="s">
        <v>67</v>
      </c>
      <c r="E31" s="202" t="s">
        <v>67</v>
      </c>
      <c r="F31" s="178" t="s">
        <v>68</v>
      </c>
      <c r="G31" s="126" t="s">
        <v>69</v>
      </c>
      <c r="H31" s="32">
        <v>3</v>
      </c>
      <c r="I31" s="299">
        <v>6.01</v>
      </c>
      <c r="J31" s="238">
        <f t="shared" si="7"/>
        <v>6.01</v>
      </c>
      <c r="K31" s="32">
        <v>3</v>
      </c>
      <c r="L31" s="231" t="s">
        <v>30</v>
      </c>
      <c r="M31" s="59">
        <v>0.25</v>
      </c>
      <c r="N31" s="94">
        <f t="shared" si="8"/>
        <v>4.5075000000000003</v>
      </c>
      <c r="O31" s="115"/>
      <c r="P31" s="28">
        <f t="shared" si="9"/>
        <v>0</v>
      </c>
      <c r="Q31" s="94">
        <f t="shared" si="10"/>
        <v>6.01</v>
      </c>
      <c r="R31" s="40"/>
    </row>
    <row r="32" spans="1:18" s="39" customFormat="1" ht="130.15" customHeight="1">
      <c r="A32" s="33">
        <v>7</v>
      </c>
      <c r="B32" s="50" t="s">
        <v>48</v>
      </c>
      <c r="C32" s="223" t="s">
        <v>28</v>
      </c>
      <c r="D32" s="117" t="s">
        <v>70</v>
      </c>
      <c r="E32" s="202" t="s">
        <v>70</v>
      </c>
      <c r="F32" s="178" t="s">
        <v>71</v>
      </c>
      <c r="G32" s="126" t="s">
        <v>72</v>
      </c>
      <c r="H32" s="32">
        <v>3</v>
      </c>
      <c r="I32" s="299">
        <v>7.04</v>
      </c>
      <c r="J32" s="238">
        <f t="shared" si="7"/>
        <v>7.04</v>
      </c>
      <c r="K32" s="32">
        <v>3</v>
      </c>
      <c r="L32" s="231" t="s">
        <v>30</v>
      </c>
      <c r="M32" s="59">
        <v>0.25</v>
      </c>
      <c r="N32" s="94">
        <f t="shared" si="8"/>
        <v>5.28</v>
      </c>
      <c r="O32" s="115"/>
      <c r="P32" s="28">
        <f t="shared" si="9"/>
        <v>0</v>
      </c>
      <c r="Q32" s="94">
        <f t="shared" si="10"/>
        <v>7.04</v>
      </c>
      <c r="R32" s="40"/>
    </row>
    <row r="33" spans="1:18" s="39" customFormat="1" ht="130.15" customHeight="1">
      <c r="A33" s="33">
        <v>7</v>
      </c>
      <c r="B33" s="50" t="s">
        <v>48</v>
      </c>
      <c r="C33" s="223" t="s">
        <v>28</v>
      </c>
      <c r="D33" s="117" t="s">
        <v>73</v>
      </c>
      <c r="E33" s="202" t="s">
        <v>73</v>
      </c>
      <c r="F33" s="178" t="s">
        <v>74</v>
      </c>
      <c r="G33" s="126" t="s">
        <v>75</v>
      </c>
      <c r="H33" s="32">
        <v>1</v>
      </c>
      <c r="I33" s="299">
        <v>8.82</v>
      </c>
      <c r="J33" s="238">
        <f t="shared" si="7"/>
        <v>8.82</v>
      </c>
      <c r="K33" s="32">
        <v>1</v>
      </c>
      <c r="L33" s="231" t="s">
        <v>30</v>
      </c>
      <c r="M33" s="59">
        <v>0.25</v>
      </c>
      <c r="N33" s="94">
        <f t="shared" si="8"/>
        <v>6.6150000000000002</v>
      </c>
      <c r="O33" s="115"/>
      <c r="P33" s="28">
        <f t="shared" si="9"/>
        <v>0</v>
      </c>
      <c r="Q33" s="94">
        <f t="shared" si="10"/>
        <v>8.82</v>
      </c>
      <c r="R33" s="40"/>
    </row>
    <row r="34" spans="1:18" s="39" customFormat="1" ht="130.15" customHeight="1">
      <c r="A34" s="33">
        <v>7</v>
      </c>
      <c r="B34" s="50" t="s">
        <v>48</v>
      </c>
      <c r="C34" s="223" t="s">
        <v>28</v>
      </c>
      <c r="D34" s="117" t="s">
        <v>76</v>
      </c>
      <c r="E34" s="202" t="s">
        <v>76</v>
      </c>
      <c r="F34" s="178" t="s">
        <v>77</v>
      </c>
      <c r="G34" s="126" t="s">
        <v>78</v>
      </c>
      <c r="H34" s="32">
        <v>1</v>
      </c>
      <c r="I34" s="299">
        <v>10.44</v>
      </c>
      <c r="J34" s="238">
        <f t="shared" si="7"/>
        <v>10.44</v>
      </c>
      <c r="K34" s="32">
        <v>1</v>
      </c>
      <c r="L34" s="231" t="s">
        <v>30</v>
      </c>
      <c r="M34" s="59">
        <v>0.25</v>
      </c>
      <c r="N34" s="94">
        <f t="shared" si="8"/>
        <v>7.83</v>
      </c>
      <c r="O34" s="115"/>
      <c r="P34" s="28">
        <f t="shared" si="9"/>
        <v>0</v>
      </c>
      <c r="Q34" s="94">
        <f t="shared" si="10"/>
        <v>10.44</v>
      </c>
      <c r="R34" s="40"/>
    </row>
    <row r="35" spans="1:18" s="39" customFormat="1" ht="130.15" customHeight="1">
      <c r="A35" s="33">
        <v>7</v>
      </c>
      <c r="B35" s="50" t="s">
        <v>48</v>
      </c>
      <c r="C35" s="223" t="s">
        <v>28</v>
      </c>
      <c r="D35" s="117" t="s">
        <v>79</v>
      </c>
      <c r="E35" s="202" t="s">
        <v>79</v>
      </c>
      <c r="F35" s="178" t="s">
        <v>80</v>
      </c>
      <c r="G35" s="126" t="s">
        <v>81</v>
      </c>
      <c r="H35" s="32">
        <v>1</v>
      </c>
      <c r="I35" s="299">
        <v>12.86</v>
      </c>
      <c r="J35" s="238">
        <f t="shared" si="7"/>
        <v>12.86</v>
      </c>
      <c r="K35" s="32">
        <v>1</v>
      </c>
      <c r="L35" s="231" t="s">
        <v>30</v>
      </c>
      <c r="M35" s="59">
        <v>0.25</v>
      </c>
      <c r="N35" s="94">
        <f t="shared" si="8"/>
        <v>9.6449999999999996</v>
      </c>
      <c r="O35" s="115"/>
      <c r="P35" s="28">
        <f t="shared" si="9"/>
        <v>0</v>
      </c>
      <c r="Q35" s="94">
        <f t="shared" si="10"/>
        <v>12.86</v>
      </c>
      <c r="R35" s="40"/>
    </row>
    <row r="36" spans="1:18" s="39" customFormat="1" ht="130.15" customHeight="1">
      <c r="A36" s="33">
        <v>7</v>
      </c>
      <c r="B36" s="50" t="s">
        <v>48</v>
      </c>
      <c r="C36" s="223" t="s">
        <v>28</v>
      </c>
      <c r="D36" s="117" t="s">
        <v>82</v>
      </c>
      <c r="E36" s="202" t="s">
        <v>82</v>
      </c>
      <c r="F36" s="178" t="s">
        <v>83</v>
      </c>
      <c r="G36" s="126" t="s">
        <v>84</v>
      </c>
      <c r="H36" s="32">
        <v>1</v>
      </c>
      <c r="I36" s="299">
        <v>15.28</v>
      </c>
      <c r="J36" s="238">
        <f t="shared" si="7"/>
        <v>15.28</v>
      </c>
      <c r="K36" s="32">
        <v>1</v>
      </c>
      <c r="L36" s="231" t="s">
        <v>30</v>
      </c>
      <c r="M36" s="59">
        <v>0.25</v>
      </c>
      <c r="N36" s="94">
        <f t="shared" si="8"/>
        <v>11.459999999999999</v>
      </c>
      <c r="O36" s="115"/>
      <c r="P36" s="28">
        <f t="shared" si="9"/>
        <v>0</v>
      </c>
      <c r="Q36" s="94">
        <f t="shared" si="10"/>
        <v>15.28</v>
      </c>
      <c r="R36" s="40"/>
    </row>
    <row r="37" spans="1:18" s="39" customFormat="1" ht="130.15" customHeight="1">
      <c r="A37" s="33">
        <v>7</v>
      </c>
      <c r="B37" s="50" t="s">
        <v>48</v>
      </c>
      <c r="C37" s="223" t="s">
        <v>28</v>
      </c>
      <c r="D37" s="117" t="s">
        <v>85</v>
      </c>
      <c r="E37" s="202" t="s">
        <v>85</v>
      </c>
      <c r="F37" s="178" t="s">
        <v>86</v>
      </c>
      <c r="G37" s="126" t="s">
        <v>87</v>
      </c>
      <c r="H37" s="32">
        <v>3</v>
      </c>
      <c r="I37" s="299">
        <v>7.84</v>
      </c>
      <c r="J37" s="238">
        <f t="shared" si="7"/>
        <v>7.84</v>
      </c>
      <c r="K37" s="32">
        <v>3</v>
      </c>
      <c r="L37" s="231" t="s">
        <v>30</v>
      </c>
      <c r="M37" s="59">
        <v>0.25</v>
      </c>
      <c r="N37" s="94">
        <f t="shared" si="8"/>
        <v>5.88</v>
      </c>
      <c r="O37" s="115"/>
      <c r="P37" s="28">
        <f t="shared" si="9"/>
        <v>0</v>
      </c>
      <c r="Q37" s="94">
        <f t="shared" si="10"/>
        <v>7.84</v>
      </c>
      <c r="R37" s="40"/>
    </row>
    <row r="38" spans="1:18" s="39" customFormat="1" ht="130.15" customHeight="1">
      <c r="A38" s="33">
        <v>7</v>
      </c>
      <c r="B38" s="50" t="s">
        <v>48</v>
      </c>
      <c r="C38" s="223" t="s">
        <v>28</v>
      </c>
      <c r="D38" s="117" t="s">
        <v>88</v>
      </c>
      <c r="E38" s="202" t="s">
        <v>88</v>
      </c>
      <c r="F38" s="178" t="s">
        <v>89</v>
      </c>
      <c r="G38" s="126" t="s">
        <v>90</v>
      </c>
      <c r="H38" s="32">
        <v>3</v>
      </c>
      <c r="I38" s="299">
        <v>9.23</v>
      </c>
      <c r="J38" s="238">
        <f t="shared" si="7"/>
        <v>9.23</v>
      </c>
      <c r="K38" s="32">
        <v>3</v>
      </c>
      <c r="L38" s="231" t="s">
        <v>30</v>
      </c>
      <c r="M38" s="59">
        <v>0.25</v>
      </c>
      <c r="N38" s="94">
        <f t="shared" si="8"/>
        <v>6.9225000000000003</v>
      </c>
      <c r="O38" s="115"/>
      <c r="P38" s="28">
        <f t="shared" si="9"/>
        <v>0</v>
      </c>
      <c r="Q38" s="94">
        <f t="shared" si="10"/>
        <v>9.23</v>
      </c>
      <c r="R38" s="40"/>
    </row>
    <row r="39" spans="1:18" s="39" customFormat="1" ht="130.15" customHeight="1">
      <c r="A39" s="33">
        <v>7</v>
      </c>
      <c r="B39" s="50" t="s">
        <v>48</v>
      </c>
      <c r="C39" s="223" t="s">
        <v>28</v>
      </c>
      <c r="D39" s="117" t="s">
        <v>91</v>
      </c>
      <c r="E39" s="202" t="s">
        <v>91</v>
      </c>
      <c r="F39" s="178" t="s">
        <v>92</v>
      </c>
      <c r="G39" s="126" t="s">
        <v>93</v>
      </c>
      <c r="H39" s="32">
        <v>3</v>
      </c>
      <c r="I39" s="299">
        <v>10.62</v>
      </c>
      <c r="J39" s="238">
        <f t="shared" si="7"/>
        <v>10.62</v>
      </c>
      <c r="K39" s="32">
        <v>3</v>
      </c>
      <c r="L39" s="231" t="s">
        <v>30</v>
      </c>
      <c r="M39" s="59">
        <v>0.25</v>
      </c>
      <c r="N39" s="94">
        <f t="shared" si="8"/>
        <v>7.9649999999999999</v>
      </c>
      <c r="O39" s="115"/>
      <c r="P39" s="28">
        <f t="shared" si="9"/>
        <v>0</v>
      </c>
      <c r="Q39" s="94">
        <f t="shared" si="10"/>
        <v>10.62</v>
      </c>
      <c r="R39" s="40"/>
    </row>
    <row r="40" spans="1:18" s="39" customFormat="1" ht="130.15" customHeight="1">
      <c r="A40" s="33">
        <v>7</v>
      </c>
      <c r="B40" s="50" t="s">
        <v>48</v>
      </c>
      <c r="C40" s="223" t="s">
        <v>28</v>
      </c>
      <c r="D40" s="117" t="s">
        <v>94</v>
      </c>
      <c r="E40" s="202" t="s">
        <v>94</v>
      </c>
      <c r="F40" s="178" t="s">
        <v>95</v>
      </c>
      <c r="G40" s="126" t="s">
        <v>96</v>
      </c>
      <c r="H40" s="32">
        <v>1</v>
      </c>
      <c r="I40" s="299">
        <v>12.24</v>
      </c>
      <c r="J40" s="238">
        <f t="shared" si="7"/>
        <v>12.24</v>
      </c>
      <c r="K40" s="32">
        <v>1</v>
      </c>
      <c r="L40" s="231" t="s">
        <v>30</v>
      </c>
      <c r="M40" s="59">
        <v>0.25</v>
      </c>
      <c r="N40" s="94">
        <f t="shared" si="8"/>
        <v>9.18</v>
      </c>
      <c r="O40" s="115"/>
      <c r="P40" s="28">
        <f t="shared" si="9"/>
        <v>0</v>
      </c>
      <c r="Q40" s="94">
        <f t="shared" si="10"/>
        <v>12.24</v>
      </c>
      <c r="R40" s="40"/>
    </row>
    <row r="41" spans="1:18" s="39" customFormat="1" ht="130.15" customHeight="1">
      <c r="A41" s="33">
        <v>7</v>
      </c>
      <c r="B41" s="50" t="s">
        <v>48</v>
      </c>
      <c r="C41" s="223" t="s">
        <v>28</v>
      </c>
      <c r="D41" s="117" t="s">
        <v>97</v>
      </c>
      <c r="E41" s="202" t="s">
        <v>97</v>
      </c>
      <c r="F41" s="178" t="s">
        <v>98</v>
      </c>
      <c r="G41" s="126" t="s">
        <v>99</v>
      </c>
      <c r="H41" s="32">
        <v>3</v>
      </c>
      <c r="I41" s="299">
        <v>8.89</v>
      </c>
      <c r="J41" s="238">
        <f t="shared" si="7"/>
        <v>8.89</v>
      </c>
      <c r="K41" s="32">
        <v>3</v>
      </c>
      <c r="L41" s="231" t="s">
        <v>30</v>
      </c>
      <c r="M41" s="59">
        <v>0.25</v>
      </c>
      <c r="N41" s="94">
        <f t="shared" si="8"/>
        <v>6.6675000000000004</v>
      </c>
      <c r="O41" s="115"/>
      <c r="P41" s="28">
        <f t="shared" si="9"/>
        <v>0</v>
      </c>
      <c r="Q41" s="94">
        <f t="shared" si="10"/>
        <v>8.89</v>
      </c>
      <c r="R41" s="40"/>
    </row>
    <row r="42" spans="1:18" s="39" customFormat="1" ht="130.15" customHeight="1">
      <c r="A42" s="33">
        <v>7</v>
      </c>
      <c r="B42" s="50" t="s">
        <v>48</v>
      </c>
      <c r="C42" s="223" t="s">
        <v>28</v>
      </c>
      <c r="D42" s="117" t="s">
        <v>100</v>
      </c>
      <c r="E42" s="202" t="s">
        <v>100</v>
      </c>
      <c r="F42" s="178" t="s">
        <v>101</v>
      </c>
      <c r="G42" s="126" t="s">
        <v>102</v>
      </c>
      <c r="H42" s="32">
        <v>3</v>
      </c>
      <c r="I42" s="299">
        <v>12.8</v>
      </c>
      <c r="J42" s="238">
        <f t="shared" si="7"/>
        <v>12.8</v>
      </c>
      <c r="K42" s="32">
        <v>3</v>
      </c>
      <c r="L42" s="231" t="s">
        <v>30</v>
      </c>
      <c r="M42" s="59">
        <v>0.25</v>
      </c>
      <c r="N42" s="94">
        <f t="shared" si="8"/>
        <v>9.6000000000000014</v>
      </c>
      <c r="O42" s="115"/>
      <c r="P42" s="28">
        <f t="shared" si="9"/>
        <v>0</v>
      </c>
      <c r="Q42" s="94">
        <f t="shared" si="10"/>
        <v>12.8</v>
      </c>
      <c r="R42" s="40"/>
    </row>
    <row r="43" spans="1:18" s="39" customFormat="1" ht="130.15" customHeight="1">
      <c r="A43" s="33">
        <v>7</v>
      </c>
      <c r="B43" s="50" t="s">
        <v>48</v>
      </c>
      <c r="C43" s="223" t="s">
        <v>28</v>
      </c>
      <c r="D43" s="117" t="s">
        <v>103</v>
      </c>
      <c r="E43" s="202" t="s">
        <v>103</v>
      </c>
      <c r="F43" s="178" t="s">
        <v>104</v>
      </c>
      <c r="G43" s="126" t="s">
        <v>105</v>
      </c>
      <c r="H43" s="32">
        <v>1</v>
      </c>
      <c r="I43" s="299">
        <v>16.170000000000002</v>
      </c>
      <c r="J43" s="238">
        <f t="shared" si="7"/>
        <v>16.170000000000002</v>
      </c>
      <c r="K43" s="32">
        <v>1</v>
      </c>
      <c r="L43" s="231" t="s">
        <v>30</v>
      </c>
      <c r="M43" s="59">
        <v>0.25</v>
      </c>
      <c r="N43" s="94">
        <f t="shared" si="8"/>
        <v>12.127500000000001</v>
      </c>
      <c r="O43" s="115"/>
      <c r="P43" s="28">
        <f t="shared" si="9"/>
        <v>0</v>
      </c>
      <c r="Q43" s="94">
        <f t="shared" si="10"/>
        <v>16.170000000000002</v>
      </c>
      <c r="R43" s="40"/>
    </row>
    <row r="44" spans="1:18" s="39" customFormat="1" ht="130.15" customHeight="1">
      <c r="A44" s="33">
        <v>7</v>
      </c>
      <c r="B44" s="50" t="s">
        <v>48</v>
      </c>
      <c r="C44" s="223" t="s">
        <v>28</v>
      </c>
      <c r="D44" s="117" t="s">
        <v>106</v>
      </c>
      <c r="E44" s="202" t="s">
        <v>106</v>
      </c>
      <c r="F44" s="178" t="s">
        <v>107</v>
      </c>
      <c r="G44" s="126" t="s">
        <v>108</v>
      </c>
      <c r="H44" s="32">
        <v>1</v>
      </c>
      <c r="I44" s="299">
        <v>19.690000000000001</v>
      </c>
      <c r="J44" s="238">
        <f t="shared" si="7"/>
        <v>19.690000000000001</v>
      </c>
      <c r="K44" s="32">
        <v>1</v>
      </c>
      <c r="L44" s="231" t="s">
        <v>30</v>
      </c>
      <c r="M44" s="59">
        <v>0.25</v>
      </c>
      <c r="N44" s="94">
        <f t="shared" si="8"/>
        <v>14.767500000000002</v>
      </c>
      <c r="O44" s="115"/>
      <c r="P44" s="28">
        <f t="shared" si="9"/>
        <v>0</v>
      </c>
      <c r="Q44" s="94">
        <f t="shared" si="10"/>
        <v>19.690000000000001</v>
      </c>
      <c r="R44" s="40"/>
    </row>
    <row r="45" spans="1:18" s="39" customFormat="1" ht="130.15" customHeight="1">
      <c r="A45" s="33">
        <v>7</v>
      </c>
      <c r="B45" s="50" t="s">
        <v>48</v>
      </c>
      <c r="C45" s="223" t="s">
        <v>28</v>
      </c>
      <c r="D45" s="117" t="s">
        <v>109</v>
      </c>
      <c r="E45" s="202" t="s">
        <v>109</v>
      </c>
      <c r="F45" s="178" t="s">
        <v>110</v>
      </c>
      <c r="G45" s="126" t="s">
        <v>111</v>
      </c>
      <c r="H45" s="32">
        <v>3</v>
      </c>
      <c r="I45" s="299">
        <v>3.66</v>
      </c>
      <c r="J45" s="238">
        <f t="shared" si="7"/>
        <v>3.66</v>
      </c>
      <c r="K45" s="32">
        <v>3</v>
      </c>
      <c r="L45" s="231" t="s">
        <v>30</v>
      </c>
      <c r="M45" s="59">
        <v>0.25</v>
      </c>
      <c r="N45" s="94">
        <f t="shared" si="8"/>
        <v>2.7450000000000001</v>
      </c>
      <c r="O45" s="115"/>
      <c r="P45" s="28">
        <f t="shared" si="9"/>
        <v>0</v>
      </c>
      <c r="Q45" s="94">
        <f t="shared" si="10"/>
        <v>3.66</v>
      </c>
      <c r="R45" s="40"/>
    </row>
    <row r="46" spans="1:18" s="39" customFormat="1" ht="130.15" customHeight="1">
      <c r="A46" s="33">
        <v>7</v>
      </c>
      <c r="B46" s="50" t="s">
        <v>48</v>
      </c>
      <c r="C46" s="223" t="s">
        <v>28</v>
      </c>
      <c r="D46" s="117" t="s">
        <v>112</v>
      </c>
      <c r="E46" s="202" t="s">
        <v>112</v>
      </c>
      <c r="F46" s="178" t="s">
        <v>113</v>
      </c>
      <c r="G46" s="126" t="s">
        <v>114</v>
      </c>
      <c r="H46" s="32">
        <v>3</v>
      </c>
      <c r="I46" s="299">
        <v>4.28</v>
      </c>
      <c r="J46" s="238">
        <f t="shared" si="7"/>
        <v>4.28</v>
      </c>
      <c r="K46" s="32">
        <v>3</v>
      </c>
      <c r="L46" s="231" t="s">
        <v>30</v>
      </c>
      <c r="M46" s="59">
        <v>0.25</v>
      </c>
      <c r="N46" s="94">
        <f t="shared" si="8"/>
        <v>3.21</v>
      </c>
      <c r="O46" s="115"/>
      <c r="P46" s="28">
        <f t="shared" si="9"/>
        <v>0</v>
      </c>
      <c r="Q46" s="94">
        <f t="shared" si="10"/>
        <v>4.28</v>
      </c>
      <c r="R46" s="40"/>
    </row>
    <row r="47" spans="1:18" s="39" customFormat="1" ht="130.15" customHeight="1">
      <c r="A47" s="33">
        <v>7</v>
      </c>
      <c r="B47" s="50" t="s">
        <v>48</v>
      </c>
      <c r="C47" s="223" t="s">
        <v>28</v>
      </c>
      <c r="D47" s="117" t="s">
        <v>115</v>
      </c>
      <c r="E47" s="202" t="s">
        <v>115</v>
      </c>
      <c r="F47" s="178" t="s">
        <v>116</v>
      </c>
      <c r="G47" s="126" t="s">
        <v>117</v>
      </c>
      <c r="H47" s="32">
        <v>3</v>
      </c>
      <c r="I47" s="299">
        <v>4.95</v>
      </c>
      <c r="J47" s="238">
        <f t="shared" si="7"/>
        <v>4.95</v>
      </c>
      <c r="K47" s="32">
        <v>3</v>
      </c>
      <c r="L47" s="231" t="s">
        <v>30</v>
      </c>
      <c r="M47" s="59">
        <v>0.25</v>
      </c>
      <c r="N47" s="94">
        <f t="shared" si="8"/>
        <v>3.7125000000000004</v>
      </c>
      <c r="O47" s="115"/>
      <c r="P47" s="28">
        <f t="shared" si="9"/>
        <v>0</v>
      </c>
      <c r="Q47" s="94">
        <f t="shared" si="10"/>
        <v>4.95</v>
      </c>
      <c r="R47" s="40"/>
    </row>
    <row r="48" spans="1:18" s="39" customFormat="1" ht="130.15" customHeight="1">
      <c r="A48" s="33">
        <v>7</v>
      </c>
      <c r="B48" s="50" t="s">
        <v>48</v>
      </c>
      <c r="C48" s="223" t="s">
        <v>28</v>
      </c>
      <c r="D48" s="117" t="s">
        <v>118</v>
      </c>
      <c r="E48" s="202" t="s">
        <v>118</v>
      </c>
      <c r="F48" s="178" t="s">
        <v>119</v>
      </c>
      <c r="G48" s="126" t="s">
        <v>120</v>
      </c>
      <c r="H48" s="32">
        <v>3</v>
      </c>
      <c r="I48" s="299">
        <v>5.72</v>
      </c>
      <c r="J48" s="238">
        <f t="shared" si="7"/>
        <v>5.72</v>
      </c>
      <c r="K48" s="32">
        <v>3</v>
      </c>
      <c r="L48" s="231" t="s">
        <v>30</v>
      </c>
      <c r="M48" s="59">
        <v>0.25</v>
      </c>
      <c r="N48" s="94">
        <f t="shared" si="8"/>
        <v>4.29</v>
      </c>
      <c r="O48" s="115"/>
      <c r="P48" s="28">
        <f t="shared" si="9"/>
        <v>0</v>
      </c>
      <c r="Q48" s="94">
        <f t="shared" si="10"/>
        <v>5.72</v>
      </c>
      <c r="R48" s="40"/>
    </row>
    <row r="49" spans="1:18" s="39" customFormat="1" ht="130.15" customHeight="1">
      <c r="A49" s="33">
        <v>7</v>
      </c>
      <c r="B49" s="50" t="s">
        <v>48</v>
      </c>
      <c r="C49" s="223" t="s">
        <v>28</v>
      </c>
      <c r="D49" s="117" t="s">
        <v>121</v>
      </c>
      <c r="E49" s="202" t="s">
        <v>121</v>
      </c>
      <c r="F49" s="178" t="s">
        <v>122</v>
      </c>
      <c r="G49" s="126" t="s">
        <v>123</v>
      </c>
      <c r="H49" s="32">
        <v>3</v>
      </c>
      <c r="I49" s="299">
        <v>6.59</v>
      </c>
      <c r="J49" s="238">
        <f t="shared" si="7"/>
        <v>6.59</v>
      </c>
      <c r="K49" s="32">
        <v>3</v>
      </c>
      <c r="L49" s="231" t="s">
        <v>30</v>
      </c>
      <c r="M49" s="59">
        <v>0.25</v>
      </c>
      <c r="N49" s="94">
        <f t="shared" si="8"/>
        <v>4.9424999999999999</v>
      </c>
      <c r="O49" s="115"/>
      <c r="P49" s="28">
        <f t="shared" si="9"/>
        <v>0</v>
      </c>
      <c r="Q49" s="94">
        <f t="shared" si="10"/>
        <v>6.59</v>
      </c>
      <c r="R49" s="40"/>
    </row>
    <row r="50" spans="1:18" s="39" customFormat="1" ht="130.15" customHeight="1">
      <c r="A50" s="33">
        <v>7</v>
      </c>
      <c r="B50" s="50" t="s">
        <v>48</v>
      </c>
      <c r="C50" s="223" t="s">
        <v>28</v>
      </c>
      <c r="D50" s="117" t="s">
        <v>124</v>
      </c>
      <c r="E50" s="202" t="s">
        <v>124</v>
      </c>
      <c r="F50" s="178" t="s">
        <v>125</v>
      </c>
      <c r="G50" s="126" t="s">
        <v>126</v>
      </c>
      <c r="H50" s="32">
        <v>3</v>
      </c>
      <c r="I50" s="299">
        <v>7.59</v>
      </c>
      <c r="J50" s="238">
        <f t="shared" si="7"/>
        <v>7.59</v>
      </c>
      <c r="K50" s="32">
        <v>3</v>
      </c>
      <c r="L50" s="231" t="s">
        <v>30</v>
      </c>
      <c r="M50" s="59">
        <v>0.25</v>
      </c>
      <c r="N50" s="94">
        <f t="shared" si="8"/>
        <v>5.6924999999999999</v>
      </c>
      <c r="O50" s="115"/>
      <c r="P50" s="28">
        <f t="shared" si="9"/>
        <v>0</v>
      </c>
      <c r="Q50" s="94">
        <f t="shared" si="10"/>
        <v>7.59</v>
      </c>
      <c r="R50" s="40"/>
    </row>
    <row r="51" spans="1:18" s="39" customFormat="1" ht="130.15" customHeight="1">
      <c r="A51" s="33">
        <v>7</v>
      </c>
      <c r="B51" s="50" t="s">
        <v>48</v>
      </c>
      <c r="C51" s="223" t="s">
        <v>28</v>
      </c>
      <c r="D51" s="117" t="s">
        <v>127</v>
      </c>
      <c r="E51" s="202" t="s">
        <v>127</v>
      </c>
      <c r="F51" s="178" t="s">
        <v>128</v>
      </c>
      <c r="G51" s="126" t="s">
        <v>129</v>
      </c>
      <c r="H51" s="32">
        <v>3</v>
      </c>
      <c r="I51" s="299">
        <v>8.1199999999999992</v>
      </c>
      <c r="J51" s="238">
        <f t="shared" si="7"/>
        <v>8.1199999999999992</v>
      </c>
      <c r="K51" s="32">
        <v>3</v>
      </c>
      <c r="L51" s="231" t="s">
        <v>30</v>
      </c>
      <c r="M51" s="59">
        <v>0.25</v>
      </c>
      <c r="N51" s="94">
        <f t="shared" si="8"/>
        <v>6.09</v>
      </c>
      <c r="O51" s="115"/>
      <c r="P51" s="28">
        <f t="shared" si="9"/>
        <v>0</v>
      </c>
      <c r="Q51" s="94">
        <f t="shared" si="10"/>
        <v>8.1199999999999992</v>
      </c>
      <c r="R51" s="40"/>
    </row>
    <row r="52" spans="1:18" s="39" customFormat="1" ht="130.15" customHeight="1">
      <c r="A52" s="33">
        <v>7</v>
      </c>
      <c r="B52" s="50" t="s">
        <v>48</v>
      </c>
      <c r="C52" s="223" t="s">
        <v>28</v>
      </c>
      <c r="D52" s="117" t="s">
        <v>130</v>
      </c>
      <c r="E52" s="202" t="s">
        <v>130</v>
      </c>
      <c r="F52" s="178" t="s">
        <v>131</v>
      </c>
      <c r="G52" s="126" t="s">
        <v>132</v>
      </c>
      <c r="H52" s="32">
        <v>3</v>
      </c>
      <c r="I52" s="299">
        <v>8.89</v>
      </c>
      <c r="J52" s="238">
        <f t="shared" si="7"/>
        <v>8.89</v>
      </c>
      <c r="K52" s="32">
        <v>3</v>
      </c>
      <c r="L52" s="231" t="s">
        <v>30</v>
      </c>
      <c r="M52" s="59">
        <v>0.25</v>
      </c>
      <c r="N52" s="94">
        <f t="shared" si="8"/>
        <v>6.6675000000000004</v>
      </c>
      <c r="O52" s="115"/>
      <c r="P52" s="28">
        <f t="shared" si="9"/>
        <v>0</v>
      </c>
      <c r="Q52" s="94">
        <f t="shared" si="10"/>
        <v>8.89</v>
      </c>
      <c r="R52" s="40"/>
    </row>
    <row r="53" spans="1:18" s="39" customFormat="1" ht="130.15" customHeight="1">
      <c r="A53" s="33">
        <v>7</v>
      </c>
      <c r="B53" s="50" t="s">
        <v>48</v>
      </c>
      <c r="C53" s="223" t="s">
        <v>28</v>
      </c>
      <c r="D53" s="117" t="s">
        <v>133</v>
      </c>
      <c r="E53" s="202" t="s">
        <v>133</v>
      </c>
      <c r="F53" s="178" t="s">
        <v>134</v>
      </c>
      <c r="G53" s="126" t="s">
        <v>135</v>
      </c>
      <c r="H53" s="32">
        <v>3</v>
      </c>
      <c r="I53" s="299">
        <v>11.6</v>
      </c>
      <c r="J53" s="238">
        <f t="shared" si="7"/>
        <v>11.6</v>
      </c>
      <c r="K53" s="32">
        <v>3</v>
      </c>
      <c r="L53" s="231" t="s">
        <v>30</v>
      </c>
      <c r="M53" s="59">
        <v>0.25</v>
      </c>
      <c r="N53" s="94">
        <f t="shared" si="8"/>
        <v>8.6999999999999993</v>
      </c>
      <c r="O53" s="115"/>
      <c r="P53" s="28">
        <f t="shared" si="9"/>
        <v>0</v>
      </c>
      <c r="Q53" s="94">
        <f t="shared" si="10"/>
        <v>11.6</v>
      </c>
      <c r="R53" s="40"/>
    </row>
    <row r="54" spans="1:18" s="39" customFormat="1" ht="130.15" customHeight="1">
      <c r="A54" s="33">
        <v>7</v>
      </c>
      <c r="B54" s="50" t="s">
        <v>48</v>
      </c>
      <c r="C54" s="223" t="s">
        <v>28</v>
      </c>
      <c r="D54" s="117" t="s">
        <v>136</v>
      </c>
      <c r="E54" s="202" t="s">
        <v>136</v>
      </c>
      <c r="F54" s="178" t="s">
        <v>137</v>
      </c>
      <c r="G54" s="126" t="s">
        <v>138</v>
      </c>
      <c r="H54" s="32">
        <v>2</v>
      </c>
      <c r="I54" s="299">
        <v>24.08</v>
      </c>
      <c r="J54" s="238">
        <f t="shared" si="7"/>
        <v>24.08</v>
      </c>
      <c r="K54" s="32">
        <v>2</v>
      </c>
      <c r="L54" s="231" t="s">
        <v>30</v>
      </c>
      <c r="M54" s="59">
        <v>0.25</v>
      </c>
      <c r="N54" s="94">
        <f t="shared" si="8"/>
        <v>18.059999999999999</v>
      </c>
      <c r="O54" s="115"/>
      <c r="P54" s="28">
        <f t="shared" si="9"/>
        <v>0</v>
      </c>
      <c r="Q54" s="94">
        <f t="shared" si="10"/>
        <v>24.08</v>
      </c>
      <c r="R54" s="40"/>
    </row>
    <row r="55" spans="1:18" s="39" customFormat="1" ht="130.15" customHeight="1">
      <c r="A55" s="33">
        <v>7</v>
      </c>
      <c r="B55" s="50" t="s">
        <v>48</v>
      </c>
      <c r="C55" s="223" t="s">
        <v>28</v>
      </c>
      <c r="D55" s="117" t="s">
        <v>139</v>
      </c>
      <c r="E55" s="202" t="s">
        <v>139</v>
      </c>
      <c r="F55" s="178" t="s">
        <v>140</v>
      </c>
      <c r="G55" s="126" t="s">
        <v>141</v>
      </c>
      <c r="H55" s="32">
        <v>1</v>
      </c>
      <c r="I55" s="299">
        <v>30.79</v>
      </c>
      <c r="J55" s="238">
        <f t="shared" ref="J55:J59" si="11">I55*(1-$D$11)</f>
        <v>30.79</v>
      </c>
      <c r="K55" s="32">
        <v>1</v>
      </c>
      <c r="L55" s="231" t="s">
        <v>30</v>
      </c>
      <c r="M55" s="59">
        <v>0.25</v>
      </c>
      <c r="N55" s="94">
        <f t="shared" ref="N55:N59" si="12">IF(L55="SUBSTITUTIVE",I55*(1-M55),J55*(1-M55))</f>
        <v>23.092500000000001</v>
      </c>
      <c r="O55" s="115"/>
      <c r="P55" s="28">
        <f t="shared" ref="P55:P59" si="13">IF(O55&gt;=K55,(O55*N55),(O55*I55))</f>
        <v>0</v>
      </c>
      <c r="Q55" s="94">
        <f t="shared" ref="Q55:Q59" si="14">IF(O55&gt;=K55,N55,J55)</f>
        <v>30.79</v>
      </c>
      <c r="R55" s="40"/>
    </row>
    <row r="56" spans="1:18" s="39" customFormat="1" ht="130.15" customHeight="1">
      <c r="A56" s="33">
        <v>7</v>
      </c>
      <c r="B56" s="50" t="s">
        <v>48</v>
      </c>
      <c r="C56" s="223" t="s">
        <v>28</v>
      </c>
      <c r="D56" s="117" t="s">
        <v>142</v>
      </c>
      <c r="E56" s="202" t="s">
        <v>142</v>
      </c>
      <c r="F56" s="178" t="s">
        <v>143</v>
      </c>
      <c r="G56" s="126" t="s">
        <v>144</v>
      </c>
      <c r="H56" s="32">
        <v>3</v>
      </c>
      <c r="I56" s="299">
        <v>15.03</v>
      </c>
      <c r="J56" s="238">
        <f t="shared" si="11"/>
        <v>15.03</v>
      </c>
      <c r="K56" s="32">
        <v>3</v>
      </c>
      <c r="L56" s="231" t="s">
        <v>30</v>
      </c>
      <c r="M56" s="59">
        <v>0.25</v>
      </c>
      <c r="N56" s="94">
        <f t="shared" si="12"/>
        <v>11.272499999999999</v>
      </c>
      <c r="O56" s="115"/>
      <c r="P56" s="28">
        <f t="shared" si="13"/>
        <v>0</v>
      </c>
      <c r="Q56" s="94">
        <f t="shared" si="14"/>
        <v>15.03</v>
      </c>
      <c r="R56" s="40"/>
    </row>
    <row r="57" spans="1:18" s="39" customFormat="1" ht="130.15" customHeight="1">
      <c r="A57" s="33">
        <v>7</v>
      </c>
      <c r="B57" s="50" t="s">
        <v>48</v>
      </c>
      <c r="C57" s="223" t="s">
        <v>28</v>
      </c>
      <c r="D57" s="117" t="s">
        <v>145</v>
      </c>
      <c r="E57" s="202" t="s">
        <v>145</v>
      </c>
      <c r="F57" s="178" t="s">
        <v>146</v>
      </c>
      <c r="G57" s="126" t="s">
        <v>147</v>
      </c>
      <c r="H57" s="32">
        <v>1</v>
      </c>
      <c r="I57" s="299">
        <v>20.93</v>
      </c>
      <c r="J57" s="238">
        <f t="shared" si="11"/>
        <v>20.93</v>
      </c>
      <c r="K57" s="32">
        <v>1</v>
      </c>
      <c r="L57" s="231" t="s">
        <v>30</v>
      </c>
      <c r="M57" s="59">
        <v>0.25</v>
      </c>
      <c r="N57" s="94">
        <f t="shared" si="12"/>
        <v>15.6975</v>
      </c>
      <c r="O57" s="115"/>
      <c r="P57" s="28">
        <f t="shared" si="13"/>
        <v>0</v>
      </c>
      <c r="Q57" s="94">
        <f t="shared" si="14"/>
        <v>20.93</v>
      </c>
      <c r="R57" s="40"/>
    </row>
    <row r="58" spans="1:18" s="39" customFormat="1" ht="130.15" customHeight="1">
      <c r="A58" s="33">
        <v>7</v>
      </c>
      <c r="B58" s="50" t="s">
        <v>48</v>
      </c>
      <c r="C58" s="223" t="s">
        <v>28</v>
      </c>
      <c r="D58" s="117" t="s">
        <v>148</v>
      </c>
      <c r="E58" s="202" t="s">
        <v>148</v>
      </c>
      <c r="F58" s="178" t="s">
        <v>149</v>
      </c>
      <c r="G58" s="126" t="s">
        <v>150</v>
      </c>
      <c r="H58" s="32">
        <v>1</v>
      </c>
      <c r="I58" s="299">
        <v>20.93</v>
      </c>
      <c r="J58" s="238">
        <f t="shared" si="11"/>
        <v>20.93</v>
      </c>
      <c r="K58" s="32">
        <v>1</v>
      </c>
      <c r="L58" s="231" t="s">
        <v>30</v>
      </c>
      <c r="M58" s="59">
        <v>0.25</v>
      </c>
      <c r="N58" s="94">
        <f t="shared" si="12"/>
        <v>15.6975</v>
      </c>
      <c r="O58" s="115"/>
      <c r="P58" s="28">
        <f t="shared" si="13"/>
        <v>0</v>
      </c>
      <c r="Q58" s="94">
        <f t="shared" si="14"/>
        <v>20.93</v>
      </c>
      <c r="R58" s="40"/>
    </row>
    <row r="59" spans="1:18" s="39" customFormat="1" ht="130.15" customHeight="1">
      <c r="A59" s="33">
        <v>7</v>
      </c>
      <c r="B59" s="50" t="s">
        <v>48</v>
      </c>
      <c r="C59" s="223" t="s">
        <v>28</v>
      </c>
      <c r="D59" s="117" t="s">
        <v>151</v>
      </c>
      <c r="E59" s="202" t="s">
        <v>151</v>
      </c>
      <c r="F59" s="178" t="s">
        <v>152</v>
      </c>
      <c r="G59" s="126" t="s">
        <v>153</v>
      </c>
      <c r="H59" s="32">
        <v>1</v>
      </c>
      <c r="I59" s="299">
        <v>29.17</v>
      </c>
      <c r="J59" s="238">
        <f t="shared" si="11"/>
        <v>29.17</v>
      </c>
      <c r="K59" s="32">
        <v>1</v>
      </c>
      <c r="L59" s="231" t="s">
        <v>30</v>
      </c>
      <c r="M59" s="59">
        <v>0.25</v>
      </c>
      <c r="N59" s="94">
        <f t="shared" si="12"/>
        <v>21.877500000000001</v>
      </c>
      <c r="O59" s="115"/>
      <c r="P59" s="28">
        <f t="shared" si="13"/>
        <v>0</v>
      </c>
      <c r="Q59" s="94">
        <f t="shared" si="14"/>
        <v>29.17</v>
      </c>
      <c r="R59" s="40"/>
    </row>
    <row r="60" spans="1:18" s="39" customFormat="1" ht="130.15" customHeight="1">
      <c r="A60" s="421" t="s">
        <v>154</v>
      </c>
      <c r="B60" s="422"/>
      <c r="C60" s="422"/>
      <c r="D60" s="423"/>
      <c r="E60" s="424"/>
      <c r="F60" s="425"/>
      <c r="G60" s="425"/>
      <c r="H60" s="426"/>
      <c r="I60" s="426"/>
      <c r="J60" s="426"/>
      <c r="K60" s="427"/>
      <c r="L60" s="428"/>
      <c r="M60" s="429"/>
      <c r="N60" s="430"/>
      <c r="O60" s="431"/>
      <c r="P60" s="431"/>
      <c r="Q60" s="430"/>
      <c r="R60" s="40"/>
    </row>
    <row r="61" spans="1:18" s="39" customFormat="1" ht="62.45" customHeight="1">
      <c r="A61" s="432" t="s">
        <v>155</v>
      </c>
      <c r="B61" s="433"/>
      <c r="C61" s="433"/>
      <c r="D61" s="434"/>
      <c r="E61" s="434"/>
      <c r="F61" s="433"/>
      <c r="G61" s="433"/>
      <c r="H61" s="433"/>
      <c r="I61" s="433"/>
      <c r="J61" s="435"/>
      <c r="K61" s="436"/>
      <c r="L61" s="433"/>
      <c r="M61" s="433"/>
      <c r="N61" s="435"/>
      <c r="O61" s="433"/>
      <c r="P61" s="433"/>
      <c r="Q61" s="433"/>
    </row>
    <row r="62" spans="1:18" s="39" customFormat="1" ht="130.15" customHeight="1">
      <c r="A62" s="33">
        <v>9</v>
      </c>
      <c r="B62" s="50" t="s">
        <v>156</v>
      </c>
      <c r="C62" s="50" t="s">
        <v>157</v>
      </c>
      <c r="D62" s="207" t="s">
        <v>158</v>
      </c>
      <c r="E62" s="202" t="s">
        <v>158</v>
      </c>
      <c r="F62" s="120">
        <v>301341</v>
      </c>
      <c r="G62" s="52" t="s">
        <v>159</v>
      </c>
      <c r="H62" s="235">
        <v>6</v>
      </c>
      <c r="I62" s="58">
        <v>1.53</v>
      </c>
      <c r="J62" s="238">
        <f t="shared" ref="J62:J70" si="15">I62*(1-$D$11)</f>
        <v>1.53</v>
      </c>
      <c r="K62" s="237">
        <v>12</v>
      </c>
      <c r="L62" s="54" t="s">
        <v>30</v>
      </c>
      <c r="M62" s="59">
        <v>0.25</v>
      </c>
      <c r="N62" s="94">
        <f t="shared" ref="N62:N70" si="16">IF(L62="SUBSTITUTIVE",I62*(1-M62),J62*(1-M62))</f>
        <v>1.1475</v>
      </c>
      <c r="O62" s="115"/>
      <c r="P62" s="28">
        <f t="shared" ref="P62:P70" si="17">IF(O62&gt;=K62,(O62*N62),(O62*I62))</f>
        <v>0</v>
      </c>
      <c r="Q62" s="94">
        <f t="shared" ref="Q62:Q70" si="18">IF(O62&gt;=K62,N62,J62)</f>
        <v>1.53</v>
      </c>
    </row>
    <row r="63" spans="1:18" s="39" customFormat="1" ht="130.15" customHeight="1">
      <c r="A63" s="33">
        <v>9</v>
      </c>
      <c r="B63" s="50" t="s">
        <v>156</v>
      </c>
      <c r="C63" s="50" t="s">
        <v>157</v>
      </c>
      <c r="D63" s="207" t="s">
        <v>160</v>
      </c>
      <c r="E63" s="202" t="s">
        <v>160</v>
      </c>
      <c r="F63" s="120">
        <v>301342</v>
      </c>
      <c r="G63" s="52" t="s">
        <v>161</v>
      </c>
      <c r="H63" s="235">
        <v>6</v>
      </c>
      <c r="I63" s="58">
        <v>3.08</v>
      </c>
      <c r="J63" s="238">
        <f t="shared" si="15"/>
        <v>3.08</v>
      </c>
      <c r="K63" s="237">
        <v>12</v>
      </c>
      <c r="L63" s="54" t="s">
        <v>30</v>
      </c>
      <c r="M63" s="59">
        <v>0.25</v>
      </c>
      <c r="N63" s="94">
        <f t="shared" si="16"/>
        <v>2.31</v>
      </c>
      <c r="O63" s="115"/>
      <c r="P63" s="28">
        <f t="shared" si="17"/>
        <v>0</v>
      </c>
      <c r="Q63" s="94">
        <f t="shared" si="18"/>
        <v>3.08</v>
      </c>
    </row>
    <row r="64" spans="1:18" s="39" customFormat="1" ht="130.15" hidden="1" customHeight="1">
      <c r="A64" s="253"/>
      <c r="B64" s="254"/>
      <c r="C64" s="254"/>
      <c r="D64" s="276"/>
      <c r="E64" s="255"/>
      <c r="F64" s="277"/>
      <c r="G64" s="267"/>
      <c r="H64" s="268"/>
      <c r="I64" s="256"/>
      <c r="J64" s="269"/>
      <c r="K64" s="270"/>
      <c r="L64" s="257"/>
      <c r="M64" s="258"/>
      <c r="N64" s="259"/>
      <c r="O64" s="115"/>
      <c r="P64" s="260"/>
      <c r="Q64" s="259"/>
    </row>
    <row r="65" spans="1:18" s="39" customFormat="1" ht="62.45" customHeight="1">
      <c r="A65" s="432" t="s">
        <v>162</v>
      </c>
      <c r="B65" s="433"/>
      <c r="C65" s="433"/>
      <c r="D65" s="434"/>
      <c r="E65" s="434"/>
      <c r="F65" s="433"/>
      <c r="G65" s="433"/>
      <c r="H65" s="433"/>
      <c r="I65" s="433"/>
      <c r="J65" s="435"/>
      <c r="K65" s="436"/>
      <c r="L65" s="433"/>
      <c r="M65" s="433"/>
      <c r="N65" s="435"/>
      <c r="O65" s="433"/>
      <c r="P65" s="433"/>
      <c r="Q65" s="433"/>
    </row>
    <row r="66" spans="1:18" s="39" customFormat="1" ht="130.15" customHeight="1">
      <c r="A66" s="33">
        <v>5</v>
      </c>
      <c r="B66" s="50" t="s">
        <v>163</v>
      </c>
      <c r="C66" s="50" t="s">
        <v>157</v>
      </c>
      <c r="D66" s="117" t="s">
        <v>164</v>
      </c>
      <c r="E66" s="202" t="s">
        <v>164</v>
      </c>
      <c r="F66" s="9">
        <v>301445</v>
      </c>
      <c r="G66" s="52" t="s">
        <v>165</v>
      </c>
      <c r="H66" s="235">
        <v>1</v>
      </c>
      <c r="I66" s="58">
        <v>15.5</v>
      </c>
      <c r="J66" s="238">
        <f t="shared" ref="J66:J69" si="19">I66*(1-$D$11)</f>
        <v>15.5</v>
      </c>
      <c r="K66" s="237">
        <v>8</v>
      </c>
      <c r="L66" s="54" t="s">
        <v>30</v>
      </c>
      <c r="M66" s="59">
        <v>0.2</v>
      </c>
      <c r="N66" s="94">
        <f t="shared" ref="N66:N69" si="20">IF(L66="SUBSTITUTIVE",I66*(1-M66),J66*(1-M66))</f>
        <v>12.4</v>
      </c>
      <c r="O66" s="115"/>
      <c r="P66" s="28">
        <f t="shared" ref="P66:P69" si="21">IF(O66&gt;=K66,(O66*N66),(O66*I66))</f>
        <v>0</v>
      </c>
      <c r="Q66" s="94">
        <f t="shared" ref="Q66:Q69" si="22">IF(O66&gt;=K66,N66,J66)</f>
        <v>15.5</v>
      </c>
      <c r="R66" s="40"/>
    </row>
    <row r="67" spans="1:18" s="39" customFormat="1" ht="130.15" customHeight="1">
      <c r="A67" s="33">
        <v>5</v>
      </c>
      <c r="B67" s="50" t="s">
        <v>163</v>
      </c>
      <c r="C67" s="50" t="s">
        <v>157</v>
      </c>
      <c r="D67" s="117" t="s">
        <v>166</v>
      </c>
      <c r="E67" s="202" t="s">
        <v>166</v>
      </c>
      <c r="F67" s="9">
        <v>301446</v>
      </c>
      <c r="G67" s="52" t="s">
        <v>167</v>
      </c>
      <c r="H67" s="235">
        <v>1</v>
      </c>
      <c r="I67" s="58">
        <v>24.57</v>
      </c>
      <c r="J67" s="238">
        <f t="shared" si="19"/>
        <v>24.57</v>
      </c>
      <c r="K67" s="237">
        <v>5</v>
      </c>
      <c r="L67" s="54" t="s">
        <v>30</v>
      </c>
      <c r="M67" s="59">
        <v>0.2</v>
      </c>
      <c r="N67" s="94">
        <f t="shared" si="20"/>
        <v>19.656000000000002</v>
      </c>
      <c r="O67" s="115"/>
      <c r="P67" s="28">
        <f t="shared" si="21"/>
        <v>0</v>
      </c>
      <c r="Q67" s="94">
        <f t="shared" si="22"/>
        <v>24.57</v>
      </c>
    </row>
    <row r="68" spans="1:18" s="39" customFormat="1" ht="130.15" customHeight="1">
      <c r="A68" s="33">
        <v>5</v>
      </c>
      <c r="B68" s="50" t="s">
        <v>163</v>
      </c>
      <c r="C68" s="50" t="s">
        <v>157</v>
      </c>
      <c r="D68" s="117" t="s">
        <v>168</v>
      </c>
      <c r="E68" s="202" t="s">
        <v>168</v>
      </c>
      <c r="F68" s="9">
        <v>301447</v>
      </c>
      <c r="G68" s="52" t="s">
        <v>169</v>
      </c>
      <c r="H68" s="235">
        <v>1</v>
      </c>
      <c r="I68" s="58">
        <v>35.79</v>
      </c>
      <c r="J68" s="238">
        <f t="shared" si="19"/>
        <v>35.79</v>
      </c>
      <c r="K68" s="237">
        <v>3</v>
      </c>
      <c r="L68" s="54" t="s">
        <v>30</v>
      </c>
      <c r="M68" s="59">
        <v>0.2</v>
      </c>
      <c r="N68" s="94">
        <f t="shared" si="20"/>
        <v>28.632000000000001</v>
      </c>
      <c r="O68" s="115"/>
      <c r="P68" s="28">
        <f t="shared" si="21"/>
        <v>0</v>
      </c>
      <c r="Q68" s="94">
        <f t="shared" si="22"/>
        <v>35.79</v>
      </c>
      <c r="R68" s="40"/>
    </row>
    <row r="69" spans="1:18" s="39" customFormat="1" ht="130.15" customHeight="1">
      <c r="A69" s="33">
        <v>5</v>
      </c>
      <c r="B69" s="50" t="s">
        <v>163</v>
      </c>
      <c r="C69" s="50" t="s">
        <v>157</v>
      </c>
      <c r="D69" s="207" t="s">
        <v>170</v>
      </c>
      <c r="E69" s="202" t="s">
        <v>170</v>
      </c>
      <c r="F69" s="9" t="s">
        <v>171</v>
      </c>
      <c r="G69" s="52" t="s">
        <v>172</v>
      </c>
      <c r="H69" s="235">
        <v>1</v>
      </c>
      <c r="I69" s="58">
        <v>10.84</v>
      </c>
      <c r="J69" s="238">
        <f t="shared" si="19"/>
        <v>10.84</v>
      </c>
      <c r="K69" s="237">
        <v>10</v>
      </c>
      <c r="L69" s="54" t="s">
        <v>30</v>
      </c>
      <c r="M69" s="59">
        <v>0.3</v>
      </c>
      <c r="N69" s="94">
        <f t="shared" si="20"/>
        <v>7.5879999999999992</v>
      </c>
      <c r="O69" s="115"/>
      <c r="P69" s="28">
        <f t="shared" si="21"/>
        <v>0</v>
      </c>
      <c r="Q69" s="94">
        <f t="shared" si="22"/>
        <v>10.84</v>
      </c>
      <c r="R69" s="40"/>
    </row>
    <row r="70" spans="1:18" s="39" customFormat="1" ht="130.15" customHeight="1">
      <c r="A70" s="222">
        <v>5</v>
      </c>
      <c r="B70" s="223" t="s">
        <v>163</v>
      </c>
      <c r="C70" s="223" t="s">
        <v>157</v>
      </c>
      <c r="D70" s="224" t="s">
        <v>173</v>
      </c>
      <c r="E70" s="225" t="s">
        <v>173</v>
      </c>
      <c r="F70" s="261" t="s">
        <v>174</v>
      </c>
      <c r="G70" s="272" t="s">
        <v>175</v>
      </c>
      <c r="H70" s="273">
        <v>1</v>
      </c>
      <c r="I70" s="229">
        <v>35.79</v>
      </c>
      <c r="J70" s="274">
        <f t="shared" si="15"/>
        <v>35.79</v>
      </c>
      <c r="K70" s="275">
        <v>3</v>
      </c>
      <c r="L70" s="231" t="s">
        <v>30</v>
      </c>
      <c r="M70" s="232">
        <v>0.3</v>
      </c>
      <c r="N70" s="233">
        <f t="shared" si="16"/>
        <v>25.052999999999997</v>
      </c>
      <c r="O70" s="115"/>
      <c r="P70" s="234">
        <f t="shared" si="17"/>
        <v>0</v>
      </c>
      <c r="Q70" s="233">
        <f t="shared" si="18"/>
        <v>35.79</v>
      </c>
      <c r="R70" s="40"/>
    </row>
    <row r="71" spans="1:18" s="71" customFormat="1" ht="61.5">
      <c r="A71" s="437"/>
      <c r="B71" s="438"/>
      <c r="C71" s="438"/>
      <c r="D71" s="439"/>
      <c r="E71" s="439"/>
      <c r="F71" s="440"/>
      <c r="G71" s="441" t="s">
        <v>176</v>
      </c>
      <c r="H71" s="442"/>
      <c r="I71" s="440"/>
      <c r="J71" s="443"/>
      <c r="K71" s="444"/>
      <c r="L71" s="445"/>
      <c r="M71" s="446"/>
      <c r="N71" s="447"/>
      <c r="O71" s="448"/>
      <c r="P71" s="450">
        <f>SUM(P17:P70)</f>
        <v>0</v>
      </c>
      <c r="Q71" s="449"/>
    </row>
    <row r="72" spans="1:18" s="71" customFormat="1">
      <c r="B72" s="69"/>
      <c r="C72" s="69"/>
      <c r="D72" s="72"/>
      <c r="E72" s="72"/>
      <c r="F72" s="73"/>
      <c r="G72" s="69"/>
      <c r="H72" s="72"/>
      <c r="I72" s="73"/>
      <c r="J72" s="103"/>
      <c r="K72" s="110"/>
      <c r="L72" s="74"/>
      <c r="M72" s="75"/>
      <c r="N72" s="95"/>
      <c r="O72" s="116"/>
      <c r="P72" s="73"/>
      <c r="Q72" s="70"/>
    </row>
    <row r="73" spans="1:18">
      <c r="A73" s="7" t="s">
        <v>177</v>
      </c>
      <c r="F73" s="21"/>
    </row>
    <row r="74" spans="1:18">
      <c r="F74" s="21"/>
    </row>
    <row r="75" spans="1:18">
      <c r="F75" s="21"/>
    </row>
    <row r="76" spans="1:18">
      <c r="F76" s="21"/>
    </row>
    <row r="77" spans="1:18">
      <c r="F77" s="21"/>
    </row>
    <row r="78" spans="1:18" s="24" customFormat="1">
      <c r="A78"/>
      <c r="B78" s="25"/>
      <c r="C78" s="25"/>
      <c r="D78" s="21"/>
      <c r="E78" s="21"/>
      <c r="F78" s="21"/>
      <c r="H78" s="22"/>
      <c r="I78" s="6"/>
      <c r="J78" s="99"/>
      <c r="K78" s="107"/>
      <c r="L78" s="48"/>
      <c r="M78" s="44"/>
      <c r="N78" s="96"/>
      <c r="O78" s="111"/>
      <c r="P78" s="6"/>
      <c r="Q78" s="49"/>
      <c r="R78"/>
    </row>
    <row r="79" spans="1:18" s="24" customFormat="1">
      <c r="A79"/>
      <c r="B79" s="25"/>
      <c r="C79" s="25"/>
      <c r="D79" s="21"/>
      <c r="E79" s="21"/>
      <c r="F79" s="21"/>
      <c r="H79" s="22"/>
      <c r="I79" s="6"/>
      <c r="J79" s="99"/>
      <c r="K79" s="107"/>
      <c r="L79" s="48"/>
      <c r="M79" s="44"/>
      <c r="N79" s="96"/>
      <c r="O79" s="111"/>
      <c r="P79" s="6"/>
      <c r="Q79" s="49"/>
      <c r="R79"/>
    </row>
    <row r="80" spans="1:18" s="24" customFormat="1">
      <c r="A80"/>
      <c r="B80" s="25"/>
      <c r="C80" s="25"/>
      <c r="D80" s="21"/>
      <c r="E80" s="21"/>
      <c r="F80" s="21"/>
      <c r="H80" s="22"/>
      <c r="I80" s="6"/>
      <c r="J80" s="99"/>
      <c r="K80" s="107"/>
      <c r="L80" s="48"/>
      <c r="M80" s="44"/>
      <c r="N80" s="96"/>
      <c r="O80" s="111"/>
      <c r="P80" s="6"/>
      <c r="Q80" s="49"/>
      <c r="R80"/>
    </row>
    <row r="81" spans="1:18" s="24" customFormat="1">
      <c r="A81"/>
      <c r="B81" s="25"/>
      <c r="C81" s="25"/>
      <c r="D81" s="21"/>
      <c r="E81" s="21"/>
      <c r="F81" s="21"/>
      <c r="H81" s="22"/>
      <c r="I81" s="6"/>
      <c r="J81" s="99"/>
      <c r="K81" s="107"/>
      <c r="L81" s="48"/>
      <c r="M81" s="44"/>
      <c r="N81" s="96"/>
      <c r="O81" s="111"/>
      <c r="P81" s="6"/>
      <c r="Q81" s="49"/>
      <c r="R81"/>
    </row>
    <row r="82" spans="1:18" s="24" customFormat="1">
      <c r="A82"/>
      <c r="B82" s="25"/>
      <c r="C82" s="25"/>
      <c r="D82" s="21"/>
      <c r="E82" s="21"/>
      <c r="F82" s="21"/>
      <c r="H82" s="22"/>
      <c r="I82" s="6"/>
      <c r="J82" s="99"/>
      <c r="K82" s="107"/>
      <c r="L82" s="48"/>
      <c r="M82" s="44"/>
      <c r="N82" s="96"/>
      <c r="O82" s="111"/>
      <c r="P82" s="6"/>
      <c r="Q82" s="49"/>
      <c r="R82"/>
    </row>
    <row r="83" spans="1:18" s="24" customFormat="1">
      <c r="A83"/>
      <c r="B83" s="25"/>
      <c r="C83" s="25"/>
      <c r="D83" s="21"/>
      <c r="E83" s="21"/>
      <c r="F83" s="21"/>
      <c r="H83" s="22"/>
      <c r="I83" s="6"/>
      <c r="J83" s="99"/>
      <c r="K83" s="107"/>
      <c r="L83" s="48"/>
      <c r="M83" s="44"/>
      <c r="N83" s="96"/>
      <c r="O83" s="111"/>
      <c r="P83" s="6"/>
      <c r="Q83" s="49"/>
      <c r="R83"/>
    </row>
    <row r="84" spans="1:18" s="24" customFormat="1">
      <c r="A84"/>
      <c r="B84" s="25"/>
      <c r="C84" s="25"/>
      <c r="D84" s="21"/>
      <c r="E84" s="21"/>
      <c r="F84" s="21"/>
      <c r="H84" s="22"/>
      <c r="I84" s="6"/>
      <c r="J84" s="99"/>
      <c r="K84" s="107"/>
      <c r="L84" s="48"/>
      <c r="M84" s="44"/>
      <c r="N84" s="96"/>
      <c r="O84" s="111"/>
      <c r="P84" s="6"/>
      <c r="Q84" s="49"/>
      <c r="R84"/>
    </row>
    <row r="85" spans="1:18" s="24" customFormat="1">
      <c r="A85"/>
      <c r="B85" s="25"/>
      <c r="C85" s="25"/>
      <c r="D85" s="21"/>
      <c r="E85" s="21"/>
      <c r="F85" s="21"/>
      <c r="H85" s="22"/>
      <c r="I85" s="6"/>
      <c r="J85" s="99"/>
      <c r="K85" s="107"/>
      <c r="L85" s="48"/>
      <c r="M85" s="44"/>
      <c r="N85" s="96"/>
      <c r="O85" s="111"/>
      <c r="P85" s="6"/>
      <c r="Q85" s="49"/>
      <c r="R85"/>
    </row>
    <row r="86" spans="1:18" s="24" customFormat="1">
      <c r="A86"/>
      <c r="B86" s="25"/>
      <c r="C86" s="25"/>
      <c r="D86" s="21"/>
      <c r="E86" s="21"/>
      <c r="F86" s="21"/>
      <c r="H86" s="22"/>
      <c r="I86" s="6"/>
      <c r="J86" s="99"/>
      <c r="K86" s="107"/>
      <c r="L86" s="48"/>
      <c r="M86" s="44"/>
      <c r="N86" s="96"/>
      <c r="O86" s="111"/>
      <c r="P86" s="6"/>
      <c r="Q86" s="49"/>
      <c r="R86"/>
    </row>
    <row r="87" spans="1:18" s="24" customFormat="1">
      <c r="A87"/>
      <c r="B87" s="25"/>
      <c r="C87" s="25"/>
      <c r="D87" s="21"/>
      <c r="E87" s="21"/>
      <c r="F87" s="21"/>
      <c r="H87" s="22"/>
      <c r="I87" s="6"/>
      <c r="J87" s="99"/>
      <c r="K87" s="107"/>
      <c r="L87" s="48"/>
      <c r="M87" s="44"/>
      <c r="N87" s="96"/>
      <c r="O87" s="111"/>
      <c r="P87" s="6"/>
      <c r="Q87" s="49"/>
      <c r="R87"/>
    </row>
    <row r="88" spans="1:18" s="24" customFormat="1">
      <c r="A88"/>
      <c r="B88" s="25"/>
      <c r="C88" s="25"/>
      <c r="D88" s="21"/>
      <c r="E88" s="21"/>
      <c r="F88" s="21"/>
      <c r="H88" s="22"/>
      <c r="I88" s="6"/>
      <c r="J88" s="99"/>
      <c r="K88" s="107"/>
      <c r="L88" s="48"/>
      <c r="M88" s="44"/>
      <c r="N88" s="96"/>
      <c r="O88" s="111"/>
      <c r="P88" s="6"/>
      <c r="Q88" s="49"/>
      <c r="R88"/>
    </row>
  </sheetData>
  <phoneticPr fontId="69" type="noConversion"/>
  <conditionalFormatting sqref="D25:D59 D22:D23 D18:D20">
    <cfRule type="duplicateValues" dxfId="34" priority="40"/>
  </conditionalFormatting>
  <conditionalFormatting sqref="D62:D64">
    <cfRule type="duplicateValues" dxfId="33" priority="26"/>
  </conditionalFormatting>
  <conditionalFormatting sqref="D66:D70">
    <cfRule type="duplicateValues" dxfId="32" priority="38"/>
  </conditionalFormatting>
  <conditionalFormatting sqref="O18">
    <cfRule type="expression" dxfId="31" priority="44">
      <formula>#REF!&lt;20</formula>
    </cfRule>
  </conditionalFormatting>
  <conditionalFormatting sqref="O19:O20 O66:O70 O62:O64 O22:O23 O25:O59">
    <cfRule type="cellIs" dxfId="30" priority="17" operator="lessThan">
      <formula>1</formula>
    </cfRule>
  </conditionalFormatting>
  <hyperlinks>
    <hyperlink ref="G13" r:id="rId1" xr:uid="{D7BE6F5F-9859-4597-A220-0B6F75DBD1F3}"/>
  </hyperlinks>
  <printOptions horizontalCentered="1"/>
  <pageMargins left="0.23622047244094491" right="0.23622047244094491" top="0.23622047244094491" bottom="0.23622047244094491" header="0.31496062992125984" footer="0.31496062992125984"/>
  <pageSetup paperSize="9" scale="24" fitToHeight="0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9A7B4-64DA-4C78-9020-DE61833A6461}">
  <dimension ref="A1:S64"/>
  <sheetViews>
    <sheetView zoomScale="55" zoomScaleNormal="55" workbookViewId="0">
      <selection activeCell="C10" sqref="C10"/>
    </sheetView>
  </sheetViews>
  <sheetFormatPr defaultColWidth="11.42578125" defaultRowHeight="26.25" outlineLevelRow="1"/>
  <cols>
    <col min="1" max="1" width="24.7109375" style="21" customWidth="1"/>
    <col min="2" max="2" width="17.28515625" style="27" customWidth="1"/>
    <col min="3" max="3" width="34.5703125" style="21" customWidth="1"/>
    <col min="4" max="4" width="70" style="24" customWidth="1"/>
    <col min="5" max="5" width="9.7109375" style="22" customWidth="1"/>
    <col min="6" max="6" width="15.28515625" style="6" customWidth="1"/>
    <col min="7" max="7" width="24.7109375" style="6" customWidth="1"/>
    <col min="8" max="8" width="18.28515625" style="6" customWidth="1"/>
    <col min="9" max="9" width="13.42578125" style="111" customWidth="1"/>
    <col min="10" max="10" width="19.5703125" style="6" customWidth="1"/>
    <col min="11" max="11" width="23.7109375" customWidth="1"/>
    <col min="12" max="12" width="25.7109375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106.1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22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27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6"/>
      <c r="M10" s="142"/>
      <c r="N10" s="46"/>
      <c r="O10" s="43"/>
      <c r="P10" s="143"/>
      <c r="Q10" s="135"/>
      <c r="R10"/>
      <c r="S10" s="49"/>
    </row>
    <row r="11" spans="1:19" s="1" customFormat="1" ht="35.65" customHeight="1" outlineLevel="1">
      <c r="A11" s="8"/>
      <c r="B11" s="51"/>
      <c r="C11" s="51"/>
      <c r="D11" s="51"/>
      <c r="E11" s="5"/>
      <c r="F11" s="11"/>
      <c r="G11" s="11"/>
      <c r="H11" s="11"/>
      <c r="I11" s="199"/>
      <c r="J11" s="3"/>
      <c r="K11" s="6"/>
      <c r="L11" s="6"/>
      <c r="M11" s="142"/>
      <c r="N11" s="46"/>
      <c r="O11" s="43"/>
      <c r="P11" s="143"/>
      <c r="Q11" s="135"/>
      <c r="R11"/>
      <c r="S11" s="49"/>
    </row>
    <row r="12" spans="1:19" s="1" customFormat="1" ht="33" customHeight="1" outlineLevel="1">
      <c r="A12" s="146" t="s">
        <v>9</v>
      </c>
      <c r="B12" s="147"/>
      <c r="C12" s="147"/>
      <c r="D12" s="171"/>
      <c r="E12" s="163" t="s">
        <v>10</v>
      </c>
      <c r="F12" s="163"/>
      <c r="G12" s="163"/>
      <c r="H12" s="163"/>
      <c r="I12" s="199"/>
      <c r="J12" s="3"/>
      <c r="K12" s="6"/>
      <c r="L12" s="142"/>
      <c r="M12" s="46"/>
      <c r="N12" s="43"/>
      <c r="O12" s="143"/>
      <c r="P12" s="135"/>
      <c r="Q12" s="31"/>
      <c r="R12" s="49"/>
    </row>
    <row r="13" spans="1:19" s="189" customFormat="1" ht="42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1"/>
      <c r="M13" s="140"/>
      <c r="N13" s="185"/>
      <c r="O13" s="186"/>
      <c r="P13" s="139"/>
      <c r="Q13" s="187"/>
      <c r="R13" s="188"/>
    </row>
    <row r="14" spans="1:19" s="84" customFormat="1" ht="36" customHeight="1">
      <c r="A14" s="515"/>
      <c r="B14" s="515"/>
      <c r="C14" s="516"/>
      <c r="D14" s="516" t="s">
        <v>2485</v>
      </c>
      <c r="E14" s="515"/>
      <c r="F14" s="515"/>
      <c r="G14" s="515"/>
      <c r="H14" s="515"/>
      <c r="I14" s="515"/>
      <c r="J14" s="515"/>
    </row>
    <row r="15" spans="1:19" s="84" customFormat="1" ht="46.15" customHeight="1">
      <c r="A15" s="515"/>
      <c r="B15" s="515"/>
      <c r="C15" s="516"/>
      <c r="D15" s="517" t="s">
        <v>2486</v>
      </c>
      <c r="E15" s="515"/>
      <c r="F15" s="515"/>
      <c r="G15" s="515"/>
      <c r="H15" s="515"/>
      <c r="I15" s="515"/>
      <c r="J15" s="515"/>
    </row>
    <row r="16" spans="1:19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2"/>
      <c r="M16" s="46"/>
      <c r="N16" s="43"/>
      <c r="O16" s="143"/>
      <c r="P16" s="135"/>
      <c r="Q16" s="31"/>
      <c r="R16" s="49"/>
    </row>
    <row r="17" spans="1:12" s="23" customFormat="1" ht="85.5" customHeight="1">
      <c r="A17" s="149" t="s">
        <v>14</v>
      </c>
      <c r="B17" s="150" t="s">
        <v>16</v>
      </c>
      <c r="C17" s="159" t="s">
        <v>15</v>
      </c>
      <c r="D17" s="151" t="s">
        <v>17</v>
      </c>
      <c r="E17" s="152" t="s">
        <v>18</v>
      </c>
      <c r="F17" s="153" t="s">
        <v>19</v>
      </c>
      <c r="G17" s="88" t="s">
        <v>20</v>
      </c>
      <c r="H17" s="190" t="s">
        <v>181</v>
      </c>
      <c r="I17" s="201" t="s">
        <v>25</v>
      </c>
      <c r="J17" s="154" t="s">
        <v>26</v>
      </c>
      <c r="K17" s="88" t="s">
        <v>182</v>
      </c>
    </row>
    <row r="18" spans="1:12" s="1" customFormat="1" ht="48" customHeight="1">
      <c r="A18" s="289"/>
      <c r="B18" s="290"/>
      <c r="C18" s="290"/>
      <c r="D18" s="291" t="s">
        <v>2487</v>
      </c>
      <c r="E18" s="290"/>
      <c r="F18" s="290"/>
      <c r="G18" s="290"/>
      <c r="H18" s="290"/>
      <c r="I18" s="292"/>
      <c r="J18" s="290"/>
      <c r="K18" s="293"/>
    </row>
    <row r="19" spans="1:12" s="165" customFormat="1" ht="109.15" customHeight="1">
      <c r="A19" s="121" t="s">
        <v>2488</v>
      </c>
      <c r="B19" s="123" t="s">
        <v>2489</v>
      </c>
      <c r="C19" s="202" t="s">
        <v>2488</v>
      </c>
      <c r="D19" s="52" t="s">
        <v>2490</v>
      </c>
      <c r="E19" s="298">
        <v>10</v>
      </c>
      <c r="F19" s="58">
        <v>4.05</v>
      </c>
      <c r="G19" s="138">
        <f>F19*(1-$C$10)</f>
        <v>4.05</v>
      </c>
      <c r="H19" s="137">
        <f t="shared" ref="H19:H29" si="0">G19*(1-0.15)</f>
        <v>3.4424999999999999</v>
      </c>
      <c r="I19" s="193"/>
      <c r="J19" s="164">
        <f>I19*F19</f>
        <v>0</v>
      </c>
      <c r="K19" s="136">
        <f t="shared" ref="K19:K34" si="1">IF($I$37&gt;17,G19*(1-0.15),G19)</f>
        <v>4.05</v>
      </c>
      <c r="L19" s="174"/>
    </row>
    <row r="20" spans="1:12" s="165" customFormat="1" ht="109.15" customHeight="1">
      <c r="A20" s="121" t="s">
        <v>2491</v>
      </c>
      <c r="B20" s="123" t="s">
        <v>2492</v>
      </c>
      <c r="C20" s="202" t="s">
        <v>2491</v>
      </c>
      <c r="D20" s="52" t="s">
        <v>2493</v>
      </c>
      <c r="E20" s="298">
        <v>10</v>
      </c>
      <c r="F20" s="58">
        <v>7.4</v>
      </c>
      <c r="G20" s="138">
        <f>F20*(1-$C$10)</f>
        <v>7.4</v>
      </c>
      <c r="H20" s="137">
        <f t="shared" si="0"/>
        <v>6.29</v>
      </c>
      <c r="I20" s="193"/>
      <c r="J20" s="164">
        <f>I20*F20</f>
        <v>0</v>
      </c>
      <c r="K20" s="136">
        <f t="shared" si="1"/>
        <v>7.4</v>
      </c>
    </row>
    <row r="21" spans="1:12" s="165" customFormat="1" ht="109.15" customHeight="1">
      <c r="A21" s="121" t="s">
        <v>2494</v>
      </c>
      <c r="B21" s="123" t="s">
        <v>2495</v>
      </c>
      <c r="C21" s="202" t="s">
        <v>2494</v>
      </c>
      <c r="D21" s="52" t="s">
        <v>2496</v>
      </c>
      <c r="E21" s="298">
        <v>10</v>
      </c>
      <c r="F21" s="58">
        <v>4.05</v>
      </c>
      <c r="G21" s="138">
        <f t="shared" ref="G21:G29" si="2">F21*(1-$C$10)</f>
        <v>4.05</v>
      </c>
      <c r="H21" s="137">
        <f t="shared" si="0"/>
        <v>3.4424999999999999</v>
      </c>
      <c r="I21" s="193"/>
      <c r="J21" s="164">
        <f t="shared" ref="J21:J29" si="3">I21*F21</f>
        <v>0</v>
      </c>
      <c r="K21" s="136">
        <f t="shared" si="1"/>
        <v>4.05</v>
      </c>
    </row>
    <row r="22" spans="1:12" s="165" customFormat="1" ht="109.15" customHeight="1">
      <c r="A22" s="121" t="s">
        <v>2497</v>
      </c>
      <c r="B22" s="123" t="s">
        <v>2498</v>
      </c>
      <c r="C22" s="202" t="s">
        <v>2497</v>
      </c>
      <c r="D22" s="52" t="s">
        <v>2499</v>
      </c>
      <c r="E22" s="298">
        <v>10</v>
      </c>
      <c r="F22" s="58">
        <v>4.05</v>
      </c>
      <c r="G22" s="138">
        <f t="shared" si="2"/>
        <v>4.05</v>
      </c>
      <c r="H22" s="137">
        <f t="shared" si="0"/>
        <v>3.4424999999999999</v>
      </c>
      <c r="I22" s="193"/>
      <c r="J22" s="164">
        <f t="shared" si="3"/>
        <v>0</v>
      </c>
      <c r="K22" s="136">
        <f t="shared" si="1"/>
        <v>4.05</v>
      </c>
    </row>
    <row r="23" spans="1:12" s="165" customFormat="1" ht="109.15" customHeight="1">
      <c r="A23" s="121" t="s">
        <v>2500</v>
      </c>
      <c r="B23" s="123" t="s">
        <v>2501</v>
      </c>
      <c r="C23" s="202" t="s">
        <v>2500</v>
      </c>
      <c r="D23" s="52" t="s">
        <v>2502</v>
      </c>
      <c r="E23" s="335">
        <v>1</v>
      </c>
      <c r="F23" s="58">
        <v>97.62</v>
      </c>
      <c r="G23" s="138">
        <f t="shared" si="2"/>
        <v>97.62</v>
      </c>
      <c r="H23" s="137">
        <f t="shared" si="0"/>
        <v>82.977000000000004</v>
      </c>
      <c r="I23" s="193"/>
      <c r="J23" s="164">
        <f t="shared" si="3"/>
        <v>0</v>
      </c>
      <c r="K23" s="136">
        <f t="shared" si="1"/>
        <v>97.62</v>
      </c>
    </row>
    <row r="24" spans="1:12" s="165" customFormat="1" ht="109.15" customHeight="1">
      <c r="A24" s="121" t="s">
        <v>2503</v>
      </c>
      <c r="B24" s="123" t="s">
        <v>2504</v>
      </c>
      <c r="C24" s="202" t="s">
        <v>2503</v>
      </c>
      <c r="D24" s="52" t="s">
        <v>2505</v>
      </c>
      <c r="E24" s="120">
        <v>1</v>
      </c>
      <c r="F24" s="58">
        <v>19.53</v>
      </c>
      <c r="G24" s="138">
        <f t="shared" si="2"/>
        <v>19.53</v>
      </c>
      <c r="H24" s="137">
        <f t="shared" si="0"/>
        <v>16.6005</v>
      </c>
      <c r="I24" s="193"/>
      <c r="J24" s="164">
        <f t="shared" si="3"/>
        <v>0</v>
      </c>
      <c r="K24" s="136">
        <f t="shared" si="1"/>
        <v>19.53</v>
      </c>
    </row>
    <row r="25" spans="1:12" s="165" customFormat="1" ht="109.15" customHeight="1" collapsed="1">
      <c r="A25" s="121" t="s">
        <v>2506</v>
      </c>
      <c r="B25" s="123" t="s">
        <v>2507</v>
      </c>
      <c r="C25" s="202" t="s">
        <v>2506</v>
      </c>
      <c r="D25" s="52" t="s">
        <v>2508</v>
      </c>
      <c r="E25" s="298">
        <v>1</v>
      </c>
      <c r="F25" s="58">
        <v>23.72</v>
      </c>
      <c r="G25" s="138">
        <f t="shared" si="2"/>
        <v>23.72</v>
      </c>
      <c r="H25" s="137">
        <f t="shared" si="0"/>
        <v>20.161999999999999</v>
      </c>
      <c r="I25" s="193"/>
      <c r="J25" s="164">
        <f t="shared" si="3"/>
        <v>0</v>
      </c>
      <c r="K25" s="136">
        <f t="shared" si="1"/>
        <v>23.72</v>
      </c>
    </row>
    <row r="26" spans="1:12" s="165" customFormat="1" ht="109.15" customHeight="1">
      <c r="A26" s="121" t="s">
        <v>2509</v>
      </c>
      <c r="B26" s="123" t="s">
        <v>2510</v>
      </c>
      <c r="C26" s="202" t="s">
        <v>2509</v>
      </c>
      <c r="D26" s="52" t="s">
        <v>2511</v>
      </c>
      <c r="E26" s="298">
        <v>1</v>
      </c>
      <c r="F26" s="58">
        <v>27.9</v>
      </c>
      <c r="G26" s="138">
        <f t="shared" si="2"/>
        <v>27.9</v>
      </c>
      <c r="H26" s="137">
        <f t="shared" si="0"/>
        <v>23.715</v>
      </c>
      <c r="I26" s="193"/>
      <c r="J26" s="164">
        <f t="shared" si="3"/>
        <v>0</v>
      </c>
      <c r="K26" s="136">
        <f t="shared" si="1"/>
        <v>27.9</v>
      </c>
    </row>
    <row r="27" spans="1:12" s="165" customFormat="1" ht="109.15" customHeight="1">
      <c r="A27" s="121" t="s">
        <v>2512</v>
      </c>
      <c r="B27" s="123" t="s">
        <v>2513</v>
      </c>
      <c r="C27" s="202" t="s">
        <v>2512</v>
      </c>
      <c r="D27" s="52" t="s">
        <v>2514</v>
      </c>
      <c r="E27" s="298">
        <v>1</v>
      </c>
      <c r="F27" s="58">
        <v>36.29</v>
      </c>
      <c r="G27" s="138">
        <f t="shared" si="2"/>
        <v>36.29</v>
      </c>
      <c r="H27" s="137">
        <f t="shared" si="0"/>
        <v>30.846499999999999</v>
      </c>
      <c r="I27" s="193"/>
      <c r="J27" s="164">
        <f t="shared" si="3"/>
        <v>0</v>
      </c>
      <c r="K27" s="136">
        <f t="shared" si="1"/>
        <v>36.29</v>
      </c>
    </row>
    <row r="28" spans="1:12" s="165" customFormat="1" ht="109.15" customHeight="1">
      <c r="A28" s="121" t="s">
        <v>2515</v>
      </c>
      <c r="B28" s="123" t="s">
        <v>2516</v>
      </c>
      <c r="C28" s="202" t="s">
        <v>2515</v>
      </c>
      <c r="D28" s="52" t="s">
        <v>2517</v>
      </c>
      <c r="E28" s="298">
        <v>1</v>
      </c>
      <c r="F28" s="58">
        <v>19.53</v>
      </c>
      <c r="G28" s="138">
        <f t="shared" si="2"/>
        <v>19.53</v>
      </c>
      <c r="H28" s="137">
        <f t="shared" si="0"/>
        <v>16.6005</v>
      </c>
      <c r="I28" s="193"/>
      <c r="J28" s="164">
        <f t="shared" si="3"/>
        <v>0</v>
      </c>
      <c r="K28" s="136">
        <f t="shared" si="1"/>
        <v>19.53</v>
      </c>
    </row>
    <row r="29" spans="1:12" s="165" customFormat="1" ht="108.6" customHeight="1">
      <c r="A29" s="121" t="s">
        <v>2518</v>
      </c>
      <c r="B29" s="123" t="s">
        <v>2519</v>
      </c>
      <c r="C29" s="202" t="s">
        <v>2518</v>
      </c>
      <c r="D29" s="52" t="s">
        <v>2520</v>
      </c>
      <c r="E29" s="298">
        <v>1</v>
      </c>
      <c r="F29" s="58">
        <v>23.72</v>
      </c>
      <c r="G29" s="138">
        <f t="shared" si="2"/>
        <v>23.72</v>
      </c>
      <c r="H29" s="137">
        <f t="shared" si="0"/>
        <v>20.161999999999999</v>
      </c>
      <c r="I29" s="193"/>
      <c r="J29" s="164">
        <f t="shared" si="3"/>
        <v>0</v>
      </c>
      <c r="K29" s="136">
        <f t="shared" si="1"/>
        <v>23.72</v>
      </c>
    </row>
    <row r="30" spans="1:12" s="165" customFormat="1" ht="109.15" customHeight="1">
      <c r="A30" s="121" t="s">
        <v>2521</v>
      </c>
      <c r="B30" s="123" t="s">
        <v>2522</v>
      </c>
      <c r="C30" s="202" t="s">
        <v>2521</v>
      </c>
      <c r="D30" s="52" t="s">
        <v>2523</v>
      </c>
      <c r="E30" s="298">
        <v>1</v>
      </c>
      <c r="F30" s="58">
        <v>27.9</v>
      </c>
      <c r="G30" s="138">
        <f t="shared" ref="G30:G59" si="4">F30*(1-$C$10)</f>
        <v>27.9</v>
      </c>
      <c r="H30" s="137">
        <f t="shared" ref="H30:H36" si="5">G30*(1-0.15)</f>
        <v>23.715</v>
      </c>
      <c r="I30" s="193"/>
      <c r="J30" s="164">
        <f t="shared" ref="J30:J59" si="6">I30*F30</f>
        <v>0</v>
      </c>
      <c r="K30" s="136">
        <f t="shared" si="1"/>
        <v>27.9</v>
      </c>
      <c r="L30" s="174"/>
    </row>
    <row r="31" spans="1:12" s="165" customFormat="1" ht="109.15" customHeight="1">
      <c r="A31" s="121" t="s">
        <v>2524</v>
      </c>
      <c r="B31" s="123" t="s">
        <v>2525</v>
      </c>
      <c r="C31" s="202" t="s">
        <v>2524</v>
      </c>
      <c r="D31" s="52" t="s">
        <v>2526</v>
      </c>
      <c r="E31" s="298">
        <v>1</v>
      </c>
      <c r="F31" s="58">
        <v>36.29</v>
      </c>
      <c r="G31" s="138">
        <f t="shared" si="4"/>
        <v>36.29</v>
      </c>
      <c r="H31" s="137">
        <f t="shared" si="5"/>
        <v>30.846499999999999</v>
      </c>
      <c r="I31" s="193"/>
      <c r="J31" s="164">
        <f t="shared" si="6"/>
        <v>0</v>
      </c>
      <c r="K31" s="136">
        <f t="shared" si="1"/>
        <v>36.29</v>
      </c>
    </row>
    <row r="32" spans="1:12" s="165" customFormat="1" ht="109.15" customHeight="1">
      <c r="A32" s="121" t="s">
        <v>2527</v>
      </c>
      <c r="B32" s="123" t="s">
        <v>2528</v>
      </c>
      <c r="C32" s="202" t="s">
        <v>2527</v>
      </c>
      <c r="D32" s="52" t="s">
        <v>2529</v>
      </c>
      <c r="E32" s="298">
        <v>1</v>
      </c>
      <c r="F32" s="58">
        <v>19.53</v>
      </c>
      <c r="G32" s="138">
        <f t="shared" si="4"/>
        <v>19.53</v>
      </c>
      <c r="H32" s="137">
        <f t="shared" si="5"/>
        <v>16.6005</v>
      </c>
      <c r="I32" s="193"/>
      <c r="J32" s="164">
        <f t="shared" si="6"/>
        <v>0</v>
      </c>
      <c r="K32" s="136">
        <f t="shared" si="1"/>
        <v>19.53</v>
      </c>
    </row>
    <row r="33" spans="1:11" s="165" customFormat="1" ht="109.15" customHeight="1">
      <c r="A33" s="121" t="s">
        <v>2530</v>
      </c>
      <c r="B33" s="123" t="s">
        <v>2531</v>
      </c>
      <c r="C33" s="202" t="s">
        <v>2530</v>
      </c>
      <c r="D33" s="52" t="s">
        <v>2532</v>
      </c>
      <c r="E33" s="298">
        <v>1</v>
      </c>
      <c r="F33" s="58">
        <v>23.72</v>
      </c>
      <c r="G33" s="138">
        <f t="shared" si="4"/>
        <v>23.72</v>
      </c>
      <c r="H33" s="137">
        <f t="shared" si="5"/>
        <v>20.161999999999999</v>
      </c>
      <c r="I33" s="193"/>
      <c r="J33" s="164">
        <f t="shared" si="6"/>
        <v>0</v>
      </c>
      <c r="K33" s="136">
        <f t="shared" si="1"/>
        <v>23.72</v>
      </c>
    </row>
    <row r="34" spans="1:11" s="165" customFormat="1" ht="109.15" customHeight="1">
      <c r="A34" s="121" t="s">
        <v>2533</v>
      </c>
      <c r="B34" s="123" t="s">
        <v>2534</v>
      </c>
      <c r="C34" s="202" t="s">
        <v>2533</v>
      </c>
      <c r="D34" s="52" t="s">
        <v>2535</v>
      </c>
      <c r="E34" s="298">
        <v>1</v>
      </c>
      <c r="F34" s="58">
        <v>27.9</v>
      </c>
      <c r="G34" s="138">
        <f t="shared" si="4"/>
        <v>27.9</v>
      </c>
      <c r="H34" s="137">
        <f t="shared" si="5"/>
        <v>23.715</v>
      </c>
      <c r="I34" s="193"/>
      <c r="J34" s="164">
        <f t="shared" si="6"/>
        <v>0</v>
      </c>
      <c r="K34" s="136">
        <f t="shared" si="1"/>
        <v>27.9</v>
      </c>
    </row>
    <row r="35" spans="1:11" s="165" customFormat="1" ht="109.15" customHeight="1">
      <c r="A35" s="121" t="s">
        <v>2536</v>
      </c>
      <c r="B35" s="123" t="s">
        <v>2537</v>
      </c>
      <c r="C35" s="202" t="s">
        <v>2536</v>
      </c>
      <c r="D35" s="52" t="s">
        <v>2538</v>
      </c>
      <c r="E35" s="298">
        <v>1</v>
      </c>
      <c r="F35" s="58">
        <v>36.29</v>
      </c>
      <c r="G35" s="138">
        <f t="shared" si="4"/>
        <v>36.29</v>
      </c>
      <c r="H35" s="137">
        <f t="shared" si="5"/>
        <v>30.846499999999999</v>
      </c>
      <c r="I35" s="193"/>
      <c r="J35" s="164">
        <f t="shared" si="6"/>
        <v>0</v>
      </c>
      <c r="K35" s="136">
        <f>IF($I$37&gt;17,G35*(1-0.15),G35)</f>
        <v>36.29</v>
      </c>
    </row>
    <row r="36" spans="1:11" s="165" customFormat="1" ht="109.15" customHeight="1" collapsed="1">
      <c r="A36" s="121" t="s">
        <v>2539</v>
      </c>
      <c r="B36" s="123" t="s">
        <v>2540</v>
      </c>
      <c r="C36" s="202" t="s">
        <v>2539</v>
      </c>
      <c r="D36" s="52" t="s">
        <v>2541</v>
      </c>
      <c r="E36" s="298">
        <v>1</v>
      </c>
      <c r="F36" s="58">
        <v>8.3699999999999992</v>
      </c>
      <c r="G36" s="138">
        <f t="shared" si="4"/>
        <v>8.3699999999999992</v>
      </c>
      <c r="H36" s="137">
        <f t="shared" si="5"/>
        <v>7.1144999999999987</v>
      </c>
      <c r="I36" s="193"/>
      <c r="J36" s="164">
        <f t="shared" si="6"/>
        <v>0</v>
      </c>
      <c r="K36" s="136">
        <f>IF($I$37&gt;17,G36*(1-0.15),G36)</f>
        <v>8.3699999999999992</v>
      </c>
    </row>
    <row r="37" spans="1:11" s="148" customFormat="1" ht="35.1" customHeight="1">
      <c r="A37" s="336"/>
      <c r="B37" s="337"/>
      <c r="C37" s="338"/>
      <c r="D37" s="339" t="s">
        <v>1496</v>
      </c>
      <c r="E37" s="337"/>
      <c r="F37" s="340"/>
      <c r="G37" s="340"/>
      <c r="H37" s="340"/>
      <c r="I37" s="341">
        <f>SUBTOTAL(9,I19:I36)</f>
        <v>0</v>
      </c>
      <c r="J37" s="342">
        <f>SUBTOTAL(9,J19:J36)</f>
        <v>0</v>
      </c>
      <c r="K37" s="343"/>
    </row>
    <row r="38" spans="1:11" s="148" customFormat="1" ht="35.1" customHeight="1">
      <c r="A38" s="344"/>
      <c r="B38" s="321"/>
      <c r="C38" s="345"/>
      <c r="D38" s="320" t="s">
        <v>2542</v>
      </c>
      <c r="E38" s="327"/>
      <c r="F38" s="321"/>
      <c r="G38" s="321"/>
      <c r="H38" s="321"/>
      <c r="I38" s="328"/>
      <c r="J38" s="321">
        <f>IF(I37&gt;17,15%,0)</f>
        <v>0</v>
      </c>
      <c r="K38" s="346"/>
    </row>
    <row r="39" spans="1:11" s="148" customFormat="1" ht="35.1" customHeight="1">
      <c r="A39" s="347"/>
      <c r="B39" s="348"/>
      <c r="C39" s="349"/>
      <c r="D39" s="350" t="s">
        <v>26</v>
      </c>
      <c r="E39" s="351"/>
      <c r="F39" s="352"/>
      <c r="G39" s="352"/>
      <c r="H39" s="353"/>
      <c r="I39" s="354"/>
      <c r="J39" s="355">
        <f>J37-(J37*J38)</f>
        <v>0</v>
      </c>
      <c r="K39" s="356"/>
    </row>
    <row r="40" spans="1:11" s="1" customFormat="1" ht="48" customHeight="1">
      <c r="A40" s="289"/>
      <c r="B40" s="290"/>
      <c r="C40" s="290"/>
      <c r="D40" s="291" t="s">
        <v>2543</v>
      </c>
      <c r="E40" s="290"/>
      <c r="F40" s="290"/>
      <c r="G40" s="290"/>
      <c r="H40" s="290"/>
      <c r="I40" s="292"/>
      <c r="J40" s="290"/>
      <c r="K40" s="293"/>
    </row>
    <row r="41" spans="1:11" s="1" customFormat="1" ht="48" customHeight="1">
      <c r="A41" s="294"/>
      <c r="B41" s="278"/>
      <c r="C41" s="278"/>
      <c r="D41" s="316" t="s">
        <v>2544</v>
      </c>
      <c r="E41" s="278"/>
      <c r="F41" s="278"/>
      <c r="G41" s="278"/>
      <c r="H41" s="278"/>
      <c r="I41" s="295"/>
      <c r="J41" s="278"/>
      <c r="K41" s="296"/>
    </row>
    <row r="42" spans="1:11" s="165" customFormat="1" ht="108.6" customHeight="1">
      <c r="A42" s="121" t="s">
        <v>2545</v>
      </c>
      <c r="B42" s="123" t="s">
        <v>2546</v>
      </c>
      <c r="C42" s="202" t="s">
        <v>2545</v>
      </c>
      <c r="D42" s="52" t="s">
        <v>2547</v>
      </c>
      <c r="E42" s="52">
        <v>10</v>
      </c>
      <c r="F42" s="58">
        <v>1.74</v>
      </c>
      <c r="G42" s="138">
        <f t="shared" ref="G42:G43" si="7">F42*(1-$C$10)</f>
        <v>1.74</v>
      </c>
      <c r="H42" s="137">
        <f>G42*(1-0.25)</f>
        <v>1.3049999999999999</v>
      </c>
      <c r="I42" s="193"/>
      <c r="J42" s="164">
        <f t="shared" ref="J42" si="8">I42*F42</f>
        <v>0</v>
      </c>
      <c r="K42" s="136">
        <f>IF($I$60&gt;14,G42*(1-0.25),G42)</f>
        <v>1.74</v>
      </c>
    </row>
    <row r="43" spans="1:11" s="165" customFormat="1" ht="108.6" customHeight="1">
      <c r="A43" s="121" t="s">
        <v>2548</v>
      </c>
      <c r="B43" s="123" t="s">
        <v>2549</v>
      </c>
      <c r="C43" s="202" t="s">
        <v>2548</v>
      </c>
      <c r="D43" s="52" t="s">
        <v>2550</v>
      </c>
      <c r="E43" s="52">
        <v>1</v>
      </c>
      <c r="F43" s="58">
        <v>54.65</v>
      </c>
      <c r="G43" s="138">
        <f t="shared" si="7"/>
        <v>54.65</v>
      </c>
      <c r="H43" s="137">
        <f t="shared" ref="H43:H59" si="9">G43*(1-0.25)</f>
        <v>40.987499999999997</v>
      </c>
      <c r="I43" s="193"/>
      <c r="J43" s="164">
        <f>I43*F43</f>
        <v>0</v>
      </c>
      <c r="K43" s="136">
        <f t="shared" ref="K43:K59" si="10">IF($I$60&gt;14,G43*(1-0.25),G43)</f>
        <v>54.65</v>
      </c>
    </row>
    <row r="44" spans="1:11" s="165" customFormat="1" ht="108.6" customHeight="1">
      <c r="A44" s="121" t="s">
        <v>2551</v>
      </c>
      <c r="B44" s="123" t="s">
        <v>2552</v>
      </c>
      <c r="C44" s="202" t="s">
        <v>2551</v>
      </c>
      <c r="D44" s="52" t="s">
        <v>2553</v>
      </c>
      <c r="E44" s="52">
        <v>6</v>
      </c>
      <c r="F44" s="58">
        <v>6.56</v>
      </c>
      <c r="G44" s="138">
        <f t="shared" ref="G44:G51" si="11">F44*(1-$C$10)</f>
        <v>6.56</v>
      </c>
      <c r="H44" s="137">
        <f t="shared" si="9"/>
        <v>4.92</v>
      </c>
      <c r="I44" s="193"/>
      <c r="J44" s="164">
        <f t="shared" ref="J44:J51" si="12">I44*F44</f>
        <v>0</v>
      </c>
      <c r="K44" s="136">
        <f t="shared" si="10"/>
        <v>6.56</v>
      </c>
    </row>
    <row r="45" spans="1:11" s="165" customFormat="1" ht="108.6" customHeight="1">
      <c r="A45" s="121" t="s">
        <v>2554</v>
      </c>
      <c r="B45" s="123" t="s">
        <v>2555</v>
      </c>
      <c r="C45" s="202" t="s">
        <v>2554</v>
      </c>
      <c r="D45" s="52" t="s">
        <v>2556</v>
      </c>
      <c r="E45" s="52">
        <v>6</v>
      </c>
      <c r="F45" s="58">
        <v>10.33</v>
      </c>
      <c r="G45" s="138">
        <f t="shared" si="11"/>
        <v>10.33</v>
      </c>
      <c r="H45" s="137">
        <f t="shared" si="9"/>
        <v>7.7475000000000005</v>
      </c>
      <c r="I45" s="193"/>
      <c r="J45" s="164">
        <f t="shared" si="12"/>
        <v>0</v>
      </c>
      <c r="K45" s="136">
        <f t="shared" si="10"/>
        <v>10.33</v>
      </c>
    </row>
    <row r="46" spans="1:11" s="165" customFormat="1" ht="108.6" customHeight="1">
      <c r="A46" s="121" t="s">
        <v>2557</v>
      </c>
      <c r="B46" s="123" t="s">
        <v>2558</v>
      </c>
      <c r="C46" s="202" t="s">
        <v>2557</v>
      </c>
      <c r="D46" s="52" t="s">
        <v>2559</v>
      </c>
      <c r="E46" s="52">
        <v>6</v>
      </c>
      <c r="F46" s="58">
        <v>3.76</v>
      </c>
      <c r="G46" s="138">
        <f t="shared" si="11"/>
        <v>3.76</v>
      </c>
      <c r="H46" s="137">
        <f t="shared" si="9"/>
        <v>2.82</v>
      </c>
      <c r="I46" s="193"/>
      <c r="J46" s="164">
        <f t="shared" si="12"/>
        <v>0</v>
      </c>
      <c r="K46" s="136">
        <f t="shared" si="10"/>
        <v>3.76</v>
      </c>
    </row>
    <row r="47" spans="1:11" s="165" customFormat="1" ht="108.6" customHeight="1">
      <c r="A47" s="121" t="s">
        <v>2560</v>
      </c>
      <c r="B47" s="123" t="s">
        <v>2561</v>
      </c>
      <c r="C47" s="202" t="s">
        <v>2560</v>
      </c>
      <c r="D47" s="52" t="s">
        <v>2562</v>
      </c>
      <c r="E47" s="52">
        <v>6</v>
      </c>
      <c r="F47" s="58">
        <v>6.56</v>
      </c>
      <c r="G47" s="138">
        <f t="shared" si="11"/>
        <v>6.56</v>
      </c>
      <c r="H47" s="137">
        <f t="shared" si="9"/>
        <v>4.92</v>
      </c>
      <c r="I47" s="193"/>
      <c r="J47" s="164">
        <f t="shared" si="12"/>
        <v>0</v>
      </c>
      <c r="K47" s="136">
        <f t="shared" si="10"/>
        <v>6.56</v>
      </c>
    </row>
    <row r="48" spans="1:11" s="165" customFormat="1" ht="108.6" customHeight="1">
      <c r="A48" s="121" t="s">
        <v>2563</v>
      </c>
      <c r="B48" s="123" t="s">
        <v>2564</v>
      </c>
      <c r="C48" s="202" t="s">
        <v>2563</v>
      </c>
      <c r="D48" s="52" t="s">
        <v>2565</v>
      </c>
      <c r="E48" s="52">
        <v>3</v>
      </c>
      <c r="F48" s="58">
        <v>8.23</v>
      </c>
      <c r="G48" s="138">
        <f t="shared" si="11"/>
        <v>8.23</v>
      </c>
      <c r="H48" s="137">
        <f t="shared" si="9"/>
        <v>6.1725000000000003</v>
      </c>
      <c r="I48" s="193"/>
      <c r="J48" s="164">
        <f t="shared" si="12"/>
        <v>0</v>
      </c>
      <c r="K48" s="136">
        <f t="shared" si="10"/>
        <v>8.23</v>
      </c>
    </row>
    <row r="49" spans="1:11" s="165" customFormat="1" ht="108.6" customHeight="1">
      <c r="A49" s="121" t="s">
        <v>2566</v>
      </c>
      <c r="B49" s="123" t="s">
        <v>2567</v>
      </c>
      <c r="C49" s="202" t="s">
        <v>2566</v>
      </c>
      <c r="D49" s="52" t="s">
        <v>2568</v>
      </c>
      <c r="E49" s="52">
        <v>3</v>
      </c>
      <c r="F49" s="58">
        <v>9.6999999999999993</v>
      </c>
      <c r="G49" s="138">
        <f t="shared" si="11"/>
        <v>9.6999999999999993</v>
      </c>
      <c r="H49" s="137">
        <f t="shared" si="9"/>
        <v>7.2749999999999995</v>
      </c>
      <c r="I49" s="193"/>
      <c r="J49" s="164">
        <f t="shared" si="12"/>
        <v>0</v>
      </c>
      <c r="K49" s="136">
        <f t="shared" si="10"/>
        <v>9.6999999999999993</v>
      </c>
    </row>
    <row r="50" spans="1:11" s="165" customFormat="1" ht="108.6" customHeight="1">
      <c r="A50" s="121" t="s">
        <v>2569</v>
      </c>
      <c r="B50" s="123" t="s">
        <v>2570</v>
      </c>
      <c r="C50" s="202" t="s">
        <v>2569</v>
      </c>
      <c r="D50" s="52" t="s">
        <v>2571</v>
      </c>
      <c r="E50" s="52">
        <v>6</v>
      </c>
      <c r="F50" s="58">
        <v>3.65</v>
      </c>
      <c r="G50" s="138">
        <f t="shared" si="11"/>
        <v>3.65</v>
      </c>
      <c r="H50" s="137">
        <f t="shared" si="9"/>
        <v>2.7374999999999998</v>
      </c>
      <c r="I50" s="193"/>
      <c r="J50" s="164">
        <f t="shared" si="12"/>
        <v>0</v>
      </c>
      <c r="K50" s="136">
        <f t="shared" si="10"/>
        <v>3.65</v>
      </c>
    </row>
    <row r="51" spans="1:11" s="165" customFormat="1" ht="108.6" customHeight="1">
      <c r="A51" s="121" t="s">
        <v>2572</v>
      </c>
      <c r="B51" s="123" t="s">
        <v>2573</v>
      </c>
      <c r="C51" s="202" t="s">
        <v>2572</v>
      </c>
      <c r="D51" s="52" t="s">
        <v>2574</v>
      </c>
      <c r="E51" s="52">
        <v>6</v>
      </c>
      <c r="F51" s="58">
        <v>6.7</v>
      </c>
      <c r="G51" s="138">
        <f t="shared" si="11"/>
        <v>6.7</v>
      </c>
      <c r="H51" s="137">
        <f t="shared" si="9"/>
        <v>5.0250000000000004</v>
      </c>
      <c r="I51" s="193"/>
      <c r="J51" s="164">
        <f t="shared" si="12"/>
        <v>0</v>
      </c>
      <c r="K51" s="136">
        <f t="shared" si="10"/>
        <v>6.7</v>
      </c>
    </row>
    <row r="52" spans="1:11" s="165" customFormat="1" ht="108.6" customHeight="1">
      <c r="A52" s="121" t="s">
        <v>2575</v>
      </c>
      <c r="B52" s="123" t="s">
        <v>2576</v>
      </c>
      <c r="C52" s="202" t="s">
        <v>2575</v>
      </c>
      <c r="D52" s="52" t="s">
        <v>2577</v>
      </c>
      <c r="E52" s="52">
        <v>3</v>
      </c>
      <c r="F52" s="58">
        <v>8.23</v>
      </c>
      <c r="G52" s="138">
        <f t="shared" ref="G52:G55" si="13">F52*(1-$C$10)</f>
        <v>8.23</v>
      </c>
      <c r="H52" s="137">
        <f t="shared" si="9"/>
        <v>6.1725000000000003</v>
      </c>
      <c r="I52" s="193"/>
      <c r="J52" s="164">
        <f t="shared" ref="J52:J55" si="14">I52*F52</f>
        <v>0</v>
      </c>
      <c r="K52" s="136">
        <f t="shared" si="10"/>
        <v>8.23</v>
      </c>
    </row>
    <row r="53" spans="1:11" s="165" customFormat="1" ht="108.6" customHeight="1">
      <c r="A53" s="121" t="s">
        <v>2578</v>
      </c>
      <c r="B53" s="123" t="s">
        <v>2579</v>
      </c>
      <c r="C53" s="202" t="s">
        <v>2578</v>
      </c>
      <c r="D53" s="52" t="s">
        <v>2580</v>
      </c>
      <c r="E53" s="52">
        <v>3</v>
      </c>
      <c r="F53" s="58">
        <v>9.6999999999999993</v>
      </c>
      <c r="G53" s="138">
        <f t="shared" si="13"/>
        <v>9.6999999999999993</v>
      </c>
      <c r="H53" s="137">
        <f t="shared" si="9"/>
        <v>7.2749999999999995</v>
      </c>
      <c r="I53" s="193"/>
      <c r="J53" s="164">
        <f t="shared" si="14"/>
        <v>0</v>
      </c>
      <c r="K53" s="136">
        <f t="shared" si="10"/>
        <v>9.6999999999999993</v>
      </c>
    </row>
    <row r="54" spans="1:11" s="165" customFormat="1" ht="108.6" customHeight="1">
      <c r="A54" s="121" t="s">
        <v>2581</v>
      </c>
      <c r="B54" s="123" t="s">
        <v>2582</v>
      </c>
      <c r="C54" s="202" t="s">
        <v>2581</v>
      </c>
      <c r="D54" s="52" t="s">
        <v>2583</v>
      </c>
      <c r="E54" s="52">
        <v>3</v>
      </c>
      <c r="F54" s="58">
        <v>11.3</v>
      </c>
      <c r="G54" s="138">
        <f t="shared" si="13"/>
        <v>11.3</v>
      </c>
      <c r="H54" s="137">
        <f t="shared" si="9"/>
        <v>8.4750000000000014</v>
      </c>
      <c r="I54" s="193"/>
      <c r="J54" s="164">
        <f t="shared" si="14"/>
        <v>0</v>
      </c>
      <c r="K54" s="136">
        <f t="shared" si="10"/>
        <v>11.3</v>
      </c>
    </row>
    <row r="55" spans="1:11" s="165" customFormat="1" ht="108.6" customHeight="1">
      <c r="A55" s="121" t="s">
        <v>2584</v>
      </c>
      <c r="B55" s="123" t="s">
        <v>2585</v>
      </c>
      <c r="C55" s="202" t="s">
        <v>2584</v>
      </c>
      <c r="D55" s="52" t="s">
        <v>2586</v>
      </c>
      <c r="E55" s="52">
        <v>6</v>
      </c>
      <c r="F55" s="58">
        <v>6.14</v>
      </c>
      <c r="G55" s="138">
        <f t="shared" si="13"/>
        <v>6.14</v>
      </c>
      <c r="H55" s="137">
        <f t="shared" si="9"/>
        <v>4.6049999999999995</v>
      </c>
      <c r="I55" s="193"/>
      <c r="J55" s="164">
        <f t="shared" si="14"/>
        <v>0</v>
      </c>
      <c r="K55" s="136">
        <f t="shared" si="10"/>
        <v>6.14</v>
      </c>
    </row>
    <row r="56" spans="1:11" s="165" customFormat="1" ht="108.6" customHeight="1">
      <c r="A56" s="121" t="s">
        <v>2587</v>
      </c>
      <c r="B56" s="123" t="s">
        <v>2588</v>
      </c>
      <c r="C56" s="202" t="s">
        <v>2587</v>
      </c>
      <c r="D56" s="52" t="s">
        <v>2589</v>
      </c>
      <c r="E56" s="52">
        <v>3</v>
      </c>
      <c r="F56" s="58">
        <v>10.26</v>
      </c>
      <c r="G56" s="138">
        <f t="shared" ref="G56:G57" si="15">F56*(1-$C$10)</f>
        <v>10.26</v>
      </c>
      <c r="H56" s="137">
        <f t="shared" si="9"/>
        <v>7.6950000000000003</v>
      </c>
      <c r="I56" s="193"/>
      <c r="J56" s="164">
        <f t="shared" ref="J56:J57" si="16">I56*F56</f>
        <v>0</v>
      </c>
      <c r="K56" s="136">
        <f t="shared" si="10"/>
        <v>10.26</v>
      </c>
    </row>
    <row r="57" spans="1:11" s="165" customFormat="1" ht="108.6" customHeight="1">
      <c r="A57" s="121" t="s">
        <v>2590</v>
      </c>
      <c r="B57" s="123" t="s">
        <v>2591</v>
      </c>
      <c r="C57" s="202" t="s">
        <v>2590</v>
      </c>
      <c r="D57" s="52" t="s">
        <v>2592</v>
      </c>
      <c r="E57" s="52">
        <v>6</v>
      </c>
      <c r="F57" s="58">
        <v>4.1100000000000003</v>
      </c>
      <c r="G57" s="138">
        <f t="shared" si="15"/>
        <v>4.1100000000000003</v>
      </c>
      <c r="H57" s="137">
        <f t="shared" si="9"/>
        <v>3.0825000000000005</v>
      </c>
      <c r="I57" s="193"/>
      <c r="J57" s="164">
        <f t="shared" si="16"/>
        <v>0</v>
      </c>
      <c r="K57" s="136">
        <f t="shared" si="10"/>
        <v>4.1100000000000003</v>
      </c>
    </row>
    <row r="58" spans="1:11" s="165" customFormat="1" ht="108.6" customHeight="1">
      <c r="A58" s="121" t="s">
        <v>2593</v>
      </c>
      <c r="B58" s="123" t="s">
        <v>2594</v>
      </c>
      <c r="C58" s="202" t="s">
        <v>2593</v>
      </c>
      <c r="D58" s="52" t="s">
        <v>2595</v>
      </c>
      <c r="E58" s="52">
        <v>6</v>
      </c>
      <c r="F58" s="58">
        <v>3.42</v>
      </c>
      <c r="G58" s="138">
        <f t="shared" ref="G58" si="17">F58*(1-$C$10)</f>
        <v>3.42</v>
      </c>
      <c r="H58" s="137">
        <f t="shared" si="9"/>
        <v>2.5649999999999999</v>
      </c>
      <c r="I58" s="193">
        <v>5</v>
      </c>
      <c r="J58" s="164">
        <f t="shared" ref="J58" si="18">I58*F58</f>
        <v>17.100000000000001</v>
      </c>
      <c r="K58" s="136">
        <f t="shared" si="10"/>
        <v>3.42</v>
      </c>
    </row>
    <row r="59" spans="1:11" s="165" customFormat="1" ht="108.6" customHeight="1">
      <c r="A59" s="121" t="s">
        <v>2596</v>
      </c>
      <c r="B59" s="123" t="s">
        <v>2597</v>
      </c>
      <c r="C59" s="202" t="s">
        <v>2596</v>
      </c>
      <c r="D59" s="52" t="s">
        <v>2598</v>
      </c>
      <c r="E59" s="52">
        <v>1</v>
      </c>
      <c r="F59" s="58">
        <v>9.6999999999999993</v>
      </c>
      <c r="G59" s="138">
        <f t="shared" si="4"/>
        <v>9.6999999999999993</v>
      </c>
      <c r="H59" s="137">
        <f t="shared" si="9"/>
        <v>7.2749999999999995</v>
      </c>
      <c r="I59" s="193"/>
      <c r="J59" s="164">
        <f t="shared" si="6"/>
        <v>0</v>
      </c>
      <c r="K59" s="136">
        <f t="shared" si="10"/>
        <v>9.6999999999999993</v>
      </c>
    </row>
    <row r="60" spans="1:11" s="148" customFormat="1" ht="35.1" customHeight="1">
      <c r="A60" s="357"/>
      <c r="B60" s="358"/>
      <c r="C60" s="359"/>
      <c r="D60" s="360" t="s">
        <v>1496</v>
      </c>
      <c r="E60" s="358"/>
      <c r="F60" s="361"/>
      <c r="G60" s="361"/>
      <c r="H60" s="361"/>
      <c r="I60" s="362">
        <f>SUBTOTAL(9,I42:I59)</f>
        <v>5</v>
      </c>
      <c r="J60" s="363">
        <f>SUBTOTAL(9,J42:J59)</f>
        <v>17.100000000000001</v>
      </c>
      <c r="K60" s="364"/>
    </row>
    <row r="61" spans="1:11" s="148" customFormat="1" ht="35.1" customHeight="1">
      <c r="A61" s="365"/>
      <c r="B61" s="366"/>
      <c r="C61" s="367"/>
      <c r="D61" s="368" t="s">
        <v>2599</v>
      </c>
      <c r="E61" s="369"/>
      <c r="F61" s="366"/>
      <c r="G61" s="366"/>
      <c r="H61" s="366"/>
      <c r="I61" s="370"/>
      <c r="J61" s="366">
        <f>IF(I60&gt;17,25%,0)</f>
        <v>0</v>
      </c>
      <c r="K61" s="371"/>
    </row>
    <row r="62" spans="1:11" s="148" customFormat="1" ht="35.1" customHeight="1">
      <c r="A62" s="372"/>
      <c r="B62" s="373"/>
      <c r="C62" s="374"/>
      <c r="D62" s="375" t="s">
        <v>26</v>
      </c>
      <c r="E62" s="376"/>
      <c r="F62" s="377"/>
      <c r="G62" s="377"/>
      <c r="H62" s="378"/>
      <c r="I62" s="379"/>
      <c r="J62" s="380">
        <f>+J39</f>
        <v>0</v>
      </c>
      <c r="K62" s="381"/>
    </row>
    <row r="64" spans="1:11" ht="108.75">
      <c r="A64" s="317"/>
      <c r="B64" s="329"/>
      <c r="C64" s="319"/>
      <c r="D64" s="451" t="s">
        <v>26</v>
      </c>
      <c r="E64" s="330"/>
      <c r="F64" s="331"/>
      <c r="G64" s="331"/>
      <c r="H64" s="321"/>
      <c r="I64" s="332"/>
      <c r="J64" s="453">
        <f>SUM(J61:J63)</f>
        <v>0</v>
      </c>
      <c r="K64" s="324"/>
    </row>
  </sheetData>
  <conditionalFormatting sqref="I19:I36">
    <cfRule type="expression" dxfId="14" priority="2">
      <formula>$I$37&lt;18</formula>
    </cfRule>
  </conditionalFormatting>
  <conditionalFormatting sqref="I42:I59">
    <cfRule type="expression" dxfId="13" priority="1">
      <formula>$I$60&lt;15</formula>
    </cfRule>
  </conditionalFormatting>
  <hyperlinks>
    <hyperlink ref="E12" r:id="rId1" xr:uid="{C01C6601-8D1C-4F62-A38C-DF8EF65FD6C0}"/>
  </hyperlinks>
  <pageMargins left="0.7" right="0.7" top="0.75" bottom="0.75" header="0.3" footer="0.3"/>
  <pageSetup paperSize="9" orientation="portrait" verticalDpi="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32C12-A069-4D9F-B42C-86DCB4A4DBD1}">
  <dimension ref="A1:S27"/>
  <sheetViews>
    <sheetView zoomScale="55" zoomScaleNormal="55" workbookViewId="0">
      <selection activeCell="C10" sqref="C10"/>
    </sheetView>
  </sheetViews>
  <sheetFormatPr defaultColWidth="11.42578125" defaultRowHeight="26.25" outlineLevelRow="1"/>
  <cols>
    <col min="1" max="1" width="24.5703125" style="21" customWidth="1"/>
    <col min="2" max="2" width="18.5703125" style="27" customWidth="1"/>
    <col min="3" max="3" width="37.28515625" style="21" customWidth="1"/>
    <col min="4" max="4" width="73.28515625" style="24" customWidth="1"/>
    <col min="5" max="5" width="8.5703125" style="22" customWidth="1"/>
    <col min="6" max="6" width="14.7109375" style="6" customWidth="1"/>
    <col min="7" max="7" width="24" style="6" customWidth="1"/>
    <col min="8" max="8" width="16.7109375" style="6" customWidth="1"/>
    <col min="9" max="9" width="12" style="111" customWidth="1"/>
    <col min="10" max="10" width="18.28515625" style="6" customWidth="1"/>
    <col min="11" max="11" width="22.42578125" customWidth="1"/>
    <col min="12" max="12" width="134.28515625" bestFit="1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7.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31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39.6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6"/>
      <c r="M10" s="142"/>
      <c r="N10" s="46"/>
      <c r="O10" s="43"/>
      <c r="P10" s="143"/>
      <c r="Q10" s="135"/>
      <c r="R10"/>
      <c r="S10" s="49"/>
    </row>
    <row r="11" spans="1:19" s="1" customFormat="1" ht="50.65" customHeight="1" outlineLevel="1">
      <c r="A11" s="8"/>
      <c r="B11" s="51"/>
      <c r="C11" s="8"/>
      <c r="D11" s="51"/>
      <c r="E11" s="5"/>
      <c r="F11" s="11"/>
      <c r="G11" s="11"/>
      <c r="H11" s="11"/>
      <c r="I11" s="199"/>
      <c r="J11" s="3"/>
      <c r="K11" s="6"/>
      <c r="L11" s="6"/>
      <c r="M11" s="142"/>
      <c r="N11" s="46"/>
      <c r="O11" s="43"/>
      <c r="P11" s="143"/>
      <c r="Q11" s="135"/>
      <c r="R11"/>
      <c r="S11" s="49"/>
    </row>
    <row r="12" spans="1:19" s="1" customFormat="1" ht="31.5" customHeight="1" outlineLevel="1">
      <c r="A12" s="146" t="s">
        <v>9</v>
      </c>
      <c r="B12" s="147"/>
      <c r="C12" s="147"/>
      <c r="D12" s="171"/>
      <c r="E12" s="163" t="s">
        <v>10</v>
      </c>
      <c r="F12" s="163"/>
      <c r="G12" s="163"/>
      <c r="H12" s="163"/>
      <c r="I12" s="199"/>
      <c r="J12" s="3"/>
      <c r="K12" s="6"/>
      <c r="L12" s="142"/>
      <c r="M12" s="46"/>
      <c r="N12" s="43"/>
      <c r="O12" s="143"/>
      <c r="P12" s="135"/>
      <c r="Q12" s="31"/>
      <c r="R12" s="49"/>
    </row>
    <row r="13" spans="1:19" s="189" customFormat="1" ht="43.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1"/>
      <c r="M13" s="140"/>
      <c r="N13" s="185"/>
      <c r="O13" s="186"/>
      <c r="P13" s="139"/>
      <c r="Q13" s="187"/>
      <c r="R13" s="188"/>
    </row>
    <row r="14" spans="1:19" ht="36" customHeight="1">
      <c r="A14" s="155"/>
      <c r="B14" s="155"/>
      <c r="C14" s="156"/>
      <c r="D14" s="156" t="s">
        <v>2600</v>
      </c>
      <c r="E14" s="155"/>
      <c r="F14" s="155"/>
      <c r="G14" s="155"/>
      <c r="H14" s="155"/>
      <c r="I14" s="191"/>
      <c r="J14" s="155"/>
    </row>
    <row r="15" spans="1:19" s="1" customFormat="1" ht="29.1" customHeight="1">
      <c r="A15" s="8"/>
      <c r="B15" s="20"/>
      <c r="C15" s="20"/>
      <c r="D15" s="145"/>
      <c r="E15" s="51"/>
      <c r="F15" s="51"/>
      <c r="G15" s="51"/>
      <c r="H15" s="51"/>
      <c r="I15" s="199"/>
      <c r="J15" s="3"/>
      <c r="K15" s="6"/>
      <c r="L15" s="142"/>
      <c r="M15" s="46"/>
      <c r="N15" s="43"/>
      <c r="O15" s="143"/>
      <c r="P15" s="135"/>
      <c r="Q15" s="31"/>
      <c r="R15" s="49"/>
    </row>
    <row r="16" spans="1:19" s="23" customFormat="1" ht="85.5" customHeight="1">
      <c r="A16" s="279" t="s">
        <v>14</v>
      </c>
      <c r="B16" s="280" t="s">
        <v>16</v>
      </c>
      <c r="C16" s="281" t="s">
        <v>15</v>
      </c>
      <c r="D16" s="282" t="s">
        <v>17</v>
      </c>
      <c r="E16" s="283" t="s">
        <v>18</v>
      </c>
      <c r="F16" s="284" t="s">
        <v>19</v>
      </c>
      <c r="G16" s="285" t="s">
        <v>20</v>
      </c>
      <c r="H16" s="286" t="s">
        <v>181</v>
      </c>
      <c r="I16" s="287" t="s">
        <v>25</v>
      </c>
      <c r="J16" s="288" t="s">
        <v>26</v>
      </c>
      <c r="K16" s="285" t="s">
        <v>182</v>
      </c>
    </row>
    <row r="17" spans="1:11" s="1" customFormat="1" ht="48" customHeight="1">
      <c r="A17" s="289"/>
      <c r="B17" s="290"/>
      <c r="C17" s="290"/>
      <c r="D17" s="291" t="s">
        <v>2601</v>
      </c>
      <c r="E17" s="290"/>
      <c r="F17" s="290"/>
      <c r="G17" s="290"/>
      <c r="H17" s="290"/>
      <c r="I17" s="292"/>
      <c r="J17" s="290"/>
      <c r="K17" s="293"/>
    </row>
    <row r="18" spans="1:11" s="165" customFormat="1" ht="109.15" customHeight="1">
      <c r="A18" s="400" t="s">
        <v>2602</v>
      </c>
      <c r="B18" s="401" t="s">
        <v>2603</v>
      </c>
      <c r="C18" s="402" t="s">
        <v>2602</v>
      </c>
      <c r="D18" s="398" t="s">
        <v>2604</v>
      </c>
      <c r="E18" s="403">
        <v>1</v>
      </c>
      <c r="F18" s="404">
        <v>7.68</v>
      </c>
      <c r="G18" s="405">
        <f t="shared" ref="G18:G24" si="0">F18*(1-$D$11)</f>
        <v>7.68</v>
      </c>
      <c r="H18" s="405">
        <f>G18*(1-0.15)</f>
        <v>6.5279999999999996</v>
      </c>
      <c r="I18" s="193"/>
      <c r="J18" s="406">
        <f t="shared" ref="J18:J24" si="1">I18*F18</f>
        <v>0</v>
      </c>
      <c r="K18" s="136">
        <f>IF($I$25&gt;14,G18*(1-0.25),G18)</f>
        <v>7.68</v>
      </c>
    </row>
    <row r="19" spans="1:11" s="165" customFormat="1" ht="109.15" customHeight="1">
      <c r="A19" s="407" t="s">
        <v>2605</v>
      </c>
      <c r="B19" s="408" t="s">
        <v>2606</v>
      </c>
      <c r="C19" s="409" t="s">
        <v>2605</v>
      </c>
      <c r="D19" s="410" t="s">
        <v>2607</v>
      </c>
      <c r="E19" s="399">
        <v>1</v>
      </c>
      <c r="F19" s="299">
        <v>15.23</v>
      </c>
      <c r="G19" s="102">
        <f t="shared" si="0"/>
        <v>15.23</v>
      </c>
      <c r="H19" s="405">
        <f t="shared" ref="H19:H24" si="2">G19*(1-0.15)</f>
        <v>12.945500000000001</v>
      </c>
      <c r="I19" s="193"/>
      <c r="J19" s="301">
        <f t="shared" si="1"/>
        <v>0</v>
      </c>
      <c r="K19" s="136">
        <f t="shared" ref="K19:K23" si="3">IF($I$25&gt;14,G19*(1-0.25),G19)</f>
        <v>15.23</v>
      </c>
    </row>
    <row r="20" spans="1:11" s="165" customFormat="1" ht="109.15" customHeight="1">
      <c r="A20" s="221" t="s">
        <v>2608</v>
      </c>
      <c r="B20" s="120" t="s">
        <v>2609</v>
      </c>
      <c r="C20" s="202" t="s">
        <v>2608</v>
      </c>
      <c r="D20" s="53" t="s">
        <v>2610</v>
      </c>
      <c r="E20" s="32">
        <v>1</v>
      </c>
      <c r="F20" s="58">
        <v>27.1</v>
      </c>
      <c r="G20" s="102">
        <f t="shared" si="0"/>
        <v>27.1</v>
      </c>
      <c r="H20" s="405">
        <f t="shared" si="2"/>
        <v>23.035</v>
      </c>
      <c r="I20" s="193"/>
      <c r="J20" s="164">
        <f t="shared" si="1"/>
        <v>0</v>
      </c>
      <c r="K20" s="136">
        <f t="shared" si="3"/>
        <v>27.1</v>
      </c>
    </row>
    <row r="21" spans="1:11" s="165" customFormat="1" ht="109.15" customHeight="1">
      <c r="A21" s="213" t="s">
        <v>2611</v>
      </c>
      <c r="B21" s="120">
        <v>2090007</v>
      </c>
      <c r="C21" s="202" t="s">
        <v>2611</v>
      </c>
      <c r="D21" s="53" t="s">
        <v>2612</v>
      </c>
      <c r="E21" s="32">
        <v>1</v>
      </c>
      <c r="F21" s="58">
        <v>39.54</v>
      </c>
      <c r="G21" s="102">
        <f t="shared" si="0"/>
        <v>39.54</v>
      </c>
      <c r="H21" s="405">
        <f t="shared" si="2"/>
        <v>33.609000000000002</v>
      </c>
      <c r="I21" s="193"/>
      <c r="J21" s="164">
        <f t="shared" si="1"/>
        <v>0</v>
      </c>
      <c r="K21" s="136">
        <f t="shared" si="3"/>
        <v>39.54</v>
      </c>
    </row>
    <row r="22" spans="1:11" s="165" customFormat="1" ht="109.15" customHeight="1">
      <c r="A22" s="216" t="s">
        <v>2613</v>
      </c>
      <c r="B22" s="9" t="s">
        <v>2614</v>
      </c>
      <c r="C22" s="202" t="s">
        <v>2613</v>
      </c>
      <c r="D22" s="53" t="s">
        <v>2615</v>
      </c>
      <c r="E22" s="32">
        <v>1</v>
      </c>
      <c r="F22" s="58">
        <v>32.229999999999997</v>
      </c>
      <c r="G22" s="102">
        <f t="shared" si="0"/>
        <v>32.229999999999997</v>
      </c>
      <c r="H22" s="405">
        <f t="shared" si="2"/>
        <v>27.395499999999995</v>
      </c>
      <c r="I22" s="193"/>
      <c r="J22" s="164">
        <f t="shared" si="1"/>
        <v>0</v>
      </c>
      <c r="K22" s="136">
        <f t="shared" si="3"/>
        <v>32.229999999999997</v>
      </c>
    </row>
    <row r="23" spans="1:11" s="165" customFormat="1" ht="109.15" customHeight="1">
      <c r="A23" s="213" t="s">
        <v>2616</v>
      </c>
      <c r="B23" s="120" t="s">
        <v>2617</v>
      </c>
      <c r="C23" s="202" t="s">
        <v>2616</v>
      </c>
      <c r="D23" s="53" t="s">
        <v>2618</v>
      </c>
      <c r="E23" s="32">
        <v>1</v>
      </c>
      <c r="F23" s="58">
        <v>32.229999999999997</v>
      </c>
      <c r="G23" s="102">
        <f t="shared" si="0"/>
        <v>32.229999999999997</v>
      </c>
      <c r="H23" s="405">
        <f t="shared" si="2"/>
        <v>27.395499999999995</v>
      </c>
      <c r="I23" s="193"/>
      <c r="J23" s="164">
        <f t="shared" si="1"/>
        <v>0</v>
      </c>
      <c r="K23" s="136">
        <f t="shared" si="3"/>
        <v>32.229999999999997</v>
      </c>
    </row>
    <row r="24" spans="1:11" s="165" customFormat="1" ht="109.15" customHeight="1">
      <c r="A24" s="224" t="s">
        <v>2619</v>
      </c>
      <c r="B24" s="261">
        <v>2090009</v>
      </c>
      <c r="C24" s="225" t="s">
        <v>2619</v>
      </c>
      <c r="D24" s="227" t="s">
        <v>2620</v>
      </c>
      <c r="E24" s="228">
        <v>1</v>
      </c>
      <c r="F24" s="229">
        <v>28.24</v>
      </c>
      <c r="G24" s="230">
        <f t="shared" si="0"/>
        <v>28.24</v>
      </c>
      <c r="H24" s="405">
        <f t="shared" si="2"/>
        <v>24.003999999999998</v>
      </c>
      <c r="I24" s="193"/>
      <c r="J24" s="164">
        <f t="shared" si="1"/>
        <v>0</v>
      </c>
      <c r="K24" s="136">
        <f>IF($I$25&gt;14,G24*(1-0.25),G24)</f>
        <v>28.24</v>
      </c>
    </row>
    <row r="25" spans="1:11" s="148" customFormat="1" ht="35.1" customHeight="1">
      <c r="A25" s="317"/>
      <c r="B25" s="318"/>
      <c r="C25" s="319"/>
      <c r="D25" s="320" t="s">
        <v>1496</v>
      </c>
      <c r="E25" s="318"/>
      <c r="F25" s="321"/>
      <c r="G25" s="321"/>
      <c r="H25" s="321"/>
      <c r="I25" s="322">
        <f>SUM(I18:I24)</f>
        <v>0</v>
      </c>
      <c r="J25" s="323">
        <f>SUM(J18:J24)</f>
        <v>0</v>
      </c>
      <c r="K25" s="324"/>
    </row>
    <row r="26" spans="1:11" s="148" customFormat="1" ht="35.1" customHeight="1">
      <c r="A26" s="325"/>
      <c r="B26" s="321"/>
      <c r="C26" s="326"/>
      <c r="D26" s="320" t="s">
        <v>2599</v>
      </c>
      <c r="E26" s="327"/>
      <c r="F26" s="321"/>
      <c r="G26" s="321"/>
      <c r="H26" s="321"/>
      <c r="I26" s="328"/>
      <c r="J26" s="321">
        <f>IF(I25&gt;5,15%,0)</f>
        <v>0</v>
      </c>
      <c r="K26" s="324"/>
    </row>
    <row r="27" spans="1:11" s="148" customFormat="1" ht="35.1" customHeight="1">
      <c r="A27" s="317"/>
      <c r="B27" s="329"/>
      <c r="C27" s="319"/>
      <c r="D27" s="320" t="s">
        <v>26</v>
      </c>
      <c r="E27" s="330"/>
      <c r="F27" s="331"/>
      <c r="G27" s="331"/>
      <c r="H27" s="321"/>
      <c r="I27" s="332"/>
      <c r="J27" s="333">
        <f>J25-(J25*J26)</f>
        <v>0</v>
      </c>
      <c r="K27" s="324"/>
    </row>
  </sheetData>
  <conditionalFormatting sqref="I18:I24">
    <cfRule type="expression" dxfId="12" priority="1">
      <formula>$I$18&lt;6</formula>
    </cfRule>
  </conditionalFormatting>
  <hyperlinks>
    <hyperlink ref="E12" r:id="rId1" xr:uid="{D7DE1D81-B6D5-4F17-BC41-ECDBB1B2B225}"/>
  </hyperlinks>
  <pageMargins left="0.7" right="0.7" top="0.75" bottom="0.75" header="0.3" footer="0.3"/>
  <pageSetup paperSize="9" orientation="portrait" verticalDpi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87A03-98CC-420E-A391-C53DC540D0F9}">
  <dimension ref="A1:S67"/>
  <sheetViews>
    <sheetView zoomScale="55" zoomScaleNormal="55" workbookViewId="0">
      <selection activeCell="C10" sqref="C10"/>
    </sheetView>
  </sheetViews>
  <sheetFormatPr defaultColWidth="11.42578125" defaultRowHeight="26.25" outlineLevelRow="1"/>
  <cols>
    <col min="1" max="1" width="24.5703125" style="21" customWidth="1"/>
    <col min="2" max="2" width="18.5703125" style="27" customWidth="1"/>
    <col min="3" max="3" width="37.28515625" style="21" customWidth="1"/>
    <col min="4" max="4" width="73.28515625" style="24" customWidth="1"/>
    <col min="5" max="5" width="8.5703125" style="22" customWidth="1"/>
    <col min="6" max="6" width="14.7109375" style="6" customWidth="1"/>
    <col min="7" max="7" width="24" style="6" customWidth="1"/>
    <col min="8" max="8" width="16.7109375" style="6" customWidth="1"/>
    <col min="9" max="9" width="12" style="111" customWidth="1"/>
    <col min="10" max="10" width="27.28515625" style="6" customWidth="1"/>
    <col min="11" max="11" width="22.42578125" customWidth="1"/>
    <col min="12" max="12" width="134.28515625" bestFit="1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7.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31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39.6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6"/>
      <c r="M10" s="142"/>
      <c r="N10" s="46"/>
      <c r="O10" s="43"/>
      <c r="P10" s="143"/>
      <c r="Q10" s="135"/>
      <c r="R10"/>
      <c r="S10" s="49"/>
    </row>
    <row r="11" spans="1:19" s="1" customFormat="1" ht="50.65" customHeight="1" outlineLevel="1">
      <c r="A11" s="8"/>
      <c r="B11" s="51"/>
      <c r="C11" s="8"/>
      <c r="D11" s="51"/>
      <c r="E11" s="5"/>
      <c r="F11" s="11"/>
      <c r="G11" s="11"/>
      <c r="H11" s="11"/>
      <c r="I11" s="199"/>
      <c r="J11" s="3"/>
      <c r="K11" s="6"/>
      <c r="L11" s="6"/>
      <c r="M11" s="142"/>
      <c r="N11" s="46"/>
      <c r="O11" s="43"/>
      <c r="P11" s="143"/>
      <c r="Q11" s="135"/>
      <c r="R11"/>
      <c r="S11" s="49"/>
    </row>
    <row r="12" spans="1:19" s="1" customFormat="1" ht="31.5" customHeight="1" outlineLevel="1">
      <c r="A12" s="146" t="s">
        <v>9</v>
      </c>
      <c r="B12" s="147"/>
      <c r="C12" s="147"/>
      <c r="D12" s="171"/>
      <c r="E12" s="163" t="s">
        <v>10</v>
      </c>
      <c r="F12" s="163"/>
      <c r="G12" s="163"/>
      <c r="H12" s="163"/>
      <c r="I12" s="199"/>
      <c r="J12" s="3"/>
      <c r="K12" s="6"/>
      <c r="L12" s="142"/>
      <c r="M12" s="46"/>
      <c r="N12" s="43"/>
      <c r="O12" s="143"/>
      <c r="P12" s="135"/>
      <c r="Q12" s="31"/>
      <c r="R12" s="49"/>
    </row>
    <row r="13" spans="1:19" s="189" customFormat="1" ht="43.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1"/>
      <c r="M13" s="140"/>
      <c r="N13" s="185"/>
      <c r="O13" s="186"/>
      <c r="P13" s="139"/>
      <c r="Q13" s="187"/>
      <c r="R13" s="188"/>
    </row>
    <row r="14" spans="1:19" ht="36" customHeight="1">
      <c r="A14" s="155"/>
      <c r="B14" s="155"/>
      <c r="C14" s="156"/>
      <c r="D14" s="156" t="s">
        <v>2621</v>
      </c>
      <c r="E14" s="155"/>
      <c r="F14" s="155"/>
      <c r="G14" s="155"/>
      <c r="H14" s="155"/>
      <c r="I14" s="191"/>
      <c r="J14" s="155"/>
    </row>
    <row r="15" spans="1:19" ht="46.15" customHeight="1">
      <c r="A15" s="155"/>
      <c r="B15" s="155"/>
      <c r="C15" s="156"/>
      <c r="D15" s="312" t="s">
        <v>2622</v>
      </c>
      <c r="E15" s="155"/>
      <c r="F15" s="155"/>
      <c r="G15" s="155"/>
      <c r="H15" s="155"/>
      <c r="I15" s="191"/>
      <c r="J15" s="155"/>
    </row>
    <row r="16" spans="1:19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2"/>
      <c r="M16" s="46"/>
      <c r="N16" s="43"/>
      <c r="O16" s="143"/>
      <c r="P16" s="135"/>
      <c r="Q16" s="31"/>
      <c r="R16" s="49"/>
    </row>
    <row r="17" spans="1:12" s="23" customFormat="1" ht="85.5" customHeight="1">
      <c r="A17" s="279" t="s">
        <v>14</v>
      </c>
      <c r="B17" s="280" t="s">
        <v>16</v>
      </c>
      <c r="C17" s="281" t="s">
        <v>15</v>
      </c>
      <c r="D17" s="282" t="s">
        <v>17</v>
      </c>
      <c r="E17" s="283" t="s">
        <v>18</v>
      </c>
      <c r="F17" s="284" t="s">
        <v>19</v>
      </c>
      <c r="G17" s="285" t="s">
        <v>20</v>
      </c>
      <c r="H17" s="286" t="s">
        <v>181</v>
      </c>
      <c r="I17" s="287" t="s">
        <v>25</v>
      </c>
      <c r="J17" s="288" t="s">
        <v>26</v>
      </c>
      <c r="K17" s="285" t="s">
        <v>182</v>
      </c>
    </row>
    <row r="18" spans="1:12" s="1" customFormat="1" ht="48" customHeight="1">
      <c r="A18" s="289"/>
      <c r="B18" s="290"/>
      <c r="C18" s="290"/>
      <c r="D18" s="291" t="s">
        <v>2623</v>
      </c>
      <c r="E18" s="290"/>
      <c r="F18" s="290"/>
      <c r="G18" s="290"/>
      <c r="H18" s="290"/>
      <c r="I18" s="292"/>
      <c r="J18" s="290"/>
      <c r="K18" s="293"/>
    </row>
    <row r="19" spans="1:12" s="165" customFormat="1" ht="109.15" customHeight="1">
      <c r="A19" s="313" t="s">
        <v>2624</v>
      </c>
      <c r="B19" s="313" t="s">
        <v>2625</v>
      </c>
      <c r="C19" s="304" t="s">
        <v>2624</v>
      </c>
      <c r="D19" s="126" t="s">
        <v>2626</v>
      </c>
      <c r="E19" s="314">
        <v>3</v>
      </c>
      <c r="F19" s="315">
        <v>2.93</v>
      </c>
      <c r="G19" s="251">
        <f>F19*(1-$C$10)</f>
        <v>2.93</v>
      </c>
      <c r="H19" s="252">
        <f>G19*(1-0.25)</f>
        <v>2.1975000000000002</v>
      </c>
      <c r="I19" s="300"/>
      <c r="J19" s="301">
        <f>I19*E19</f>
        <v>0</v>
      </c>
      <c r="K19" s="302">
        <f t="shared" ref="K19:K51" si="0">IF($I$54&gt;14,G19*(1-0.25),G19)</f>
        <v>2.93</v>
      </c>
    </row>
    <row r="20" spans="1:12" s="165" customFormat="1" ht="109.15" customHeight="1">
      <c r="A20" s="121" t="s">
        <v>2627</v>
      </c>
      <c r="B20" s="121" t="s">
        <v>2628</v>
      </c>
      <c r="C20" s="202" t="s">
        <v>2627</v>
      </c>
      <c r="D20" s="124" t="s">
        <v>2629</v>
      </c>
      <c r="E20" s="32">
        <v>3</v>
      </c>
      <c r="F20" s="311">
        <v>2.93</v>
      </c>
      <c r="G20" s="138">
        <f t="shared" ref="G20:G53" si="1">F20*(1-$C$10)</f>
        <v>2.93</v>
      </c>
      <c r="H20" s="137">
        <f t="shared" ref="H20:H53" si="2">G20*(1-0.25)</f>
        <v>2.1975000000000002</v>
      </c>
      <c r="I20" s="193"/>
      <c r="J20" s="164">
        <f t="shared" ref="J20:J53" si="3">I20*F20</f>
        <v>0</v>
      </c>
      <c r="K20" s="136">
        <f t="shared" si="0"/>
        <v>2.93</v>
      </c>
      <c r="L20" s="174"/>
    </row>
    <row r="21" spans="1:12" s="165" customFormat="1" ht="109.15" customHeight="1">
      <c r="A21" s="121" t="s">
        <v>2630</v>
      </c>
      <c r="B21" s="121" t="s">
        <v>2631</v>
      </c>
      <c r="C21" s="202" t="s">
        <v>2630</v>
      </c>
      <c r="D21" s="124" t="s">
        <v>2632</v>
      </c>
      <c r="E21" s="10">
        <v>3</v>
      </c>
      <c r="F21" s="311">
        <v>2.93</v>
      </c>
      <c r="G21" s="138">
        <f t="shared" si="1"/>
        <v>2.93</v>
      </c>
      <c r="H21" s="137">
        <f t="shared" si="2"/>
        <v>2.1975000000000002</v>
      </c>
      <c r="I21" s="193"/>
      <c r="J21" s="164">
        <f t="shared" si="3"/>
        <v>0</v>
      </c>
      <c r="K21" s="136">
        <f t="shared" si="0"/>
        <v>2.93</v>
      </c>
    </row>
    <row r="22" spans="1:12" s="165" customFormat="1" ht="109.15" customHeight="1">
      <c r="A22" s="121" t="s">
        <v>2633</v>
      </c>
      <c r="B22" s="121" t="s">
        <v>2634</v>
      </c>
      <c r="C22" s="202" t="s">
        <v>2633</v>
      </c>
      <c r="D22" s="124" t="s">
        <v>2635</v>
      </c>
      <c r="E22" s="32">
        <v>3</v>
      </c>
      <c r="F22" s="311">
        <v>2.93</v>
      </c>
      <c r="G22" s="138">
        <f t="shared" si="1"/>
        <v>2.93</v>
      </c>
      <c r="H22" s="137">
        <f t="shared" si="2"/>
        <v>2.1975000000000002</v>
      </c>
      <c r="I22" s="193"/>
      <c r="J22" s="164">
        <f t="shared" si="3"/>
        <v>0</v>
      </c>
      <c r="K22" s="136">
        <f t="shared" si="0"/>
        <v>2.93</v>
      </c>
    </row>
    <row r="23" spans="1:12" s="165" customFormat="1" ht="109.15" customHeight="1">
      <c r="A23" s="121" t="s">
        <v>2636</v>
      </c>
      <c r="B23" s="121" t="s">
        <v>2637</v>
      </c>
      <c r="C23" s="202" t="s">
        <v>2636</v>
      </c>
      <c r="D23" s="124" t="s">
        <v>2638</v>
      </c>
      <c r="E23" s="10">
        <v>3</v>
      </c>
      <c r="F23" s="311">
        <v>2.93</v>
      </c>
      <c r="G23" s="138">
        <f t="shared" si="1"/>
        <v>2.93</v>
      </c>
      <c r="H23" s="137">
        <f t="shared" si="2"/>
        <v>2.1975000000000002</v>
      </c>
      <c r="I23" s="193"/>
      <c r="J23" s="164">
        <f t="shared" si="3"/>
        <v>0</v>
      </c>
      <c r="K23" s="136">
        <f t="shared" si="0"/>
        <v>2.93</v>
      </c>
    </row>
    <row r="24" spans="1:12" s="165" customFormat="1" ht="109.15" customHeight="1">
      <c r="A24" s="121" t="s">
        <v>2639</v>
      </c>
      <c r="B24" s="121" t="s">
        <v>2640</v>
      </c>
      <c r="C24" s="202" t="s">
        <v>2639</v>
      </c>
      <c r="D24" s="124" t="s">
        <v>2641</v>
      </c>
      <c r="E24" s="32">
        <v>3</v>
      </c>
      <c r="F24" s="311">
        <v>2.93</v>
      </c>
      <c r="G24" s="138">
        <f t="shared" si="1"/>
        <v>2.93</v>
      </c>
      <c r="H24" s="137">
        <f t="shared" si="2"/>
        <v>2.1975000000000002</v>
      </c>
      <c r="I24" s="193"/>
      <c r="J24" s="164">
        <f t="shared" si="3"/>
        <v>0</v>
      </c>
      <c r="K24" s="136">
        <f t="shared" si="0"/>
        <v>2.93</v>
      </c>
    </row>
    <row r="25" spans="1:12" s="165" customFormat="1" ht="109.15" customHeight="1">
      <c r="A25" s="121" t="s">
        <v>2642</v>
      </c>
      <c r="B25" s="121" t="s">
        <v>2643</v>
      </c>
      <c r="C25" s="202" t="s">
        <v>2642</v>
      </c>
      <c r="D25" s="124" t="s">
        <v>2644</v>
      </c>
      <c r="E25" s="10">
        <v>3</v>
      </c>
      <c r="F25" s="311">
        <v>2.93</v>
      </c>
      <c r="G25" s="138">
        <f t="shared" si="1"/>
        <v>2.93</v>
      </c>
      <c r="H25" s="137">
        <f t="shared" si="2"/>
        <v>2.1975000000000002</v>
      </c>
      <c r="I25" s="193"/>
      <c r="J25" s="164">
        <f t="shared" si="3"/>
        <v>0</v>
      </c>
      <c r="K25" s="136">
        <f t="shared" si="0"/>
        <v>2.93</v>
      </c>
    </row>
    <row r="26" spans="1:12" s="165" customFormat="1" ht="109.15" customHeight="1" collapsed="1">
      <c r="A26" s="121" t="s">
        <v>2645</v>
      </c>
      <c r="B26" s="121" t="s">
        <v>2646</v>
      </c>
      <c r="C26" s="202" t="s">
        <v>2645</v>
      </c>
      <c r="D26" s="124" t="s">
        <v>2647</v>
      </c>
      <c r="E26" s="32">
        <v>3</v>
      </c>
      <c r="F26" s="311">
        <v>2.93</v>
      </c>
      <c r="G26" s="138">
        <f t="shared" si="1"/>
        <v>2.93</v>
      </c>
      <c r="H26" s="137">
        <f t="shared" si="2"/>
        <v>2.1975000000000002</v>
      </c>
      <c r="I26" s="193"/>
      <c r="J26" s="164">
        <f t="shared" si="3"/>
        <v>0</v>
      </c>
      <c r="K26" s="136">
        <f t="shared" si="0"/>
        <v>2.93</v>
      </c>
    </row>
    <row r="27" spans="1:12" s="165" customFormat="1" ht="109.15" customHeight="1">
      <c r="A27" s="121" t="s">
        <v>2648</v>
      </c>
      <c r="B27" s="121" t="s">
        <v>2649</v>
      </c>
      <c r="C27" s="202" t="s">
        <v>2648</v>
      </c>
      <c r="D27" s="124" t="s">
        <v>2650</v>
      </c>
      <c r="E27" s="10">
        <v>3</v>
      </c>
      <c r="F27" s="311">
        <v>2.93</v>
      </c>
      <c r="G27" s="138">
        <f t="shared" si="1"/>
        <v>2.93</v>
      </c>
      <c r="H27" s="137">
        <f t="shared" si="2"/>
        <v>2.1975000000000002</v>
      </c>
      <c r="I27" s="193"/>
      <c r="J27" s="164">
        <f t="shared" si="3"/>
        <v>0</v>
      </c>
      <c r="K27" s="136">
        <f t="shared" si="0"/>
        <v>2.93</v>
      </c>
    </row>
    <row r="28" spans="1:12" s="165" customFormat="1" ht="109.15" customHeight="1">
      <c r="A28" s="121" t="s">
        <v>2651</v>
      </c>
      <c r="B28" s="121" t="s">
        <v>2652</v>
      </c>
      <c r="C28" s="202" t="s">
        <v>2651</v>
      </c>
      <c r="D28" s="124" t="s">
        <v>2653</v>
      </c>
      <c r="E28" s="32">
        <v>3</v>
      </c>
      <c r="F28" s="311">
        <v>2.93</v>
      </c>
      <c r="G28" s="138">
        <f t="shared" si="1"/>
        <v>2.93</v>
      </c>
      <c r="H28" s="137">
        <f t="shared" si="2"/>
        <v>2.1975000000000002</v>
      </c>
      <c r="I28" s="193"/>
      <c r="J28" s="164">
        <f t="shared" si="3"/>
        <v>0</v>
      </c>
      <c r="K28" s="136">
        <f t="shared" si="0"/>
        <v>2.93</v>
      </c>
    </row>
    <row r="29" spans="1:12" s="165" customFormat="1" ht="109.15" customHeight="1">
      <c r="A29" s="121" t="s">
        <v>2654</v>
      </c>
      <c r="B29" s="121" t="s">
        <v>2655</v>
      </c>
      <c r="C29" s="202" t="s">
        <v>2654</v>
      </c>
      <c r="D29" s="124" t="s">
        <v>2656</v>
      </c>
      <c r="E29" s="10">
        <v>3</v>
      </c>
      <c r="F29" s="311">
        <v>2.93</v>
      </c>
      <c r="G29" s="138">
        <f t="shared" si="1"/>
        <v>2.93</v>
      </c>
      <c r="H29" s="137">
        <f t="shared" si="2"/>
        <v>2.1975000000000002</v>
      </c>
      <c r="I29" s="193"/>
      <c r="J29" s="164">
        <f t="shared" si="3"/>
        <v>0</v>
      </c>
      <c r="K29" s="136">
        <f t="shared" si="0"/>
        <v>2.93</v>
      </c>
    </row>
    <row r="30" spans="1:12" s="165" customFormat="1" ht="109.15" customHeight="1">
      <c r="A30" s="121" t="s">
        <v>2657</v>
      </c>
      <c r="B30" s="121" t="s">
        <v>2658</v>
      </c>
      <c r="C30" s="202" t="s">
        <v>2657</v>
      </c>
      <c r="D30" s="124" t="s">
        <v>2659</v>
      </c>
      <c r="E30" s="32">
        <v>3</v>
      </c>
      <c r="F30" s="311">
        <v>2.93</v>
      </c>
      <c r="G30" s="138">
        <f t="shared" si="1"/>
        <v>2.93</v>
      </c>
      <c r="H30" s="137">
        <f t="shared" si="2"/>
        <v>2.1975000000000002</v>
      </c>
      <c r="I30" s="193"/>
      <c r="J30" s="164">
        <f t="shared" si="3"/>
        <v>0</v>
      </c>
      <c r="K30" s="136">
        <f t="shared" si="0"/>
        <v>2.93</v>
      </c>
    </row>
    <row r="31" spans="1:12" s="165" customFormat="1" ht="109.15" customHeight="1">
      <c r="A31" s="121" t="s">
        <v>2660</v>
      </c>
      <c r="B31" s="121" t="s">
        <v>2661</v>
      </c>
      <c r="C31" s="202" t="s">
        <v>2660</v>
      </c>
      <c r="D31" s="124" t="s">
        <v>2662</v>
      </c>
      <c r="E31" s="10">
        <v>3</v>
      </c>
      <c r="F31" s="311">
        <v>2.93</v>
      </c>
      <c r="G31" s="138">
        <f t="shared" si="1"/>
        <v>2.93</v>
      </c>
      <c r="H31" s="137">
        <f t="shared" si="2"/>
        <v>2.1975000000000002</v>
      </c>
      <c r="I31" s="193"/>
      <c r="J31" s="164">
        <f t="shared" si="3"/>
        <v>0</v>
      </c>
      <c r="K31" s="136">
        <f t="shared" si="0"/>
        <v>2.93</v>
      </c>
    </row>
    <row r="32" spans="1:12" s="165" customFormat="1" ht="109.15" customHeight="1">
      <c r="A32" s="121" t="s">
        <v>2663</v>
      </c>
      <c r="B32" s="121" t="s">
        <v>2664</v>
      </c>
      <c r="C32" s="202" t="s">
        <v>2663</v>
      </c>
      <c r="D32" s="124" t="s">
        <v>2665</v>
      </c>
      <c r="E32" s="32">
        <v>3</v>
      </c>
      <c r="F32" s="311">
        <v>2.93</v>
      </c>
      <c r="G32" s="138">
        <f t="shared" si="1"/>
        <v>2.93</v>
      </c>
      <c r="H32" s="137">
        <f t="shared" si="2"/>
        <v>2.1975000000000002</v>
      </c>
      <c r="I32" s="193"/>
      <c r="J32" s="164">
        <f t="shared" si="3"/>
        <v>0</v>
      </c>
      <c r="K32" s="136">
        <f t="shared" si="0"/>
        <v>2.93</v>
      </c>
    </row>
    <row r="33" spans="1:11" s="165" customFormat="1" ht="109.15" customHeight="1">
      <c r="A33" s="121" t="s">
        <v>2666</v>
      </c>
      <c r="B33" s="121" t="s">
        <v>2667</v>
      </c>
      <c r="C33" s="202" t="s">
        <v>2666</v>
      </c>
      <c r="D33" s="124" t="s">
        <v>2668</v>
      </c>
      <c r="E33" s="10">
        <v>3</v>
      </c>
      <c r="F33" s="311">
        <v>2.93</v>
      </c>
      <c r="G33" s="138">
        <f t="shared" si="1"/>
        <v>2.93</v>
      </c>
      <c r="H33" s="137">
        <f t="shared" si="2"/>
        <v>2.1975000000000002</v>
      </c>
      <c r="I33" s="193"/>
      <c r="J33" s="164">
        <f t="shared" si="3"/>
        <v>0</v>
      </c>
      <c r="K33" s="136">
        <f t="shared" si="0"/>
        <v>2.93</v>
      </c>
    </row>
    <row r="34" spans="1:11" s="165" customFormat="1" ht="109.15" customHeight="1">
      <c r="A34" s="121" t="s">
        <v>2669</v>
      </c>
      <c r="B34" s="121" t="s">
        <v>2670</v>
      </c>
      <c r="C34" s="202" t="s">
        <v>2669</v>
      </c>
      <c r="D34" s="124" t="s">
        <v>2671</v>
      </c>
      <c r="E34" s="32">
        <v>3</v>
      </c>
      <c r="F34" s="311">
        <v>2.93</v>
      </c>
      <c r="G34" s="138">
        <f t="shared" si="1"/>
        <v>2.93</v>
      </c>
      <c r="H34" s="137">
        <f t="shared" si="2"/>
        <v>2.1975000000000002</v>
      </c>
      <c r="I34" s="193"/>
      <c r="J34" s="164">
        <f t="shared" si="3"/>
        <v>0</v>
      </c>
      <c r="K34" s="136">
        <f t="shared" si="0"/>
        <v>2.93</v>
      </c>
    </row>
    <row r="35" spans="1:11" s="165" customFormat="1" ht="109.15" customHeight="1">
      <c r="A35" s="121" t="s">
        <v>2672</v>
      </c>
      <c r="B35" s="121" t="s">
        <v>2673</v>
      </c>
      <c r="C35" s="202" t="s">
        <v>2672</v>
      </c>
      <c r="D35" s="124" t="s">
        <v>2674</v>
      </c>
      <c r="E35" s="10">
        <v>3</v>
      </c>
      <c r="F35" s="311">
        <v>2.93</v>
      </c>
      <c r="G35" s="138">
        <f t="shared" si="1"/>
        <v>2.93</v>
      </c>
      <c r="H35" s="137">
        <f t="shared" si="2"/>
        <v>2.1975000000000002</v>
      </c>
      <c r="I35" s="193"/>
      <c r="J35" s="164">
        <f t="shared" si="3"/>
        <v>0</v>
      </c>
      <c r="K35" s="136">
        <f t="shared" si="0"/>
        <v>2.93</v>
      </c>
    </row>
    <row r="36" spans="1:11" s="165" customFormat="1" ht="109.15" customHeight="1">
      <c r="A36" s="121" t="s">
        <v>2675</v>
      </c>
      <c r="B36" s="121" t="s">
        <v>2676</v>
      </c>
      <c r="C36" s="202" t="s">
        <v>2675</v>
      </c>
      <c r="D36" s="124" t="s">
        <v>2677</v>
      </c>
      <c r="E36" s="32">
        <v>3</v>
      </c>
      <c r="F36" s="311">
        <v>2.93</v>
      </c>
      <c r="G36" s="138">
        <f t="shared" si="1"/>
        <v>2.93</v>
      </c>
      <c r="H36" s="137">
        <f t="shared" si="2"/>
        <v>2.1975000000000002</v>
      </c>
      <c r="I36" s="193"/>
      <c r="J36" s="164">
        <f t="shared" si="3"/>
        <v>0</v>
      </c>
      <c r="K36" s="136">
        <f t="shared" si="0"/>
        <v>2.93</v>
      </c>
    </row>
    <row r="37" spans="1:11" s="165" customFormat="1" ht="109.15" customHeight="1">
      <c r="A37" s="121" t="s">
        <v>2678</v>
      </c>
      <c r="B37" s="121" t="s">
        <v>2679</v>
      </c>
      <c r="C37" s="202" t="s">
        <v>2678</v>
      </c>
      <c r="D37" s="124" t="s">
        <v>2680</v>
      </c>
      <c r="E37" s="10">
        <v>3</v>
      </c>
      <c r="F37" s="311">
        <v>2.93</v>
      </c>
      <c r="G37" s="138">
        <f t="shared" si="1"/>
        <v>2.93</v>
      </c>
      <c r="H37" s="137">
        <f t="shared" si="2"/>
        <v>2.1975000000000002</v>
      </c>
      <c r="I37" s="193"/>
      <c r="J37" s="164">
        <f t="shared" si="3"/>
        <v>0</v>
      </c>
      <c r="K37" s="136">
        <f t="shared" si="0"/>
        <v>2.93</v>
      </c>
    </row>
    <row r="38" spans="1:11" s="165" customFormat="1" ht="109.15" customHeight="1">
      <c r="A38" s="121" t="s">
        <v>2681</v>
      </c>
      <c r="B38" s="121" t="s">
        <v>2682</v>
      </c>
      <c r="C38" s="202" t="s">
        <v>2681</v>
      </c>
      <c r="D38" s="124" t="s">
        <v>2683</v>
      </c>
      <c r="E38" s="32">
        <v>3</v>
      </c>
      <c r="F38" s="311">
        <v>2.93</v>
      </c>
      <c r="G38" s="138">
        <f t="shared" si="1"/>
        <v>2.93</v>
      </c>
      <c r="H38" s="137">
        <f t="shared" si="2"/>
        <v>2.1975000000000002</v>
      </c>
      <c r="I38" s="193"/>
      <c r="J38" s="164">
        <f t="shared" si="3"/>
        <v>0</v>
      </c>
      <c r="K38" s="136">
        <f t="shared" si="0"/>
        <v>2.93</v>
      </c>
    </row>
    <row r="39" spans="1:11" s="165" customFormat="1" ht="109.15" customHeight="1">
      <c r="A39" s="121" t="s">
        <v>2684</v>
      </c>
      <c r="B39" s="121" t="s">
        <v>2685</v>
      </c>
      <c r="C39" s="202" t="s">
        <v>2684</v>
      </c>
      <c r="D39" s="124" t="s">
        <v>2686</v>
      </c>
      <c r="E39" s="10">
        <v>3</v>
      </c>
      <c r="F39" s="311">
        <v>2.93</v>
      </c>
      <c r="G39" s="138">
        <f t="shared" si="1"/>
        <v>2.93</v>
      </c>
      <c r="H39" s="137">
        <f t="shared" si="2"/>
        <v>2.1975000000000002</v>
      </c>
      <c r="I39" s="193"/>
      <c r="J39" s="164">
        <f t="shared" si="3"/>
        <v>0</v>
      </c>
      <c r="K39" s="136">
        <f t="shared" si="0"/>
        <v>2.93</v>
      </c>
    </row>
    <row r="40" spans="1:11" s="175" customFormat="1" ht="109.15" customHeight="1">
      <c r="A40" s="121" t="s">
        <v>2687</v>
      </c>
      <c r="B40" s="121" t="s">
        <v>2688</v>
      </c>
      <c r="C40" s="202" t="s">
        <v>2687</v>
      </c>
      <c r="D40" s="124" t="s">
        <v>2689</v>
      </c>
      <c r="E40" s="32">
        <v>3</v>
      </c>
      <c r="F40" s="311">
        <v>2.93</v>
      </c>
      <c r="G40" s="138">
        <f t="shared" si="1"/>
        <v>2.93</v>
      </c>
      <c r="H40" s="137">
        <f t="shared" si="2"/>
        <v>2.1975000000000002</v>
      </c>
      <c r="I40" s="193"/>
      <c r="J40" s="164">
        <f t="shared" si="3"/>
        <v>0</v>
      </c>
      <c r="K40" s="136">
        <f t="shared" si="0"/>
        <v>2.93</v>
      </c>
    </row>
    <row r="41" spans="1:11" s="175" customFormat="1" ht="109.15" customHeight="1">
      <c r="A41" s="121" t="s">
        <v>2690</v>
      </c>
      <c r="B41" s="121" t="s">
        <v>2691</v>
      </c>
      <c r="C41" s="202" t="s">
        <v>2690</v>
      </c>
      <c r="D41" s="124" t="s">
        <v>2692</v>
      </c>
      <c r="E41" s="10">
        <v>3</v>
      </c>
      <c r="F41" s="311">
        <v>2.93</v>
      </c>
      <c r="G41" s="138">
        <f t="shared" si="1"/>
        <v>2.93</v>
      </c>
      <c r="H41" s="137">
        <f t="shared" si="2"/>
        <v>2.1975000000000002</v>
      </c>
      <c r="I41" s="193"/>
      <c r="J41" s="164">
        <f t="shared" si="3"/>
        <v>0</v>
      </c>
      <c r="K41" s="136">
        <f t="shared" si="0"/>
        <v>2.93</v>
      </c>
    </row>
    <row r="42" spans="1:11" s="176" customFormat="1" ht="109.15" customHeight="1">
      <c r="A42" s="121" t="s">
        <v>2693</v>
      </c>
      <c r="B42" s="121" t="s">
        <v>2694</v>
      </c>
      <c r="C42" s="202" t="s">
        <v>2693</v>
      </c>
      <c r="D42" s="124" t="s">
        <v>2695</v>
      </c>
      <c r="E42" s="32">
        <v>3</v>
      </c>
      <c r="F42" s="311">
        <v>2.93</v>
      </c>
      <c r="G42" s="138">
        <f t="shared" ref="G42:G47" si="4">F42*(1-$C$10)</f>
        <v>2.93</v>
      </c>
      <c r="H42" s="137">
        <f t="shared" si="2"/>
        <v>2.1975000000000002</v>
      </c>
      <c r="I42" s="193"/>
      <c r="J42" s="164">
        <f t="shared" ref="J42:J47" si="5">I42*F42</f>
        <v>0</v>
      </c>
      <c r="K42" s="136">
        <f t="shared" si="0"/>
        <v>2.93</v>
      </c>
    </row>
    <row r="43" spans="1:11" s="176" customFormat="1" ht="109.15" customHeight="1">
      <c r="A43" s="121" t="s">
        <v>2696</v>
      </c>
      <c r="B43" s="121" t="s">
        <v>2697</v>
      </c>
      <c r="C43" s="202" t="s">
        <v>2696</v>
      </c>
      <c r="D43" s="124" t="s">
        <v>2698</v>
      </c>
      <c r="E43" s="10">
        <v>3</v>
      </c>
      <c r="F43" s="311">
        <v>2.93</v>
      </c>
      <c r="G43" s="138">
        <f t="shared" si="4"/>
        <v>2.93</v>
      </c>
      <c r="H43" s="137">
        <f t="shared" si="2"/>
        <v>2.1975000000000002</v>
      </c>
      <c r="I43" s="193"/>
      <c r="J43" s="164">
        <f t="shared" si="5"/>
        <v>0</v>
      </c>
      <c r="K43" s="136">
        <f t="shared" si="0"/>
        <v>2.93</v>
      </c>
    </row>
    <row r="44" spans="1:11" s="176" customFormat="1" ht="109.15" customHeight="1">
      <c r="A44" s="121" t="s">
        <v>2699</v>
      </c>
      <c r="B44" s="121" t="s">
        <v>2700</v>
      </c>
      <c r="C44" s="202" t="s">
        <v>2699</v>
      </c>
      <c r="D44" s="124" t="s">
        <v>2701</v>
      </c>
      <c r="E44" s="32">
        <v>3</v>
      </c>
      <c r="F44" s="311">
        <v>2.93</v>
      </c>
      <c r="G44" s="138">
        <f t="shared" si="4"/>
        <v>2.93</v>
      </c>
      <c r="H44" s="137">
        <f t="shared" si="2"/>
        <v>2.1975000000000002</v>
      </c>
      <c r="I44" s="193"/>
      <c r="J44" s="164">
        <f t="shared" si="5"/>
        <v>0</v>
      </c>
      <c r="K44" s="136">
        <f t="shared" si="0"/>
        <v>2.93</v>
      </c>
    </row>
    <row r="45" spans="1:11" s="176" customFormat="1" ht="109.15" customHeight="1">
      <c r="A45" s="121" t="s">
        <v>2702</v>
      </c>
      <c r="B45" s="121" t="s">
        <v>2703</v>
      </c>
      <c r="C45" s="202" t="s">
        <v>2702</v>
      </c>
      <c r="D45" s="124" t="s">
        <v>2704</v>
      </c>
      <c r="E45" s="10">
        <v>3</v>
      </c>
      <c r="F45" s="311">
        <v>2.93</v>
      </c>
      <c r="G45" s="138">
        <f t="shared" si="4"/>
        <v>2.93</v>
      </c>
      <c r="H45" s="137">
        <f t="shared" si="2"/>
        <v>2.1975000000000002</v>
      </c>
      <c r="I45" s="193"/>
      <c r="J45" s="164">
        <f t="shared" si="5"/>
        <v>0</v>
      </c>
      <c r="K45" s="136">
        <f t="shared" si="0"/>
        <v>2.93</v>
      </c>
    </row>
    <row r="46" spans="1:11" s="176" customFormat="1" ht="109.15" customHeight="1">
      <c r="A46" s="121" t="s">
        <v>2705</v>
      </c>
      <c r="B46" s="121" t="s">
        <v>2706</v>
      </c>
      <c r="C46" s="202" t="s">
        <v>2705</v>
      </c>
      <c r="D46" s="124" t="s">
        <v>2707</v>
      </c>
      <c r="E46" s="32">
        <v>3</v>
      </c>
      <c r="F46" s="311">
        <v>2.93</v>
      </c>
      <c r="G46" s="138">
        <f t="shared" si="4"/>
        <v>2.93</v>
      </c>
      <c r="H46" s="137">
        <f t="shared" si="2"/>
        <v>2.1975000000000002</v>
      </c>
      <c r="I46" s="193"/>
      <c r="J46" s="164">
        <f t="shared" si="5"/>
        <v>0</v>
      </c>
      <c r="K46" s="136">
        <f t="shared" si="0"/>
        <v>2.93</v>
      </c>
    </row>
    <row r="47" spans="1:11" s="176" customFormat="1" ht="109.15" customHeight="1">
      <c r="A47" s="121" t="s">
        <v>2708</v>
      </c>
      <c r="B47" s="121" t="s">
        <v>2709</v>
      </c>
      <c r="C47" s="202" t="s">
        <v>2708</v>
      </c>
      <c r="D47" s="124" t="s">
        <v>2710</v>
      </c>
      <c r="E47" s="10">
        <v>3</v>
      </c>
      <c r="F47" s="311">
        <v>2.93</v>
      </c>
      <c r="G47" s="138">
        <f t="shared" si="4"/>
        <v>2.93</v>
      </c>
      <c r="H47" s="137">
        <f t="shared" si="2"/>
        <v>2.1975000000000002</v>
      </c>
      <c r="I47" s="193"/>
      <c r="J47" s="164">
        <f t="shared" si="5"/>
        <v>0</v>
      </c>
      <c r="K47" s="136">
        <f t="shared" si="0"/>
        <v>2.93</v>
      </c>
    </row>
    <row r="48" spans="1:11" s="175" customFormat="1" ht="109.15" customHeight="1">
      <c r="A48" s="121" t="s">
        <v>2711</v>
      </c>
      <c r="B48" s="121" t="s">
        <v>2712</v>
      </c>
      <c r="C48" s="202" t="s">
        <v>2711</v>
      </c>
      <c r="D48" s="124" t="s">
        <v>2713</v>
      </c>
      <c r="E48" s="32">
        <v>3</v>
      </c>
      <c r="F48" s="311">
        <v>2.93</v>
      </c>
      <c r="G48" s="138">
        <f t="shared" si="1"/>
        <v>2.93</v>
      </c>
      <c r="H48" s="137">
        <f t="shared" si="2"/>
        <v>2.1975000000000002</v>
      </c>
      <c r="I48" s="193"/>
      <c r="J48" s="164">
        <f t="shared" si="3"/>
        <v>0</v>
      </c>
      <c r="K48" s="136">
        <f t="shared" si="0"/>
        <v>2.93</v>
      </c>
    </row>
    <row r="49" spans="1:12" s="176" customFormat="1" ht="109.15" customHeight="1">
      <c r="A49" s="121" t="s">
        <v>2714</v>
      </c>
      <c r="B49" s="121" t="s">
        <v>2715</v>
      </c>
      <c r="C49" s="202" t="s">
        <v>2714</v>
      </c>
      <c r="D49" s="124" t="s">
        <v>2716</v>
      </c>
      <c r="E49" s="10">
        <v>3</v>
      </c>
      <c r="F49" s="311">
        <v>2.93</v>
      </c>
      <c r="G49" s="138">
        <f t="shared" si="1"/>
        <v>2.93</v>
      </c>
      <c r="H49" s="137">
        <f t="shared" si="2"/>
        <v>2.1975000000000002</v>
      </c>
      <c r="I49" s="193"/>
      <c r="J49" s="164">
        <f t="shared" si="3"/>
        <v>0</v>
      </c>
      <c r="K49" s="136">
        <f t="shared" si="0"/>
        <v>2.93</v>
      </c>
    </row>
    <row r="50" spans="1:12" s="176" customFormat="1" ht="109.15" customHeight="1">
      <c r="A50" s="121" t="s">
        <v>2717</v>
      </c>
      <c r="B50" s="121" t="s">
        <v>2718</v>
      </c>
      <c r="C50" s="202" t="s">
        <v>2717</v>
      </c>
      <c r="D50" s="124" t="s">
        <v>2719</v>
      </c>
      <c r="E50" s="32">
        <v>3</v>
      </c>
      <c r="F50" s="311">
        <v>2.93</v>
      </c>
      <c r="G50" s="138">
        <f t="shared" si="1"/>
        <v>2.93</v>
      </c>
      <c r="H50" s="137">
        <f t="shared" si="2"/>
        <v>2.1975000000000002</v>
      </c>
      <c r="I50" s="193"/>
      <c r="J50" s="164">
        <f t="shared" si="3"/>
        <v>0</v>
      </c>
      <c r="K50" s="136">
        <f t="shared" si="0"/>
        <v>2.93</v>
      </c>
    </row>
    <row r="51" spans="1:12" s="176" customFormat="1" ht="109.15" customHeight="1">
      <c r="A51" s="121" t="s">
        <v>2720</v>
      </c>
      <c r="B51" s="121" t="s">
        <v>2721</v>
      </c>
      <c r="C51" s="202" t="s">
        <v>2720</v>
      </c>
      <c r="D51" s="124" t="s">
        <v>2722</v>
      </c>
      <c r="E51" s="10">
        <v>3</v>
      </c>
      <c r="F51" s="311">
        <v>2.93</v>
      </c>
      <c r="G51" s="138">
        <f t="shared" si="1"/>
        <v>2.93</v>
      </c>
      <c r="H51" s="137">
        <f t="shared" si="2"/>
        <v>2.1975000000000002</v>
      </c>
      <c r="I51" s="193"/>
      <c r="J51" s="164">
        <f t="shared" si="3"/>
        <v>0</v>
      </c>
      <c r="K51" s="136">
        <f t="shared" si="0"/>
        <v>2.93</v>
      </c>
    </row>
    <row r="52" spans="1:12" s="176" customFormat="1" ht="109.15" customHeight="1">
      <c r="A52" s="121" t="s">
        <v>2723</v>
      </c>
      <c r="B52" s="121" t="s">
        <v>2724</v>
      </c>
      <c r="C52" s="202" t="s">
        <v>2723</v>
      </c>
      <c r="D52" s="124" t="s">
        <v>2725</v>
      </c>
      <c r="E52" s="32">
        <v>3</v>
      </c>
      <c r="F52" s="311">
        <v>2.93</v>
      </c>
      <c r="G52" s="138">
        <f t="shared" si="1"/>
        <v>2.93</v>
      </c>
      <c r="H52" s="137">
        <f t="shared" si="2"/>
        <v>2.1975000000000002</v>
      </c>
      <c r="I52" s="193"/>
      <c r="J52" s="164">
        <f t="shared" si="3"/>
        <v>0</v>
      </c>
      <c r="K52" s="136">
        <f>IF($I$54&gt;14,G52*(1-0.25),G52)</f>
        <v>2.93</v>
      </c>
    </row>
    <row r="53" spans="1:12" s="176" customFormat="1" ht="109.15" customHeight="1">
      <c r="A53" s="121" t="s">
        <v>2726</v>
      </c>
      <c r="B53" s="121" t="s">
        <v>2727</v>
      </c>
      <c r="C53" s="202" t="s">
        <v>2726</v>
      </c>
      <c r="D53" s="124" t="s">
        <v>2728</v>
      </c>
      <c r="E53" s="10">
        <v>3</v>
      </c>
      <c r="F53" s="311">
        <v>2.93</v>
      </c>
      <c r="G53" s="138">
        <f t="shared" si="1"/>
        <v>2.93</v>
      </c>
      <c r="H53" s="137">
        <f t="shared" si="2"/>
        <v>2.1975000000000002</v>
      </c>
      <c r="I53" s="193"/>
      <c r="J53" s="164">
        <f t="shared" si="3"/>
        <v>0</v>
      </c>
      <c r="K53" s="136">
        <f>IF($I$54&gt;14,G53*(1-0.25),G53)</f>
        <v>2.93</v>
      </c>
    </row>
    <row r="54" spans="1:12" s="148" customFormat="1" ht="35.1" customHeight="1">
      <c r="A54" s="317"/>
      <c r="B54" s="318"/>
      <c r="C54" s="319"/>
      <c r="D54" s="320" t="s">
        <v>1496</v>
      </c>
      <c r="E54" s="318"/>
      <c r="F54" s="321"/>
      <c r="G54" s="321"/>
      <c r="H54" s="321"/>
      <c r="I54" s="322">
        <f>SUBTOTAL(9,I19:I53)</f>
        <v>0</v>
      </c>
      <c r="J54" s="323">
        <f>SUBTOTAL(9,J19:J53)</f>
        <v>0</v>
      </c>
      <c r="K54" s="324"/>
    </row>
    <row r="55" spans="1:12" s="148" customFormat="1" ht="35.1" customHeight="1">
      <c r="A55" s="325"/>
      <c r="B55" s="321"/>
      <c r="C55" s="326"/>
      <c r="D55" s="320" t="s">
        <v>2599</v>
      </c>
      <c r="E55" s="327"/>
      <c r="F55" s="321"/>
      <c r="G55" s="321"/>
      <c r="H55" s="321"/>
      <c r="I55" s="328"/>
      <c r="J55" s="321">
        <f>IF(I54&gt;14,25%,0)</f>
        <v>0</v>
      </c>
      <c r="K55" s="324"/>
    </row>
    <row r="56" spans="1:12" s="148" customFormat="1" ht="35.1" customHeight="1">
      <c r="A56" s="317"/>
      <c r="B56" s="329"/>
      <c r="C56" s="319"/>
      <c r="D56" s="320" t="s">
        <v>26</v>
      </c>
      <c r="E56" s="330"/>
      <c r="F56" s="331"/>
      <c r="G56" s="331"/>
      <c r="H56" s="321"/>
      <c r="I56" s="332"/>
      <c r="J56" s="333">
        <f>J54-(J54*J55)</f>
        <v>0</v>
      </c>
      <c r="K56" s="324"/>
    </row>
    <row r="57" spans="1:12" s="1" customFormat="1" ht="48" customHeight="1">
      <c r="A57" s="289"/>
      <c r="B57" s="290"/>
      <c r="C57" s="290"/>
      <c r="D57" s="291" t="s">
        <v>2729</v>
      </c>
      <c r="E57" s="290"/>
      <c r="F57" s="290"/>
      <c r="G57" s="290"/>
      <c r="H57" s="290"/>
      <c r="I57" s="292"/>
      <c r="J57" s="290"/>
      <c r="K57" s="293"/>
    </row>
    <row r="58" spans="1:12" s="165" customFormat="1" ht="109.15" customHeight="1">
      <c r="A58" s="117" t="s">
        <v>2730</v>
      </c>
      <c r="B58" s="9" t="s">
        <v>2731</v>
      </c>
      <c r="C58" s="202" t="s">
        <v>2730</v>
      </c>
      <c r="D58" s="53" t="s">
        <v>2732</v>
      </c>
      <c r="E58" s="32">
        <v>1</v>
      </c>
      <c r="F58" s="58">
        <v>16.68</v>
      </c>
      <c r="G58" s="138">
        <f>F58*(1-$C$10)</f>
        <v>16.68</v>
      </c>
      <c r="H58" s="137">
        <f>G58*(1-0.3)</f>
        <v>11.675999999999998</v>
      </c>
      <c r="I58" s="193"/>
      <c r="J58" s="164">
        <f>I58*E58</f>
        <v>0</v>
      </c>
      <c r="K58" s="136">
        <f>IF($I$63&gt;2,G58*(1-0.3),G58)</f>
        <v>16.68</v>
      </c>
    </row>
    <row r="59" spans="1:12" s="165" customFormat="1" ht="109.15" customHeight="1">
      <c r="A59" s="117" t="s">
        <v>2733</v>
      </c>
      <c r="B59" s="9" t="s">
        <v>2734</v>
      </c>
      <c r="C59" s="202" t="s">
        <v>2733</v>
      </c>
      <c r="D59" s="53" t="s">
        <v>2735</v>
      </c>
      <c r="E59" s="32">
        <v>1</v>
      </c>
      <c r="F59" s="58">
        <v>16.68</v>
      </c>
      <c r="G59" s="138">
        <f>F59*(1-$C$10)</f>
        <v>16.68</v>
      </c>
      <c r="H59" s="137">
        <f t="shared" ref="H59:H62" si="6">G59*(1-0.3)</f>
        <v>11.675999999999998</v>
      </c>
      <c r="I59" s="193"/>
      <c r="J59" s="164">
        <f>I59*F59</f>
        <v>0</v>
      </c>
      <c r="K59" s="136">
        <f t="shared" ref="K59:K62" si="7">IF($I$63&gt;2,G59*(1-0.3),G59)</f>
        <v>16.68</v>
      </c>
      <c r="L59" s="174"/>
    </row>
    <row r="60" spans="1:12" s="165" customFormat="1" ht="109.15" customHeight="1">
      <c r="A60" s="117" t="s">
        <v>2736</v>
      </c>
      <c r="B60" s="9" t="s">
        <v>2737</v>
      </c>
      <c r="C60" s="202" t="s">
        <v>2736</v>
      </c>
      <c r="D60" s="53" t="s">
        <v>2738</v>
      </c>
      <c r="E60" s="32">
        <v>1</v>
      </c>
      <c r="F60" s="58">
        <v>33.36</v>
      </c>
      <c r="G60" s="138">
        <f>F60*(1-$C$10)</f>
        <v>33.36</v>
      </c>
      <c r="H60" s="137">
        <f t="shared" si="6"/>
        <v>23.351999999999997</v>
      </c>
      <c r="I60" s="193"/>
      <c r="J60" s="164">
        <f>I60*F60</f>
        <v>0</v>
      </c>
      <c r="K60" s="136">
        <f t="shared" si="7"/>
        <v>33.36</v>
      </c>
    </row>
    <row r="61" spans="1:12" s="165" customFormat="1" ht="109.15" customHeight="1">
      <c r="A61" s="117" t="s">
        <v>2739</v>
      </c>
      <c r="B61" s="9" t="s">
        <v>2740</v>
      </c>
      <c r="C61" s="202" t="s">
        <v>2739</v>
      </c>
      <c r="D61" s="53" t="s">
        <v>2741</v>
      </c>
      <c r="E61" s="32">
        <v>1</v>
      </c>
      <c r="F61" s="58">
        <v>33.36</v>
      </c>
      <c r="G61" s="138">
        <f>F61*(1-$C$10)</f>
        <v>33.36</v>
      </c>
      <c r="H61" s="137">
        <f t="shared" si="6"/>
        <v>23.351999999999997</v>
      </c>
      <c r="I61" s="193"/>
      <c r="J61" s="164">
        <f>I61*F61</f>
        <v>0</v>
      </c>
      <c r="K61" s="136">
        <f t="shared" si="7"/>
        <v>33.36</v>
      </c>
    </row>
    <row r="62" spans="1:12" s="176" customFormat="1" ht="109.15" customHeight="1">
      <c r="A62" s="224" t="s">
        <v>2742</v>
      </c>
      <c r="B62" s="226" t="s">
        <v>2743</v>
      </c>
      <c r="C62" s="225" t="s">
        <v>2742</v>
      </c>
      <c r="D62" s="227" t="s">
        <v>2744</v>
      </c>
      <c r="E62" s="228">
        <v>1</v>
      </c>
      <c r="F62" s="229">
        <v>66.97</v>
      </c>
      <c r="G62" s="138">
        <f>F62*(1-$C$10)</f>
        <v>66.97</v>
      </c>
      <c r="H62" s="137">
        <f t="shared" si="6"/>
        <v>46.878999999999998</v>
      </c>
      <c r="I62" s="193"/>
      <c r="J62" s="164">
        <f>I62*F62</f>
        <v>0</v>
      </c>
      <c r="K62" s="136">
        <f t="shared" si="7"/>
        <v>66.97</v>
      </c>
    </row>
    <row r="63" spans="1:12" s="148" customFormat="1" ht="35.1" customHeight="1">
      <c r="A63" s="317"/>
      <c r="B63" s="318"/>
      <c r="C63" s="319"/>
      <c r="D63" s="320" t="s">
        <v>1496</v>
      </c>
      <c r="E63" s="318"/>
      <c r="F63" s="321"/>
      <c r="G63" s="321"/>
      <c r="H63" s="321"/>
      <c r="I63" s="322">
        <f>SUBTOTAL(9,I58:I62)</f>
        <v>0</v>
      </c>
      <c r="J63" s="323">
        <f>SUBTOTAL(9,J58:J62)</f>
        <v>0</v>
      </c>
      <c r="K63" s="324"/>
    </row>
    <row r="64" spans="1:12" s="148" customFormat="1" ht="35.1" customHeight="1">
      <c r="A64" s="325"/>
      <c r="B64" s="321"/>
      <c r="C64" s="326"/>
      <c r="D64" s="320" t="s">
        <v>2745</v>
      </c>
      <c r="E64" s="327"/>
      <c r="F64" s="321"/>
      <c r="G64" s="321"/>
      <c r="H64" s="321"/>
      <c r="I64" s="328"/>
      <c r="J64" s="321">
        <f>IF(I63&gt;2,30%,0)</f>
        <v>0</v>
      </c>
      <c r="K64" s="324"/>
    </row>
    <row r="65" spans="1:11" s="148" customFormat="1" ht="35.1" customHeight="1">
      <c r="A65" s="317"/>
      <c r="B65" s="329"/>
      <c r="C65" s="319"/>
      <c r="D65" s="320" t="s">
        <v>26</v>
      </c>
      <c r="E65" s="330"/>
      <c r="F65" s="331"/>
      <c r="G65" s="331"/>
      <c r="H65" s="321"/>
      <c r="I65" s="332"/>
      <c r="J65" s="333">
        <f>J63-(J63*J64)</f>
        <v>0</v>
      </c>
      <c r="K65" s="324"/>
    </row>
    <row r="67" spans="1:11" ht="108.75">
      <c r="A67" s="317"/>
      <c r="B67" s="329"/>
      <c r="C67" s="319"/>
      <c r="D67" s="451" t="s">
        <v>26</v>
      </c>
      <c r="E67" s="330"/>
      <c r="F67" s="331"/>
      <c r="G67" s="331"/>
      <c r="H67" s="321"/>
      <c r="I67" s="332"/>
      <c r="J67" s="452">
        <f>SUM(J65+J56)</f>
        <v>0</v>
      </c>
      <c r="K67" s="324"/>
    </row>
  </sheetData>
  <conditionalFormatting sqref="A58:A62">
    <cfRule type="duplicateValues" dxfId="11" priority="1"/>
  </conditionalFormatting>
  <conditionalFormatting sqref="I19:I53">
    <cfRule type="expression" dxfId="10" priority="4">
      <formula>$I$54&lt;15</formula>
    </cfRule>
  </conditionalFormatting>
  <conditionalFormatting sqref="I58:I62">
    <cfRule type="expression" dxfId="9" priority="2">
      <formula>$I$63&lt;3</formula>
    </cfRule>
  </conditionalFormatting>
  <hyperlinks>
    <hyperlink ref="E12" r:id="rId1" xr:uid="{BCF055E0-6C2A-45D2-BF9A-9D0A6E7E36E2}"/>
  </hyperlinks>
  <pageMargins left="0.7" right="0.7" top="0.75" bottom="0.75" header="0.3" footer="0.3"/>
  <pageSetup paperSize="9" orientation="portrait" verticalDpi="0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E5FA9-C33E-4F58-94EC-4477B597BA5F}">
  <dimension ref="A1:S82"/>
  <sheetViews>
    <sheetView zoomScale="55" zoomScaleNormal="55" workbookViewId="0">
      <selection activeCell="I11" sqref="I11"/>
    </sheetView>
  </sheetViews>
  <sheetFormatPr defaultColWidth="11.42578125" defaultRowHeight="26.25" outlineLevelRow="1"/>
  <cols>
    <col min="1" max="1" width="23.7109375" style="21" customWidth="1"/>
    <col min="2" max="2" width="18" style="27" customWidth="1"/>
    <col min="3" max="3" width="35.7109375" style="21" customWidth="1"/>
    <col min="4" max="4" width="83.28515625" style="24" customWidth="1"/>
    <col min="5" max="5" width="9.42578125" style="22" customWidth="1"/>
    <col min="6" max="6" width="15.28515625" style="6" customWidth="1"/>
    <col min="7" max="7" width="23.7109375" style="6" customWidth="1"/>
    <col min="8" max="8" width="16.7109375" style="6" customWidth="1"/>
    <col min="9" max="9" width="11.42578125" style="111" customWidth="1"/>
    <col min="10" max="10" width="20.42578125" style="6" customWidth="1"/>
    <col min="11" max="11" width="22.42578125" customWidth="1"/>
    <col min="12" max="12" width="134.28515625" bestFit="1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7.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31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39.6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6"/>
      <c r="M10" s="142"/>
      <c r="N10" s="46"/>
      <c r="O10" s="43"/>
      <c r="P10" s="143"/>
      <c r="Q10" s="135"/>
      <c r="R10"/>
      <c r="S10" s="49"/>
    </row>
    <row r="11" spans="1:19" s="1" customFormat="1" ht="50.65" customHeight="1" outlineLevel="1">
      <c r="A11" s="8"/>
      <c r="B11" s="51"/>
      <c r="C11" s="51"/>
      <c r="D11" s="51"/>
      <c r="E11" s="5"/>
      <c r="F11" s="11"/>
      <c r="G11" s="11"/>
      <c r="H11" s="11"/>
      <c r="I11" s="199"/>
      <c r="J11" s="3"/>
      <c r="K11" s="6"/>
      <c r="L11" s="6"/>
      <c r="M11" s="142"/>
      <c r="N11" s="46"/>
      <c r="O11" s="43"/>
      <c r="P11" s="143"/>
      <c r="Q11" s="135"/>
      <c r="R11"/>
      <c r="S11" s="49"/>
    </row>
    <row r="12" spans="1:19" s="1" customFormat="1" ht="31.5" customHeight="1" outlineLevel="1">
      <c r="A12" s="146" t="s">
        <v>9</v>
      </c>
      <c r="B12" s="147"/>
      <c r="C12" s="147"/>
      <c r="D12" s="171"/>
      <c r="E12" s="157"/>
      <c r="F12" s="163" t="s">
        <v>10</v>
      </c>
      <c r="G12" s="163"/>
      <c r="H12" s="163"/>
      <c r="J12" s="3"/>
      <c r="K12" s="199"/>
      <c r="L12" s="142"/>
      <c r="M12" s="46"/>
      <c r="N12" s="43"/>
      <c r="O12" s="143"/>
      <c r="P12" s="135"/>
      <c r="Q12" s="31"/>
      <c r="R12" s="49"/>
    </row>
    <row r="13" spans="1:19" s="189" customFormat="1" ht="43.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1"/>
      <c r="M13" s="140"/>
      <c r="N13" s="185"/>
      <c r="O13" s="186"/>
      <c r="P13" s="139"/>
      <c r="Q13" s="187"/>
      <c r="R13" s="188"/>
    </row>
    <row r="14" spans="1:19" ht="36" customHeight="1">
      <c r="A14" s="155"/>
      <c r="B14" s="155"/>
      <c r="C14" s="156"/>
      <c r="D14" s="156" t="s">
        <v>2746</v>
      </c>
      <c r="E14" s="155"/>
      <c r="F14" s="155"/>
      <c r="G14" s="155"/>
      <c r="H14" s="155"/>
      <c r="I14" s="191"/>
      <c r="J14" s="155"/>
      <c r="K14" s="155"/>
    </row>
    <row r="15" spans="1:19" ht="46.15" customHeight="1">
      <c r="A15" s="155"/>
      <c r="B15" s="155"/>
      <c r="C15" s="156"/>
      <c r="D15" s="119" t="s">
        <v>2747</v>
      </c>
      <c r="E15" s="155"/>
      <c r="F15" s="155"/>
      <c r="G15" s="155"/>
      <c r="H15" s="155"/>
      <c r="I15" s="191"/>
      <c r="J15" s="155"/>
      <c r="K15" s="155"/>
    </row>
    <row r="16" spans="1:19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2"/>
      <c r="M16" s="46"/>
      <c r="N16" s="43"/>
      <c r="O16" s="143"/>
      <c r="P16" s="135"/>
      <c r="Q16" s="31"/>
      <c r="R16" s="49"/>
    </row>
    <row r="17" spans="1:12" s="23" customFormat="1" ht="85.5" customHeight="1">
      <c r="A17" s="149" t="s">
        <v>14</v>
      </c>
      <c r="B17" s="150" t="s">
        <v>16</v>
      </c>
      <c r="C17" s="159" t="s">
        <v>15</v>
      </c>
      <c r="D17" s="151" t="s">
        <v>17</v>
      </c>
      <c r="E17" s="152" t="s">
        <v>18</v>
      </c>
      <c r="F17" s="153" t="s">
        <v>19</v>
      </c>
      <c r="G17" s="88" t="s">
        <v>20</v>
      </c>
      <c r="H17" s="190" t="s">
        <v>181</v>
      </c>
      <c r="I17" s="201" t="s">
        <v>25</v>
      </c>
      <c r="J17" s="154" t="s">
        <v>26</v>
      </c>
      <c r="K17" s="88" t="s">
        <v>182</v>
      </c>
    </row>
    <row r="18" spans="1:12" s="1" customFormat="1" ht="48" customHeight="1">
      <c r="A18" s="127"/>
      <c r="B18" s="128"/>
      <c r="C18" s="128"/>
      <c r="D18" s="129" t="s">
        <v>2748</v>
      </c>
      <c r="E18" s="128"/>
      <c r="F18" s="128"/>
      <c r="G18" s="128"/>
      <c r="H18" s="128"/>
      <c r="I18" s="130"/>
      <c r="J18" s="131"/>
      <c r="K18" s="132"/>
    </row>
    <row r="19" spans="1:12" s="165" customFormat="1" ht="109.15" customHeight="1">
      <c r="A19" s="121" t="s">
        <v>2749</v>
      </c>
      <c r="B19" s="123" t="s">
        <v>2750</v>
      </c>
      <c r="C19" s="202" t="s">
        <v>2749</v>
      </c>
      <c r="D19" s="124" t="s">
        <v>2751</v>
      </c>
      <c r="E19" s="32">
        <v>1</v>
      </c>
      <c r="F19" s="58">
        <v>12.99</v>
      </c>
      <c r="G19" s="138">
        <f t="shared" ref="G19:G48" si="0">F19*(1-$C$10)</f>
        <v>12.99</v>
      </c>
      <c r="H19" s="137">
        <f t="shared" ref="H19:H77" si="1">G19*(1-0.15)</f>
        <v>11.041499999999999</v>
      </c>
      <c r="I19" s="193"/>
      <c r="J19" s="164">
        <f t="shared" ref="J19:J48" si="2">I19*F19</f>
        <v>0</v>
      </c>
      <c r="K19" s="136">
        <f t="shared" ref="K19:K50" si="3">IF($I$80&gt;=24,G19*(1-0.15),G19)</f>
        <v>12.99</v>
      </c>
    </row>
    <row r="20" spans="1:12" s="165" customFormat="1" ht="109.15" customHeight="1">
      <c r="A20" s="121" t="s">
        <v>2752</v>
      </c>
      <c r="B20" s="123" t="s">
        <v>2753</v>
      </c>
      <c r="C20" s="202" t="s">
        <v>2752</v>
      </c>
      <c r="D20" s="124" t="s">
        <v>2754</v>
      </c>
      <c r="E20" s="32">
        <v>1</v>
      </c>
      <c r="F20" s="58">
        <v>2.7</v>
      </c>
      <c r="G20" s="138">
        <f t="shared" si="0"/>
        <v>2.7</v>
      </c>
      <c r="H20" s="137">
        <f t="shared" si="1"/>
        <v>2.2949999999999999</v>
      </c>
      <c r="I20" s="193"/>
      <c r="J20" s="164">
        <f t="shared" si="2"/>
        <v>0</v>
      </c>
      <c r="K20" s="136">
        <f t="shared" si="3"/>
        <v>2.7</v>
      </c>
      <c r="L20" s="174"/>
    </row>
    <row r="21" spans="1:12" s="165" customFormat="1" ht="109.15" customHeight="1">
      <c r="A21" s="121" t="s">
        <v>2755</v>
      </c>
      <c r="B21" s="123" t="s">
        <v>2756</v>
      </c>
      <c r="C21" s="202" t="s">
        <v>2755</v>
      </c>
      <c r="D21" s="124" t="s">
        <v>2757</v>
      </c>
      <c r="E21" s="32">
        <v>1</v>
      </c>
      <c r="F21" s="58">
        <v>2.7</v>
      </c>
      <c r="G21" s="138">
        <f t="shared" si="0"/>
        <v>2.7</v>
      </c>
      <c r="H21" s="137">
        <f t="shared" si="1"/>
        <v>2.2949999999999999</v>
      </c>
      <c r="I21" s="193"/>
      <c r="J21" s="164">
        <f t="shared" si="2"/>
        <v>0</v>
      </c>
      <c r="K21" s="136">
        <f t="shared" si="3"/>
        <v>2.7</v>
      </c>
    </row>
    <row r="22" spans="1:12" s="165" customFormat="1" ht="109.15" customHeight="1">
      <c r="A22" s="121" t="s">
        <v>2758</v>
      </c>
      <c r="B22" s="123" t="s">
        <v>2759</v>
      </c>
      <c r="C22" s="202" t="s">
        <v>2758</v>
      </c>
      <c r="D22" s="124" t="s">
        <v>2760</v>
      </c>
      <c r="E22" s="32">
        <v>1</v>
      </c>
      <c r="F22" s="58">
        <v>3.52</v>
      </c>
      <c r="G22" s="138">
        <f t="shared" si="0"/>
        <v>3.52</v>
      </c>
      <c r="H22" s="137">
        <f t="shared" si="1"/>
        <v>2.992</v>
      </c>
      <c r="I22" s="193"/>
      <c r="J22" s="164">
        <f t="shared" si="2"/>
        <v>0</v>
      </c>
      <c r="K22" s="136">
        <f t="shared" si="3"/>
        <v>3.52</v>
      </c>
    </row>
    <row r="23" spans="1:12" s="165" customFormat="1" ht="109.15" customHeight="1">
      <c r="A23" s="121" t="s">
        <v>2761</v>
      </c>
      <c r="B23" s="123" t="s">
        <v>2762</v>
      </c>
      <c r="C23" s="202" t="s">
        <v>2761</v>
      </c>
      <c r="D23" s="124" t="s">
        <v>2763</v>
      </c>
      <c r="E23" s="32">
        <v>1</v>
      </c>
      <c r="F23" s="58">
        <v>14.7</v>
      </c>
      <c r="G23" s="138">
        <f t="shared" si="0"/>
        <v>14.7</v>
      </c>
      <c r="H23" s="137">
        <f t="shared" si="1"/>
        <v>12.494999999999999</v>
      </c>
      <c r="I23" s="193"/>
      <c r="J23" s="164">
        <f t="shared" si="2"/>
        <v>0</v>
      </c>
      <c r="K23" s="136">
        <f t="shared" si="3"/>
        <v>14.7</v>
      </c>
    </row>
    <row r="24" spans="1:12" s="165" customFormat="1" ht="109.15" customHeight="1">
      <c r="A24" s="121" t="s">
        <v>2764</v>
      </c>
      <c r="B24" s="123" t="s">
        <v>2765</v>
      </c>
      <c r="C24" s="202" t="s">
        <v>2764</v>
      </c>
      <c r="D24" s="124" t="s">
        <v>2766</v>
      </c>
      <c r="E24" s="32">
        <v>1</v>
      </c>
      <c r="F24" s="58">
        <v>29.39</v>
      </c>
      <c r="G24" s="138">
        <f t="shared" si="0"/>
        <v>29.39</v>
      </c>
      <c r="H24" s="137">
        <f t="shared" si="1"/>
        <v>24.9815</v>
      </c>
      <c r="I24" s="193"/>
      <c r="J24" s="164">
        <f t="shared" si="2"/>
        <v>0</v>
      </c>
      <c r="K24" s="136">
        <f t="shared" si="3"/>
        <v>29.39</v>
      </c>
    </row>
    <row r="25" spans="1:12" s="165" customFormat="1" ht="109.15" customHeight="1">
      <c r="A25" s="121" t="s">
        <v>2767</v>
      </c>
      <c r="B25" s="123" t="s">
        <v>2768</v>
      </c>
      <c r="C25" s="202" t="s">
        <v>2767</v>
      </c>
      <c r="D25" s="124" t="s">
        <v>2769</v>
      </c>
      <c r="E25" s="32">
        <v>1</v>
      </c>
      <c r="F25" s="58">
        <v>58.75</v>
      </c>
      <c r="G25" s="138">
        <f t="shared" si="0"/>
        <v>58.75</v>
      </c>
      <c r="H25" s="137">
        <f t="shared" si="1"/>
        <v>49.9375</v>
      </c>
      <c r="I25" s="193"/>
      <c r="J25" s="164">
        <f t="shared" si="2"/>
        <v>0</v>
      </c>
      <c r="K25" s="136">
        <f t="shared" si="3"/>
        <v>58.75</v>
      </c>
    </row>
    <row r="26" spans="1:12" s="165" customFormat="1" ht="109.15" customHeight="1" collapsed="1">
      <c r="A26" s="121" t="s">
        <v>2770</v>
      </c>
      <c r="B26" s="123" t="s">
        <v>2771</v>
      </c>
      <c r="C26" s="202" t="s">
        <v>2770</v>
      </c>
      <c r="D26" s="124" t="s">
        <v>2772</v>
      </c>
      <c r="E26" s="32">
        <v>1</v>
      </c>
      <c r="F26" s="58">
        <v>5.67</v>
      </c>
      <c r="G26" s="138">
        <f t="shared" si="0"/>
        <v>5.67</v>
      </c>
      <c r="H26" s="137">
        <f t="shared" si="1"/>
        <v>4.8194999999999997</v>
      </c>
      <c r="I26" s="193"/>
      <c r="J26" s="164">
        <f t="shared" si="2"/>
        <v>0</v>
      </c>
      <c r="K26" s="136">
        <f t="shared" si="3"/>
        <v>5.67</v>
      </c>
    </row>
    <row r="27" spans="1:12" s="165" customFormat="1" ht="109.15" customHeight="1">
      <c r="A27" s="121" t="s">
        <v>2773</v>
      </c>
      <c r="B27" s="123" t="s">
        <v>2774</v>
      </c>
      <c r="C27" s="202" t="s">
        <v>2773</v>
      </c>
      <c r="D27" s="124" t="s">
        <v>2775</v>
      </c>
      <c r="E27" s="32">
        <v>1</v>
      </c>
      <c r="F27" s="58">
        <v>5.67</v>
      </c>
      <c r="G27" s="138">
        <f t="shared" si="0"/>
        <v>5.67</v>
      </c>
      <c r="H27" s="137">
        <f t="shared" si="1"/>
        <v>4.8194999999999997</v>
      </c>
      <c r="I27" s="193"/>
      <c r="J27" s="164">
        <f t="shared" si="2"/>
        <v>0</v>
      </c>
      <c r="K27" s="136">
        <f t="shared" si="3"/>
        <v>5.67</v>
      </c>
    </row>
    <row r="28" spans="1:12" s="165" customFormat="1" ht="109.15" customHeight="1">
      <c r="A28" s="121" t="s">
        <v>2776</v>
      </c>
      <c r="B28" s="123" t="s">
        <v>2777</v>
      </c>
      <c r="C28" s="202" t="s">
        <v>2776</v>
      </c>
      <c r="D28" s="124" t="s">
        <v>2778</v>
      </c>
      <c r="E28" s="32">
        <v>1</v>
      </c>
      <c r="F28" s="58">
        <v>5.67</v>
      </c>
      <c r="G28" s="138">
        <f t="shared" si="0"/>
        <v>5.67</v>
      </c>
      <c r="H28" s="137">
        <f t="shared" si="1"/>
        <v>4.8194999999999997</v>
      </c>
      <c r="I28" s="193"/>
      <c r="J28" s="164">
        <f t="shared" si="2"/>
        <v>0</v>
      </c>
      <c r="K28" s="136">
        <f t="shared" si="3"/>
        <v>5.67</v>
      </c>
    </row>
    <row r="29" spans="1:12" s="165" customFormat="1" ht="109.15" customHeight="1">
      <c r="A29" s="121" t="s">
        <v>2779</v>
      </c>
      <c r="B29" s="123" t="s">
        <v>2780</v>
      </c>
      <c r="C29" s="202" t="s">
        <v>2779</v>
      </c>
      <c r="D29" s="124" t="s">
        <v>2781</v>
      </c>
      <c r="E29" s="32">
        <v>1</v>
      </c>
      <c r="F29" s="58">
        <v>2.2599999999999998</v>
      </c>
      <c r="G29" s="138">
        <f t="shared" si="0"/>
        <v>2.2599999999999998</v>
      </c>
      <c r="H29" s="137">
        <f t="shared" si="1"/>
        <v>1.9209999999999998</v>
      </c>
      <c r="I29" s="193"/>
      <c r="J29" s="164">
        <f t="shared" si="2"/>
        <v>0</v>
      </c>
      <c r="K29" s="136">
        <f t="shared" si="3"/>
        <v>2.2599999999999998</v>
      </c>
    </row>
    <row r="30" spans="1:12" s="165" customFormat="1" ht="109.15" customHeight="1">
      <c r="A30" s="121" t="s">
        <v>2782</v>
      </c>
      <c r="B30" s="123" t="s">
        <v>2783</v>
      </c>
      <c r="C30" s="202" t="s">
        <v>2782</v>
      </c>
      <c r="D30" s="124" t="s">
        <v>2784</v>
      </c>
      <c r="E30" s="32">
        <v>1</v>
      </c>
      <c r="F30" s="58">
        <v>2.2599999999999998</v>
      </c>
      <c r="G30" s="138">
        <f t="shared" si="0"/>
        <v>2.2599999999999998</v>
      </c>
      <c r="H30" s="137">
        <f t="shared" si="1"/>
        <v>1.9209999999999998</v>
      </c>
      <c r="I30" s="193"/>
      <c r="J30" s="164">
        <f t="shared" si="2"/>
        <v>0</v>
      </c>
      <c r="K30" s="136">
        <f t="shared" si="3"/>
        <v>2.2599999999999998</v>
      </c>
    </row>
    <row r="31" spans="1:12" s="165" customFormat="1" ht="109.15" customHeight="1">
      <c r="A31" s="121" t="s">
        <v>2785</v>
      </c>
      <c r="B31" s="123" t="s">
        <v>2786</v>
      </c>
      <c r="C31" s="202" t="s">
        <v>2785</v>
      </c>
      <c r="D31" s="124" t="s">
        <v>2787</v>
      </c>
      <c r="E31" s="32">
        <v>1</v>
      </c>
      <c r="F31" s="58">
        <v>15.56</v>
      </c>
      <c r="G31" s="138">
        <f t="shared" si="0"/>
        <v>15.56</v>
      </c>
      <c r="H31" s="137">
        <f t="shared" si="1"/>
        <v>13.226000000000001</v>
      </c>
      <c r="I31" s="193"/>
      <c r="J31" s="164">
        <f t="shared" si="2"/>
        <v>0</v>
      </c>
      <c r="K31" s="136">
        <f t="shared" si="3"/>
        <v>15.56</v>
      </c>
    </row>
    <row r="32" spans="1:12" s="165" customFormat="1" ht="109.15" customHeight="1">
      <c r="A32" s="121" t="s">
        <v>2788</v>
      </c>
      <c r="B32" s="123" t="s">
        <v>2789</v>
      </c>
      <c r="C32" s="202" t="s">
        <v>2788</v>
      </c>
      <c r="D32" s="124" t="s">
        <v>2790</v>
      </c>
      <c r="E32" s="32">
        <v>1</v>
      </c>
      <c r="F32" s="58">
        <v>4.93</v>
      </c>
      <c r="G32" s="138">
        <f t="shared" si="0"/>
        <v>4.93</v>
      </c>
      <c r="H32" s="137">
        <f t="shared" si="1"/>
        <v>4.1904999999999992</v>
      </c>
      <c r="I32" s="193"/>
      <c r="J32" s="164">
        <f t="shared" si="2"/>
        <v>0</v>
      </c>
      <c r="K32" s="136">
        <f t="shared" si="3"/>
        <v>4.93</v>
      </c>
    </row>
    <row r="33" spans="1:12" s="165" customFormat="1" ht="109.15" customHeight="1">
      <c r="A33" s="121" t="s">
        <v>2791</v>
      </c>
      <c r="B33" s="123" t="s">
        <v>2792</v>
      </c>
      <c r="C33" s="202" t="s">
        <v>2791</v>
      </c>
      <c r="D33" s="124" t="s">
        <v>2793</v>
      </c>
      <c r="E33" s="32">
        <v>1</v>
      </c>
      <c r="F33" s="58">
        <v>5.67</v>
      </c>
      <c r="G33" s="138">
        <f t="shared" si="0"/>
        <v>5.67</v>
      </c>
      <c r="H33" s="137">
        <f t="shared" si="1"/>
        <v>4.8194999999999997</v>
      </c>
      <c r="I33" s="193"/>
      <c r="J33" s="164">
        <f t="shared" si="2"/>
        <v>0</v>
      </c>
      <c r="K33" s="136">
        <f t="shared" si="3"/>
        <v>5.67</v>
      </c>
    </row>
    <row r="34" spans="1:12" s="165" customFormat="1" ht="109.15" customHeight="1">
      <c r="A34" s="121" t="s">
        <v>2794</v>
      </c>
      <c r="B34" s="123" t="s">
        <v>2795</v>
      </c>
      <c r="C34" s="202" t="s">
        <v>2794</v>
      </c>
      <c r="D34" s="124" t="s">
        <v>2796</v>
      </c>
      <c r="E34" s="32">
        <v>1</v>
      </c>
      <c r="F34" s="58">
        <v>5.67</v>
      </c>
      <c r="G34" s="138">
        <f t="shared" si="0"/>
        <v>5.67</v>
      </c>
      <c r="H34" s="137">
        <f t="shared" si="1"/>
        <v>4.8194999999999997</v>
      </c>
      <c r="I34" s="193"/>
      <c r="J34" s="164">
        <f t="shared" si="2"/>
        <v>0</v>
      </c>
      <c r="K34" s="136">
        <f t="shared" si="3"/>
        <v>5.67</v>
      </c>
    </row>
    <row r="35" spans="1:12" s="165" customFormat="1" ht="109.15" customHeight="1">
      <c r="A35" s="121" t="s">
        <v>2797</v>
      </c>
      <c r="B35" s="123" t="s">
        <v>2798</v>
      </c>
      <c r="C35" s="202" t="s">
        <v>2797</v>
      </c>
      <c r="D35" s="124" t="s">
        <v>2799</v>
      </c>
      <c r="E35" s="32">
        <v>1</v>
      </c>
      <c r="F35" s="58">
        <v>5.67</v>
      </c>
      <c r="G35" s="138">
        <f t="shared" si="0"/>
        <v>5.67</v>
      </c>
      <c r="H35" s="137">
        <f t="shared" si="1"/>
        <v>4.8194999999999997</v>
      </c>
      <c r="I35" s="193"/>
      <c r="J35" s="164">
        <f t="shared" si="2"/>
        <v>0</v>
      </c>
      <c r="K35" s="136">
        <f t="shared" si="3"/>
        <v>5.67</v>
      </c>
    </row>
    <row r="36" spans="1:12" s="165" customFormat="1" ht="109.15" customHeight="1">
      <c r="A36" s="121" t="s">
        <v>2800</v>
      </c>
      <c r="B36" s="123" t="s">
        <v>2801</v>
      </c>
      <c r="C36" s="202" t="s">
        <v>2800</v>
      </c>
      <c r="D36" s="124" t="s">
        <v>2802</v>
      </c>
      <c r="E36" s="32">
        <v>6</v>
      </c>
      <c r="F36" s="58">
        <v>2.2599999999999998</v>
      </c>
      <c r="G36" s="138">
        <f t="shared" si="0"/>
        <v>2.2599999999999998</v>
      </c>
      <c r="H36" s="137">
        <f t="shared" si="1"/>
        <v>1.9209999999999998</v>
      </c>
      <c r="I36" s="193"/>
      <c r="J36" s="164">
        <f t="shared" si="2"/>
        <v>0</v>
      </c>
      <c r="K36" s="136">
        <f t="shared" si="3"/>
        <v>2.2599999999999998</v>
      </c>
    </row>
    <row r="37" spans="1:12" s="165" customFormat="1" ht="109.15" customHeight="1">
      <c r="A37" s="121" t="s">
        <v>2803</v>
      </c>
      <c r="B37" s="123" t="s">
        <v>2804</v>
      </c>
      <c r="C37" s="202" t="s">
        <v>2803</v>
      </c>
      <c r="D37" s="124" t="s">
        <v>2805</v>
      </c>
      <c r="E37" s="32">
        <v>6</v>
      </c>
      <c r="F37" s="58">
        <v>2.2599999999999998</v>
      </c>
      <c r="G37" s="138">
        <f t="shared" si="0"/>
        <v>2.2599999999999998</v>
      </c>
      <c r="H37" s="137">
        <f t="shared" si="1"/>
        <v>1.9209999999999998</v>
      </c>
      <c r="I37" s="193"/>
      <c r="J37" s="164">
        <f t="shared" si="2"/>
        <v>0</v>
      </c>
      <c r="K37" s="136">
        <f t="shared" si="3"/>
        <v>2.2599999999999998</v>
      </c>
    </row>
    <row r="38" spans="1:12" s="165" customFormat="1" ht="109.15" customHeight="1">
      <c r="A38" s="121" t="s">
        <v>2806</v>
      </c>
      <c r="B38" s="123" t="s">
        <v>2807</v>
      </c>
      <c r="C38" s="202" t="s">
        <v>2806</v>
      </c>
      <c r="D38" s="124" t="s">
        <v>2808</v>
      </c>
      <c r="E38" s="32">
        <v>6</v>
      </c>
      <c r="F38" s="58">
        <v>2.2599999999999998</v>
      </c>
      <c r="G38" s="138">
        <f t="shared" si="0"/>
        <v>2.2599999999999998</v>
      </c>
      <c r="H38" s="137">
        <f t="shared" si="1"/>
        <v>1.9209999999999998</v>
      </c>
      <c r="I38" s="193"/>
      <c r="J38" s="164">
        <f t="shared" si="2"/>
        <v>0</v>
      </c>
      <c r="K38" s="136">
        <f t="shared" si="3"/>
        <v>2.2599999999999998</v>
      </c>
    </row>
    <row r="39" spans="1:12" s="165" customFormat="1" ht="109.15" customHeight="1">
      <c r="A39" s="121" t="s">
        <v>2809</v>
      </c>
      <c r="B39" s="123" t="s">
        <v>2810</v>
      </c>
      <c r="C39" s="202" t="s">
        <v>2809</v>
      </c>
      <c r="D39" s="124" t="s">
        <v>2811</v>
      </c>
      <c r="E39" s="32">
        <v>6</v>
      </c>
      <c r="F39" s="58">
        <v>2.2599999999999998</v>
      </c>
      <c r="G39" s="138">
        <f t="shared" si="0"/>
        <v>2.2599999999999998</v>
      </c>
      <c r="H39" s="137">
        <f t="shared" si="1"/>
        <v>1.9209999999999998</v>
      </c>
      <c r="I39" s="193"/>
      <c r="J39" s="164">
        <f t="shared" si="2"/>
        <v>0</v>
      </c>
      <c r="K39" s="136">
        <f t="shared" si="3"/>
        <v>2.2599999999999998</v>
      </c>
    </row>
    <row r="40" spans="1:12" s="175" customFormat="1" ht="109.15" customHeight="1">
      <c r="A40" s="121" t="s">
        <v>2812</v>
      </c>
      <c r="B40" s="123" t="s">
        <v>2813</v>
      </c>
      <c r="C40" s="202" t="s">
        <v>2812</v>
      </c>
      <c r="D40" s="124" t="s">
        <v>2814</v>
      </c>
      <c r="E40" s="32">
        <v>1</v>
      </c>
      <c r="F40" s="58">
        <v>16.350000000000001</v>
      </c>
      <c r="G40" s="138">
        <f t="shared" si="0"/>
        <v>16.350000000000001</v>
      </c>
      <c r="H40" s="137">
        <f t="shared" si="1"/>
        <v>13.897500000000001</v>
      </c>
      <c r="I40" s="193"/>
      <c r="J40" s="164">
        <f t="shared" si="2"/>
        <v>0</v>
      </c>
      <c r="K40" s="136">
        <f t="shared" si="3"/>
        <v>16.350000000000001</v>
      </c>
    </row>
    <row r="41" spans="1:12" s="175" customFormat="1" ht="109.15" customHeight="1">
      <c r="A41" s="121" t="s">
        <v>2815</v>
      </c>
      <c r="B41" s="123" t="s">
        <v>2816</v>
      </c>
      <c r="C41" s="202" t="s">
        <v>2815</v>
      </c>
      <c r="D41" s="124" t="s">
        <v>2817</v>
      </c>
      <c r="E41" s="32">
        <v>1</v>
      </c>
      <c r="F41" s="58">
        <v>12.05</v>
      </c>
      <c r="G41" s="138">
        <f t="shared" si="0"/>
        <v>12.05</v>
      </c>
      <c r="H41" s="137">
        <f t="shared" si="1"/>
        <v>10.2425</v>
      </c>
      <c r="I41" s="193"/>
      <c r="J41" s="164">
        <f t="shared" si="2"/>
        <v>0</v>
      </c>
      <c r="K41" s="136">
        <f t="shared" si="3"/>
        <v>12.05</v>
      </c>
    </row>
    <row r="42" spans="1:12" s="175" customFormat="1" ht="109.15" customHeight="1">
      <c r="A42" s="121" t="s">
        <v>2818</v>
      </c>
      <c r="B42" s="123" t="s">
        <v>2819</v>
      </c>
      <c r="C42" s="202" t="s">
        <v>2818</v>
      </c>
      <c r="D42" s="124" t="s">
        <v>2820</v>
      </c>
      <c r="E42" s="32">
        <v>1</v>
      </c>
      <c r="F42" s="58">
        <v>19.89</v>
      </c>
      <c r="G42" s="138">
        <f t="shared" si="0"/>
        <v>19.89</v>
      </c>
      <c r="H42" s="137">
        <f t="shared" si="1"/>
        <v>16.906500000000001</v>
      </c>
      <c r="I42" s="193"/>
      <c r="J42" s="164">
        <f t="shared" si="2"/>
        <v>0</v>
      </c>
      <c r="K42" s="136">
        <f t="shared" si="3"/>
        <v>19.89</v>
      </c>
    </row>
    <row r="43" spans="1:12" s="176" customFormat="1" ht="109.15" customHeight="1">
      <c r="A43" s="121" t="s">
        <v>2821</v>
      </c>
      <c r="B43" s="123" t="s">
        <v>2822</v>
      </c>
      <c r="C43" s="202" t="s">
        <v>2821</v>
      </c>
      <c r="D43" s="124" t="s">
        <v>2823</v>
      </c>
      <c r="E43" s="32">
        <v>1</v>
      </c>
      <c r="F43" s="58">
        <v>19.89</v>
      </c>
      <c r="G43" s="138">
        <f t="shared" si="0"/>
        <v>19.89</v>
      </c>
      <c r="H43" s="137">
        <f t="shared" si="1"/>
        <v>16.906500000000001</v>
      </c>
      <c r="I43" s="193"/>
      <c r="J43" s="164">
        <f t="shared" si="2"/>
        <v>0</v>
      </c>
      <c r="K43" s="136">
        <f t="shared" si="3"/>
        <v>19.89</v>
      </c>
    </row>
    <row r="44" spans="1:12" s="176" customFormat="1" ht="109.15" customHeight="1">
      <c r="A44" s="121" t="s">
        <v>2824</v>
      </c>
      <c r="B44" s="123" t="s">
        <v>2825</v>
      </c>
      <c r="C44" s="202" t="s">
        <v>2824</v>
      </c>
      <c r="D44" s="124" t="s">
        <v>2826</v>
      </c>
      <c r="E44" s="32">
        <v>1</v>
      </c>
      <c r="F44" s="58">
        <v>19.829999999999998</v>
      </c>
      <c r="G44" s="138">
        <f t="shared" si="0"/>
        <v>19.829999999999998</v>
      </c>
      <c r="H44" s="137">
        <f t="shared" si="1"/>
        <v>16.855499999999999</v>
      </c>
      <c r="I44" s="193"/>
      <c r="J44" s="164">
        <f t="shared" si="2"/>
        <v>0</v>
      </c>
      <c r="K44" s="136">
        <f t="shared" si="3"/>
        <v>19.829999999999998</v>
      </c>
    </row>
    <row r="45" spans="1:12" s="176" customFormat="1" ht="109.15" customHeight="1">
      <c r="A45" s="121" t="s">
        <v>2827</v>
      </c>
      <c r="B45" s="123" t="s">
        <v>2828</v>
      </c>
      <c r="C45" s="202" t="s">
        <v>2827</v>
      </c>
      <c r="D45" s="124" t="s">
        <v>2829</v>
      </c>
      <c r="E45" s="32">
        <v>1</v>
      </c>
      <c r="F45" s="58">
        <v>39.619999999999997</v>
      </c>
      <c r="G45" s="138">
        <f t="shared" si="0"/>
        <v>39.619999999999997</v>
      </c>
      <c r="H45" s="137">
        <f t="shared" si="1"/>
        <v>33.677</v>
      </c>
      <c r="I45" s="193"/>
      <c r="J45" s="164">
        <f t="shared" si="2"/>
        <v>0</v>
      </c>
      <c r="K45" s="136">
        <f t="shared" si="3"/>
        <v>39.619999999999997</v>
      </c>
    </row>
    <row r="46" spans="1:12" s="176" customFormat="1" ht="109.15" customHeight="1">
      <c r="A46" s="121" t="s">
        <v>2830</v>
      </c>
      <c r="B46" s="123" t="s">
        <v>2831</v>
      </c>
      <c r="C46" s="202" t="s">
        <v>2830</v>
      </c>
      <c r="D46" s="124" t="s">
        <v>2832</v>
      </c>
      <c r="E46" s="32">
        <v>1</v>
      </c>
      <c r="F46" s="58">
        <v>49.53</v>
      </c>
      <c r="G46" s="138">
        <f t="shared" si="0"/>
        <v>49.53</v>
      </c>
      <c r="H46" s="137">
        <f t="shared" si="1"/>
        <v>42.100499999999997</v>
      </c>
      <c r="I46" s="193"/>
      <c r="J46" s="164">
        <f t="shared" si="2"/>
        <v>0</v>
      </c>
      <c r="K46" s="136">
        <f t="shared" si="3"/>
        <v>49.53</v>
      </c>
    </row>
    <row r="47" spans="1:12" s="176" customFormat="1" ht="109.15" customHeight="1">
      <c r="A47" s="121" t="s">
        <v>2833</v>
      </c>
      <c r="B47" s="123" t="s">
        <v>2834</v>
      </c>
      <c r="C47" s="202" t="s">
        <v>2833</v>
      </c>
      <c r="D47" s="124" t="s">
        <v>2835</v>
      </c>
      <c r="E47" s="32">
        <v>1</v>
      </c>
      <c r="F47" s="58">
        <v>8.84</v>
      </c>
      <c r="G47" s="138">
        <f t="shared" si="0"/>
        <v>8.84</v>
      </c>
      <c r="H47" s="137">
        <f t="shared" si="1"/>
        <v>7.5139999999999993</v>
      </c>
      <c r="I47" s="193"/>
      <c r="J47" s="164">
        <f t="shared" si="2"/>
        <v>0</v>
      </c>
      <c r="K47" s="136">
        <f t="shared" si="3"/>
        <v>8.84</v>
      </c>
    </row>
    <row r="48" spans="1:12" s="165" customFormat="1" ht="109.15" customHeight="1">
      <c r="A48" s="121" t="s">
        <v>2836</v>
      </c>
      <c r="B48" s="123" t="s">
        <v>2837</v>
      </c>
      <c r="C48" s="202" t="s">
        <v>2836</v>
      </c>
      <c r="D48" s="124" t="s">
        <v>2838</v>
      </c>
      <c r="E48" s="32">
        <v>1</v>
      </c>
      <c r="F48" s="58">
        <v>14.62</v>
      </c>
      <c r="G48" s="138">
        <f t="shared" si="0"/>
        <v>14.62</v>
      </c>
      <c r="H48" s="137">
        <f t="shared" si="1"/>
        <v>12.427</v>
      </c>
      <c r="I48" s="193"/>
      <c r="J48" s="164">
        <f t="shared" si="2"/>
        <v>0</v>
      </c>
      <c r="K48" s="136">
        <f t="shared" si="3"/>
        <v>14.62</v>
      </c>
      <c r="L48" s="174"/>
    </row>
    <row r="49" spans="1:12" s="165" customFormat="1" ht="109.15" customHeight="1">
      <c r="A49" s="121" t="s">
        <v>2839</v>
      </c>
      <c r="B49" s="123" t="s">
        <v>2840</v>
      </c>
      <c r="C49" s="202" t="s">
        <v>2839</v>
      </c>
      <c r="D49" s="124" t="s">
        <v>2841</v>
      </c>
      <c r="E49" s="32">
        <v>1</v>
      </c>
      <c r="F49" s="58">
        <v>19.77</v>
      </c>
      <c r="G49" s="138">
        <f t="shared" ref="G49:G79" si="4">F49*(1-$C$10)</f>
        <v>19.77</v>
      </c>
      <c r="H49" s="137">
        <f t="shared" si="1"/>
        <v>16.804500000000001</v>
      </c>
      <c r="I49" s="193"/>
      <c r="J49" s="164">
        <f t="shared" ref="J49:J79" si="5">I49*F49</f>
        <v>0</v>
      </c>
      <c r="K49" s="136">
        <f t="shared" si="3"/>
        <v>19.77</v>
      </c>
    </row>
    <row r="50" spans="1:12" s="165" customFormat="1" ht="109.15" customHeight="1">
      <c r="A50" s="121" t="s">
        <v>2842</v>
      </c>
      <c r="B50" s="123" t="s">
        <v>2843</v>
      </c>
      <c r="C50" s="202" t="s">
        <v>2842</v>
      </c>
      <c r="D50" s="124" t="s">
        <v>2844</v>
      </c>
      <c r="E50" s="32">
        <v>1</v>
      </c>
      <c r="F50" s="58">
        <v>39.549999999999997</v>
      </c>
      <c r="G50" s="138">
        <f t="shared" si="4"/>
        <v>39.549999999999997</v>
      </c>
      <c r="H50" s="137">
        <f t="shared" si="1"/>
        <v>33.6175</v>
      </c>
      <c r="I50" s="193"/>
      <c r="J50" s="164">
        <f t="shared" si="5"/>
        <v>0</v>
      </c>
      <c r="K50" s="136">
        <f t="shared" si="3"/>
        <v>39.549999999999997</v>
      </c>
      <c r="L50" s="174"/>
    </row>
    <row r="51" spans="1:12" s="165" customFormat="1" ht="109.15" customHeight="1">
      <c r="A51" s="121" t="s">
        <v>2845</v>
      </c>
      <c r="B51" s="123" t="s">
        <v>2846</v>
      </c>
      <c r="C51" s="202" t="s">
        <v>2845</v>
      </c>
      <c r="D51" s="124" t="s">
        <v>2847</v>
      </c>
      <c r="E51" s="32">
        <v>1</v>
      </c>
      <c r="F51" s="58">
        <v>55.39</v>
      </c>
      <c r="G51" s="138">
        <f t="shared" si="4"/>
        <v>55.39</v>
      </c>
      <c r="H51" s="137">
        <f t="shared" si="1"/>
        <v>47.081499999999998</v>
      </c>
      <c r="I51" s="193"/>
      <c r="J51" s="164">
        <f t="shared" si="5"/>
        <v>0</v>
      </c>
      <c r="K51" s="136">
        <f t="shared" ref="K51:K79" si="6">IF($I$80&gt;=24,G51*(1-0.15),G51)</f>
        <v>55.39</v>
      </c>
    </row>
    <row r="52" spans="1:12" s="165" customFormat="1" ht="109.15" customHeight="1">
      <c r="A52" s="121" t="s">
        <v>2848</v>
      </c>
      <c r="B52" s="123" t="s">
        <v>2849</v>
      </c>
      <c r="C52" s="202" t="s">
        <v>2848</v>
      </c>
      <c r="D52" s="124" t="s">
        <v>2850</v>
      </c>
      <c r="E52" s="32">
        <v>1</v>
      </c>
      <c r="F52" s="58">
        <v>92.44</v>
      </c>
      <c r="G52" s="138">
        <f t="shared" si="4"/>
        <v>92.44</v>
      </c>
      <c r="H52" s="137">
        <f t="shared" si="1"/>
        <v>78.573999999999998</v>
      </c>
      <c r="I52" s="193"/>
      <c r="J52" s="164">
        <f t="shared" si="5"/>
        <v>0</v>
      </c>
      <c r="K52" s="136">
        <f t="shared" si="6"/>
        <v>92.44</v>
      </c>
    </row>
    <row r="53" spans="1:12" s="165" customFormat="1" ht="109.15" customHeight="1">
      <c r="A53" s="121" t="s">
        <v>2851</v>
      </c>
      <c r="B53" s="123" t="s">
        <v>2852</v>
      </c>
      <c r="C53" s="202" t="s">
        <v>2851</v>
      </c>
      <c r="D53" s="124" t="s">
        <v>2853</v>
      </c>
      <c r="E53" s="32">
        <v>6</v>
      </c>
      <c r="F53" s="58">
        <v>11.71</v>
      </c>
      <c r="G53" s="138">
        <f t="shared" si="4"/>
        <v>11.71</v>
      </c>
      <c r="H53" s="137">
        <f t="shared" si="1"/>
        <v>9.9535</v>
      </c>
      <c r="I53" s="193"/>
      <c r="J53" s="164">
        <f t="shared" si="5"/>
        <v>0</v>
      </c>
      <c r="K53" s="136">
        <f t="shared" si="6"/>
        <v>11.71</v>
      </c>
    </row>
    <row r="54" spans="1:12" s="165" customFormat="1" ht="109.15" customHeight="1">
      <c r="A54" s="121" t="s">
        <v>2854</v>
      </c>
      <c r="B54" s="123" t="s">
        <v>2855</v>
      </c>
      <c r="C54" s="202" t="s">
        <v>2854</v>
      </c>
      <c r="D54" s="124" t="s">
        <v>2856</v>
      </c>
      <c r="E54" s="32">
        <v>1</v>
      </c>
      <c r="F54" s="58">
        <v>8.84</v>
      </c>
      <c r="G54" s="138">
        <f t="shared" si="4"/>
        <v>8.84</v>
      </c>
      <c r="H54" s="137">
        <f t="shared" si="1"/>
        <v>7.5139999999999993</v>
      </c>
      <c r="I54" s="193"/>
      <c r="J54" s="164">
        <f t="shared" si="5"/>
        <v>0</v>
      </c>
      <c r="K54" s="136">
        <f t="shared" si="6"/>
        <v>8.84</v>
      </c>
    </row>
    <row r="55" spans="1:12" s="165" customFormat="1" ht="109.15" customHeight="1">
      <c r="A55" s="121" t="s">
        <v>2857</v>
      </c>
      <c r="B55" s="123" t="s">
        <v>2858</v>
      </c>
      <c r="C55" s="202" t="s">
        <v>2857</v>
      </c>
      <c r="D55" s="124" t="s">
        <v>2859</v>
      </c>
      <c r="E55" s="32">
        <v>1</v>
      </c>
      <c r="F55" s="58">
        <v>8.84</v>
      </c>
      <c r="G55" s="138">
        <f t="shared" si="4"/>
        <v>8.84</v>
      </c>
      <c r="H55" s="137">
        <f t="shared" si="1"/>
        <v>7.5139999999999993</v>
      </c>
      <c r="I55" s="193"/>
      <c r="J55" s="164">
        <f t="shared" si="5"/>
        <v>0</v>
      </c>
      <c r="K55" s="136">
        <f t="shared" si="6"/>
        <v>8.84</v>
      </c>
    </row>
    <row r="56" spans="1:12" s="165" customFormat="1" ht="109.15" customHeight="1" collapsed="1">
      <c r="A56" s="121" t="s">
        <v>2860</v>
      </c>
      <c r="B56" s="123" t="s">
        <v>2861</v>
      </c>
      <c r="C56" s="202" t="s">
        <v>2860</v>
      </c>
      <c r="D56" s="124" t="s">
        <v>2862</v>
      </c>
      <c r="E56" s="32">
        <v>1</v>
      </c>
      <c r="F56" s="58">
        <v>8.84</v>
      </c>
      <c r="G56" s="138">
        <f t="shared" si="4"/>
        <v>8.84</v>
      </c>
      <c r="H56" s="137">
        <f t="shared" si="1"/>
        <v>7.5139999999999993</v>
      </c>
      <c r="I56" s="193"/>
      <c r="J56" s="164">
        <f t="shared" si="5"/>
        <v>0</v>
      </c>
      <c r="K56" s="136">
        <f t="shared" si="6"/>
        <v>8.84</v>
      </c>
    </row>
    <row r="57" spans="1:12" s="165" customFormat="1" ht="109.15" customHeight="1">
      <c r="A57" s="121" t="s">
        <v>2863</v>
      </c>
      <c r="B57" s="123" t="s">
        <v>2864</v>
      </c>
      <c r="C57" s="202" t="s">
        <v>2863</v>
      </c>
      <c r="D57" s="124" t="s">
        <v>2865</v>
      </c>
      <c r="E57" s="32">
        <v>1</v>
      </c>
      <c r="F57" s="58">
        <v>13.21</v>
      </c>
      <c r="G57" s="138">
        <f t="shared" si="4"/>
        <v>13.21</v>
      </c>
      <c r="H57" s="137">
        <f t="shared" si="1"/>
        <v>11.2285</v>
      </c>
      <c r="I57" s="193"/>
      <c r="J57" s="164">
        <f t="shared" si="5"/>
        <v>0</v>
      </c>
      <c r="K57" s="136">
        <f t="shared" si="6"/>
        <v>13.21</v>
      </c>
    </row>
    <row r="58" spans="1:12" s="165" customFormat="1" ht="109.15" customHeight="1">
      <c r="A58" s="121" t="s">
        <v>2866</v>
      </c>
      <c r="B58" s="123" t="s">
        <v>2867</v>
      </c>
      <c r="C58" s="202" t="s">
        <v>2866</v>
      </c>
      <c r="D58" s="124" t="s">
        <v>2868</v>
      </c>
      <c r="E58" s="32">
        <v>6</v>
      </c>
      <c r="F58" s="58">
        <v>11.71</v>
      </c>
      <c r="G58" s="138">
        <f t="shared" si="4"/>
        <v>11.71</v>
      </c>
      <c r="H58" s="137">
        <f t="shared" si="1"/>
        <v>9.9535</v>
      </c>
      <c r="I58" s="193"/>
      <c r="J58" s="164">
        <f t="shared" si="5"/>
        <v>0</v>
      </c>
      <c r="K58" s="136">
        <f t="shared" si="6"/>
        <v>11.71</v>
      </c>
    </row>
    <row r="59" spans="1:12" s="165" customFormat="1" ht="109.15" customHeight="1">
      <c r="A59" s="121" t="s">
        <v>2869</v>
      </c>
      <c r="B59" s="123" t="s">
        <v>2870</v>
      </c>
      <c r="C59" s="202" t="s">
        <v>2869</v>
      </c>
      <c r="D59" s="124" t="s">
        <v>2871</v>
      </c>
      <c r="E59" s="32">
        <v>1</v>
      </c>
      <c r="F59" s="58">
        <v>11.1</v>
      </c>
      <c r="G59" s="138">
        <f t="shared" si="4"/>
        <v>11.1</v>
      </c>
      <c r="H59" s="137">
        <f t="shared" si="1"/>
        <v>9.4349999999999987</v>
      </c>
      <c r="I59" s="193"/>
      <c r="J59" s="164">
        <f t="shared" si="5"/>
        <v>0</v>
      </c>
      <c r="K59" s="136">
        <f t="shared" si="6"/>
        <v>11.1</v>
      </c>
    </row>
    <row r="60" spans="1:12" s="165" customFormat="1" ht="109.15" customHeight="1">
      <c r="A60" s="121" t="s">
        <v>2872</v>
      </c>
      <c r="B60" s="123" t="s">
        <v>2873</v>
      </c>
      <c r="C60" s="202" t="s">
        <v>2872</v>
      </c>
      <c r="D60" s="124" t="s">
        <v>2874</v>
      </c>
      <c r="E60" s="32">
        <v>1</v>
      </c>
      <c r="F60" s="58">
        <v>11.1</v>
      </c>
      <c r="G60" s="138">
        <f t="shared" si="4"/>
        <v>11.1</v>
      </c>
      <c r="H60" s="137">
        <f t="shared" si="1"/>
        <v>9.4349999999999987</v>
      </c>
      <c r="I60" s="193"/>
      <c r="J60" s="164">
        <f t="shared" si="5"/>
        <v>0</v>
      </c>
      <c r="K60" s="136">
        <f t="shared" si="6"/>
        <v>11.1</v>
      </c>
    </row>
    <row r="61" spans="1:12" s="165" customFormat="1" ht="109.15" customHeight="1">
      <c r="A61" s="121" t="s">
        <v>2875</v>
      </c>
      <c r="B61" s="123" t="s">
        <v>2876</v>
      </c>
      <c r="C61" s="202" t="s">
        <v>2875</v>
      </c>
      <c r="D61" s="124" t="s">
        <v>2877</v>
      </c>
      <c r="E61" s="32">
        <v>1</v>
      </c>
      <c r="F61" s="58">
        <v>11.1</v>
      </c>
      <c r="G61" s="138">
        <f t="shared" si="4"/>
        <v>11.1</v>
      </c>
      <c r="H61" s="137">
        <f t="shared" si="1"/>
        <v>9.4349999999999987</v>
      </c>
      <c r="I61" s="193"/>
      <c r="J61" s="164">
        <f t="shared" si="5"/>
        <v>0</v>
      </c>
      <c r="K61" s="136">
        <f t="shared" si="6"/>
        <v>11.1</v>
      </c>
    </row>
    <row r="62" spans="1:12" s="165" customFormat="1" ht="109.15" customHeight="1">
      <c r="A62" s="121" t="s">
        <v>2878</v>
      </c>
      <c r="B62" s="123" t="s">
        <v>2879</v>
      </c>
      <c r="C62" s="202" t="s">
        <v>2878</v>
      </c>
      <c r="D62" s="124" t="s">
        <v>2880</v>
      </c>
      <c r="E62" s="32">
        <v>1</v>
      </c>
      <c r="F62" s="58">
        <v>11.1</v>
      </c>
      <c r="G62" s="138">
        <f t="shared" si="4"/>
        <v>11.1</v>
      </c>
      <c r="H62" s="137">
        <f t="shared" si="1"/>
        <v>9.4349999999999987</v>
      </c>
      <c r="I62" s="193"/>
      <c r="J62" s="164">
        <f t="shared" si="5"/>
        <v>0</v>
      </c>
      <c r="K62" s="136">
        <f t="shared" si="6"/>
        <v>11.1</v>
      </c>
    </row>
    <row r="63" spans="1:12" s="165" customFormat="1" ht="109.15" customHeight="1">
      <c r="A63" s="121" t="s">
        <v>2881</v>
      </c>
      <c r="B63" s="123" t="s">
        <v>2882</v>
      </c>
      <c r="C63" s="202" t="s">
        <v>2881</v>
      </c>
      <c r="D63" s="124" t="s">
        <v>2883</v>
      </c>
      <c r="E63" s="32">
        <v>1</v>
      </c>
      <c r="F63" s="58">
        <v>11.1</v>
      </c>
      <c r="G63" s="138">
        <f t="shared" si="4"/>
        <v>11.1</v>
      </c>
      <c r="H63" s="137">
        <f t="shared" si="1"/>
        <v>9.4349999999999987</v>
      </c>
      <c r="I63" s="193"/>
      <c r="J63" s="164">
        <f t="shared" si="5"/>
        <v>0</v>
      </c>
      <c r="K63" s="136">
        <f t="shared" si="6"/>
        <v>11.1</v>
      </c>
    </row>
    <row r="64" spans="1:12" s="165" customFormat="1" ht="109.15" customHeight="1">
      <c r="A64" s="121" t="s">
        <v>2884</v>
      </c>
      <c r="B64" s="123" t="s">
        <v>2885</v>
      </c>
      <c r="C64" s="202" t="s">
        <v>2884</v>
      </c>
      <c r="D64" s="124" t="s">
        <v>2886</v>
      </c>
      <c r="E64" s="32">
        <v>1</v>
      </c>
      <c r="F64" s="58">
        <v>11.1</v>
      </c>
      <c r="G64" s="138">
        <f t="shared" si="4"/>
        <v>11.1</v>
      </c>
      <c r="H64" s="137">
        <f t="shared" si="1"/>
        <v>9.4349999999999987</v>
      </c>
      <c r="I64" s="193"/>
      <c r="J64" s="164">
        <f t="shared" si="5"/>
        <v>0</v>
      </c>
      <c r="K64" s="136">
        <f t="shared" si="6"/>
        <v>11.1</v>
      </c>
    </row>
    <row r="65" spans="1:12" s="165" customFormat="1" ht="109.15" customHeight="1">
      <c r="A65" s="121" t="s">
        <v>2887</v>
      </c>
      <c r="B65" s="123" t="s">
        <v>2888</v>
      </c>
      <c r="C65" s="202" t="s">
        <v>2887</v>
      </c>
      <c r="D65" s="124" t="s">
        <v>2889</v>
      </c>
      <c r="E65" s="32">
        <v>1</v>
      </c>
      <c r="F65" s="58">
        <v>11.1</v>
      </c>
      <c r="G65" s="138">
        <f t="shared" si="4"/>
        <v>11.1</v>
      </c>
      <c r="H65" s="137">
        <f t="shared" si="1"/>
        <v>9.4349999999999987</v>
      </c>
      <c r="I65" s="193"/>
      <c r="J65" s="164">
        <f t="shared" si="5"/>
        <v>0</v>
      </c>
      <c r="K65" s="136">
        <f t="shared" si="6"/>
        <v>11.1</v>
      </c>
    </row>
    <row r="66" spans="1:12" s="165" customFormat="1" ht="109.15" customHeight="1">
      <c r="A66" s="121" t="s">
        <v>2890</v>
      </c>
      <c r="B66" s="123" t="s">
        <v>2891</v>
      </c>
      <c r="C66" s="202" t="s">
        <v>2890</v>
      </c>
      <c r="D66" s="124" t="s">
        <v>2892</v>
      </c>
      <c r="E66" s="32">
        <v>1</v>
      </c>
      <c r="F66" s="58">
        <v>11.1</v>
      </c>
      <c r="G66" s="138">
        <f t="shared" si="4"/>
        <v>11.1</v>
      </c>
      <c r="H66" s="137">
        <f t="shared" si="1"/>
        <v>9.4349999999999987</v>
      </c>
      <c r="I66" s="193"/>
      <c r="J66" s="164">
        <f t="shared" si="5"/>
        <v>0</v>
      </c>
      <c r="K66" s="136">
        <f t="shared" si="6"/>
        <v>11.1</v>
      </c>
    </row>
    <row r="67" spans="1:12" s="165" customFormat="1" ht="109.15" customHeight="1">
      <c r="A67" s="121" t="s">
        <v>2893</v>
      </c>
      <c r="B67" s="123" t="s">
        <v>2894</v>
      </c>
      <c r="C67" s="202" t="s">
        <v>2893</v>
      </c>
      <c r="D67" s="124" t="s">
        <v>2895</v>
      </c>
      <c r="E67" s="32">
        <v>1</v>
      </c>
      <c r="F67" s="58">
        <v>8.84</v>
      </c>
      <c r="G67" s="138">
        <f t="shared" si="4"/>
        <v>8.84</v>
      </c>
      <c r="H67" s="137">
        <f t="shared" si="1"/>
        <v>7.5139999999999993</v>
      </c>
      <c r="I67" s="193"/>
      <c r="J67" s="164">
        <f t="shared" si="5"/>
        <v>0</v>
      </c>
      <c r="K67" s="136">
        <f t="shared" si="6"/>
        <v>8.84</v>
      </c>
    </row>
    <row r="68" spans="1:12" s="165" customFormat="1" ht="109.15" customHeight="1">
      <c r="A68" s="121" t="s">
        <v>2896</v>
      </c>
      <c r="B68" s="123" t="s">
        <v>2897</v>
      </c>
      <c r="C68" s="202" t="s">
        <v>2896</v>
      </c>
      <c r="D68" s="124" t="s">
        <v>2898</v>
      </c>
      <c r="E68" s="32">
        <v>12</v>
      </c>
      <c r="F68" s="58">
        <v>1.89</v>
      </c>
      <c r="G68" s="138">
        <f t="shared" si="4"/>
        <v>1.89</v>
      </c>
      <c r="H68" s="137">
        <f t="shared" si="1"/>
        <v>1.6064999999999998</v>
      </c>
      <c r="I68" s="193"/>
      <c r="J68" s="164">
        <f t="shared" si="5"/>
        <v>0</v>
      </c>
      <c r="K68" s="136">
        <f t="shared" si="6"/>
        <v>1.89</v>
      </c>
    </row>
    <row r="69" spans="1:12" s="165" customFormat="1" ht="109.15" customHeight="1">
      <c r="A69" s="121" t="s">
        <v>2899</v>
      </c>
      <c r="B69" s="123" t="s">
        <v>2900</v>
      </c>
      <c r="C69" s="202" t="s">
        <v>2899</v>
      </c>
      <c r="D69" s="124" t="s">
        <v>2901</v>
      </c>
      <c r="E69" s="32">
        <v>12</v>
      </c>
      <c r="F69" s="58">
        <v>1.89</v>
      </c>
      <c r="G69" s="138">
        <f t="shared" si="4"/>
        <v>1.89</v>
      </c>
      <c r="H69" s="137">
        <f t="shared" si="1"/>
        <v>1.6064999999999998</v>
      </c>
      <c r="I69" s="193"/>
      <c r="J69" s="164">
        <f t="shared" si="5"/>
        <v>0</v>
      </c>
      <c r="K69" s="136">
        <f t="shared" si="6"/>
        <v>1.89</v>
      </c>
    </row>
    <row r="70" spans="1:12" s="175" customFormat="1" ht="109.15" customHeight="1">
      <c r="A70" s="121" t="s">
        <v>2902</v>
      </c>
      <c r="B70" s="123" t="s">
        <v>2903</v>
      </c>
      <c r="C70" s="202" t="s">
        <v>2902</v>
      </c>
      <c r="D70" s="124" t="s">
        <v>2904</v>
      </c>
      <c r="E70" s="32">
        <v>12</v>
      </c>
      <c r="F70" s="58">
        <v>1.89</v>
      </c>
      <c r="G70" s="138">
        <f t="shared" si="4"/>
        <v>1.89</v>
      </c>
      <c r="H70" s="137">
        <f t="shared" si="1"/>
        <v>1.6064999999999998</v>
      </c>
      <c r="I70" s="193"/>
      <c r="J70" s="164">
        <f t="shared" si="5"/>
        <v>0</v>
      </c>
      <c r="K70" s="136">
        <f t="shared" si="6"/>
        <v>1.89</v>
      </c>
    </row>
    <row r="71" spans="1:12" s="175" customFormat="1" ht="109.15" customHeight="1">
      <c r="A71" s="121" t="s">
        <v>2905</v>
      </c>
      <c r="B71" s="123" t="s">
        <v>2906</v>
      </c>
      <c r="C71" s="202" t="s">
        <v>2905</v>
      </c>
      <c r="D71" s="124" t="s">
        <v>2907</v>
      </c>
      <c r="E71" s="32">
        <v>12</v>
      </c>
      <c r="F71" s="58">
        <v>1.89</v>
      </c>
      <c r="G71" s="138">
        <f t="shared" si="4"/>
        <v>1.89</v>
      </c>
      <c r="H71" s="137">
        <f t="shared" si="1"/>
        <v>1.6064999999999998</v>
      </c>
      <c r="I71" s="193"/>
      <c r="J71" s="164">
        <f t="shared" si="5"/>
        <v>0</v>
      </c>
      <c r="K71" s="136">
        <f t="shared" si="6"/>
        <v>1.89</v>
      </c>
    </row>
    <row r="72" spans="1:12" s="175" customFormat="1" ht="109.15" customHeight="1">
      <c r="A72" s="121" t="s">
        <v>2908</v>
      </c>
      <c r="B72" s="123" t="s">
        <v>2909</v>
      </c>
      <c r="C72" s="202" t="s">
        <v>2908</v>
      </c>
      <c r="D72" s="124" t="s">
        <v>2910</v>
      </c>
      <c r="E72" s="32">
        <v>12</v>
      </c>
      <c r="F72" s="58">
        <v>1.89</v>
      </c>
      <c r="G72" s="138">
        <f t="shared" si="4"/>
        <v>1.89</v>
      </c>
      <c r="H72" s="137">
        <f t="shared" si="1"/>
        <v>1.6064999999999998</v>
      </c>
      <c r="I72" s="193"/>
      <c r="J72" s="164">
        <f t="shared" si="5"/>
        <v>0</v>
      </c>
      <c r="K72" s="136">
        <f t="shared" si="6"/>
        <v>1.89</v>
      </c>
    </row>
    <row r="73" spans="1:12" s="176" customFormat="1" ht="109.15" customHeight="1">
      <c r="A73" s="121" t="s">
        <v>2911</v>
      </c>
      <c r="B73" s="123" t="s">
        <v>2912</v>
      </c>
      <c r="C73" s="202" t="s">
        <v>2911</v>
      </c>
      <c r="D73" s="124" t="s">
        <v>2913</v>
      </c>
      <c r="E73" s="32">
        <v>12</v>
      </c>
      <c r="F73" s="58">
        <v>1.89</v>
      </c>
      <c r="G73" s="138">
        <f t="shared" si="4"/>
        <v>1.89</v>
      </c>
      <c r="H73" s="137">
        <f t="shared" si="1"/>
        <v>1.6064999999999998</v>
      </c>
      <c r="I73" s="193"/>
      <c r="J73" s="164">
        <f t="shared" si="5"/>
        <v>0</v>
      </c>
      <c r="K73" s="136">
        <f t="shared" si="6"/>
        <v>1.89</v>
      </c>
    </row>
    <row r="74" spans="1:12" s="176" customFormat="1" ht="109.15" customHeight="1">
      <c r="A74" s="121" t="s">
        <v>2914</v>
      </c>
      <c r="B74" s="123" t="s">
        <v>2915</v>
      </c>
      <c r="C74" s="202" t="s">
        <v>2914</v>
      </c>
      <c r="D74" s="124" t="s">
        <v>2916</v>
      </c>
      <c r="E74" s="32">
        <v>12</v>
      </c>
      <c r="F74" s="58">
        <v>1.89</v>
      </c>
      <c r="G74" s="138">
        <f t="shared" si="4"/>
        <v>1.89</v>
      </c>
      <c r="H74" s="137">
        <f t="shared" si="1"/>
        <v>1.6064999999999998</v>
      </c>
      <c r="I74" s="193"/>
      <c r="J74" s="164">
        <f t="shared" si="5"/>
        <v>0</v>
      </c>
      <c r="K74" s="136">
        <f t="shared" si="6"/>
        <v>1.89</v>
      </c>
    </row>
    <row r="75" spans="1:12" s="176" customFormat="1" ht="109.15" customHeight="1">
      <c r="A75" s="121" t="s">
        <v>2917</v>
      </c>
      <c r="B75" s="123" t="s">
        <v>2918</v>
      </c>
      <c r="C75" s="202" t="s">
        <v>2917</v>
      </c>
      <c r="D75" s="124" t="s">
        <v>2919</v>
      </c>
      <c r="E75" s="32">
        <v>12</v>
      </c>
      <c r="F75" s="58">
        <v>1.89</v>
      </c>
      <c r="G75" s="138">
        <f t="shared" si="4"/>
        <v>1.89</v>
      </c>
      <c r="H75" s="137">
        <f t="shared" si="1"/>
        <v>1.6064999999999998</v>
      </c>
      <c r="I75" s="193"/>
      <c r="J75" s="164">
        <f t="shared" si="5"/>
        <v>0</v>
      </c>
      <c r="K75" s="136">
        <f t="shared" si="6"/>
        <v>1.89</v>
      </c>
    </row>
    <row r="76" spans="1:12" s="176" customFormat="1" ht="109.15" customHeight="1">
      <c r="A76" s="121" t="s">
        <v>2920</v>
      </c>
      <c r="B76" s="123" t="s">
        <v>2921</v>
      </c>
      <c r="C76" s="202" t="s">
        <v>2920</v>
      </c>
      <c r="D76" s="124" t="s">
        <v>2922</v>
      </c>
      <c r="E76" s="32">
        <v>12</v>
      </c>
      <c r="F76" s="58">
        <v>1.89</v>
      </c>
      <c r="G76" s="138">
        <f t="shared" si="4"/>
        <v>1.89</v>
      </c>
      <c r="H76" s="137">
        <f t="shared" si="1"/>
        <v>1.6064999999999998</v>
      </c>
      <c r="I76" s="193"/>
      <c r="J76" s="164">
        <f t="shared" si="5"/>
        <v>0</v>
      </c>
      <c r="K76" s="136">
        <f t="shared" si="6"/>
        <v>1.89</v>
      </c>
    </row>
    <row r="77" spans="1:12" s="176" customFormat="1" ht="109.15" customHeight="1">
      <c r="A77" s="121" t="s">
        <v>2923</v>
      </c>
      <c r="B77" s="123" t="s">
        <v>2924</v>
      </c>
      <c r="C77" s="202" t="s">
        <v>2923</v>
      </c>
      <c r="D77" s="124" t="s">
        <v>2925</v>
      </c>
      <c r="E77" s="32">
        <v>12</v>
      </c>
      <c r="F77" s="58">
        <v>1.89</v>
      </c>
      <c r="G77" s="138">
        <f t="shared" si="4"/>
        <v>1.89</v>
      </c>
      <c r="H77" s="137">
        <f t="shared" si="1"/>
        <v>1.6064999999999998</v>
      </c>
      <c r="I77" s="193"/>
      <c r="J77" s="164">
        <f t="shared" si="5"/>
        <v>0</v>
      </c>
      <c r="K77" s="136">
        <f t="shared" si="6"/>
        <v>1.89</v>
      </c>
    </row>
    <row r="78" spans="1:12" s="165" customFormat="1" ht="109.15" customHeight="1">
      <c r="A78" s="121" t="s">
        <v>2926</v>
      </c>
      <c r="B78" s="123" t="s">
        <v>2927</v>
      </c>
      <c r="C78" s="202" t="s">
        <v>2926</v>
      </c>
      <c r="D78" s="124" t="s">
        <v>2928</v>
      </c>
      <c r="E78" s="32">
        <v>12</v>
      </c>
      <c r="F78" s="58">
        <v>1.89</v>
      </c>
      <c r="G78" s="138">
        <f t="shared" si="4"/>
        <v>1.89</v>
      </c>
      <c r="H78" s="137">
        <f>G78*(1-0.15)</f>
        <v>1.6064999999999998</v>
      </c>
      <c r="I78" s="193"/>
      <c r="J78" s="164">
        <f t="shared" si="5"/>
        <v>0</v>
      </c>
      <c r="K78" s="136">
        <f t="shared" si="6"/>
        <v>1.89</v>
      </c>
      <c r="L78" s="174"/>
    </row>
    <row r="79" spans="1:12" s="165" customFormat="1" ht="109.15" customHeight="1">
      <c r="A79" s="121" t="s">
        <v>2929</v>
      </c>
      <c r="B79" s="123" t="s">
        <v>2930</v>
      </c>
      <c r="C79" s="202" t="s">
        <v>2929</v>
      </c>
      <c r="D79" s="124" t="s">
        <v>2931</v>
      </c>
      <c r="E79" s="32">
        <v>12</v>
      </c>
      <c r="F79" s="58">
        <v>1.89</v>
      </c>
      <c r="G79" s="138">
        <f t="shared" si="4"/>
        <v>1.89</v>
      </c>
      <c r="H79" s="137">
        <f>G79*(1-0.15)</f>
        <v>1.6064999999999998</v>
      </c>
      <c r="I79" s="193"/>
      <c r="J79" s="164">
        <f t="shared" si="5"/>
        <v>0</v>
      </c>
      <c r="K79" s="136">
        <f t="shared" si="6"/>
        <v>1.89</v>
      </c>
    </row>
    <row r="80" spans="1:12" s="148" customFormat="1" ht="35.1" customHeight="1">
      <c r="A80" s="382"/>
      <c r="B80" s="383"/>
      <c r="C80" s="384"/>
      <c r="D80" s="385" t="s">
        <v>1496</v>
      </c>
      <c r="E80" s="383"/>
      <c r="F80" s="386"/>
      <c r="G80" s="386"/>
      <c r="H80" s="386"/>
      <c r="I80" s="387">
        <f>SUBTOTAL(9,I19:I79)</f>
        <v>0</v>
      </c>
      <c r="J80" s="388">
        <f>SUBTOTAL(9,J19:J79)</f>
        <v>0</v>
      </c>
      <c r="K80" s="389"/>
    </row>
    <row r="81" spans="1:11" s="148" customFormat="1" ht="35.1" customHeight="1">
      <c r="A81" s="390"/>
      <c r="B81" s="386"/>
      <c r="C81" s="391"/>
      <c r="D81" s="385" t="s">
        <v>2932</v>
      </c>
      <c r="E81" s="392"/>
      <c r="F81" s="386"/>
      <c r="G81" s="386"/>
      <c r="H81" s="386"/>
      <c r="I81" s="393"/>
      <c r="J81" s="386">
        <f>IF(I80&gt;23,15%,0)</f>
        <v>0</v>
      </c>
      <c r="K81" s="389"/>
    </row>
    <row r="82" spans="1:11" s="148" customFormat="1" ht="35.1" customHeight="1">
      <c r="A82" s="382"/>
      <c r="B82" s="394"/>
      <c r="C82" s="384"/>
      <c r="D82" s="385" t="s">
        <v>26</v>
      </c>
      <c r="E82" s="395"/>
      <c r="F82" s="396"/>
      <c r="G82" s="396"/>
      <c r="H82" s="386"/>
      <c r="I82" s="397"/>
      <c r="J82" s="388">
        <f>J80-(J80*J81)</f>
        <v>0</v>
      </c>
      <c r="K82" s="389"/>
    </row>
  </sheetData>
  <conditionalFormatting sqref="I19:I79">
    <cfRule type="expression" dxfId="8" priority="1">
      <formula>$I$80&lt;24</formula>
    </cfRule>
  </conditionalFormatting>
  <hyperlinks>
    <hyperlink ref="F12" r:id="rId1" xr:uid="{AF57FBC2-0666-4242-91A6-56473F22F087}"/>
  </hyperlinks>
  <pageMargins left="0.7" right="0.7" top="0.75" bottom="0.75" header="0.3" footer="0.3"/>
  <pageSetup paperSize="9" orientation="portrait" verticalDpi="0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73BFD-F8D5-4111-BFDF-1A2BAC0000CE}">
  <dimension ref="A1:B945"/>
  <sheetViews>
    <sheetView workbookViewId="0">
      <selection activeCell="N10" sqref="N10"/>
    </sheetView>
  </sheetViews>
  <sheetFormatPr defaultColWidth="9.140625" defaultRowHeight="15"/>
  <cols>
    <col min="1" max="1" width="25.140625" bestFit="1" customWidth="1"/>
  </cols>
  <sheetData>
    <row r="1" spans="1:2" ht="23.25">
      <c r="A1" s="117" t="s">
        <v>32</v>
      </c>
      <c r="B1" s="133" t="e">
        <f>VLOOKUP(A1,'PROMOS PRODUITS'!D:O,13,FALSE)</f>
        <v>#REF!</v>
      </c>
    </row>
    <row r="2" spans="1:2" ht="23.25">
      <c r="A2" s="207" t="s">
        <v>35</v>
      </c>
      <c r="B2" s="133" t="e">
        <f>VLOOKUP(A2,'PROMOS PRODUITS'!D:O,13,FALSE)</f>
        <v>#REF!</v>
      </c>
    </row>
    <row r="3" spans="1:2" ht="23.25">
      <c r="A3" s="117" t="s">
        <v>40</v>
      </c>
      <c r="B3" s="133" t="e">
        <f>VLOOKUP(A3,'PROMOS PRODUITS'!D:O,13,FALSE)</f>
        <v>#REF!</v>
      </c>
    </row>
    <row r="4" spans="1:2" ht="23.25">
      <c r="A4" s="224" t="s">
        <v>44</v>
      </c>
      <c r="B4" s="133" t="e">
        <f>VLOOKUP(A4,'PROMOS PRODUITS'!D:O,13,FALSE)</f>
        <v>#REF!</v>
      </c>
    </row>
    <row r="5" spans="1:2" ht="23.25">
      <c r="A5" s="117" t="s">
        <v>49</v>
      </c>
      <c r="B5" s="133" t="e">
        <f>VLOOKUP(A5,'PROMOS PRODUITS'!D:O,13,FALSE)</f>
        <v>#REF!</v>
      </c>
    </row>
    <row r="6" spans="1:2" ht="23.25">
      <c r="A6" s="117" t="s">
        <v>52</v>
      </c>
      <c r="B6" s="133" t="e">
        <f>VLOOKUP(A6,'PROMOS PRODUITS'!D:O,13,FALSE)</f>
        <v>#REF!</v>
      </c>
    </row>
    <row r="7" spans="1:2" ht="23.25">
      <c r="A7" s="117" t="s">
        <v>55</v>
      </c>
      <c r="B7" s="133" t="e">
        <f>VLOOKUP(A7,'PROMOS PRODUITS'!D:O,13,FALSE)</f>
        <v>#REF!</v>
      </c>
    </row>
    <row r="8" spans="1:2" ht="23.25">
      <c r="A8" s="117" t="s">
        <v>58</v>
      </c>
      <c r="B8" s="133" t="e">
        <f>VLOOKUP(A8,'PROMOS PRODUITS'!D:O,13,FALSE)</f>
        <v>#REF!</v>
      </c>
    </row>
    <row r="9" spans="1:2" ht="23.25">
      <c r="A9" s="117" t="s">
        <v>61</v>
      </c>
      <c r="B9" s="133" t="e">
        <f>VLOOKUP(A9,'PROMOS PRODUITS'!D:O,13,FALSE)</f>
        <v>#REF!</v>
      </c>
    </row>
    <row r="10" spans="1:2" ht="23.25">
      <c r="A10" s="117" t="s">
        <v>64</v>
      </c>
      <c r="B10" s="133" t="e">
        <f>VLOOKUP(A10,'PROMOS PRODUITS'!D:O,13,FALSE)</f>
        <v>#REF!</v>
      </c>
    </row>
    <row r="11" spans="1:2" ht="23.25">
      <c r="A11" s="117" t="s">
        <v>67</v>
      </c>
      <c r="B11" s="133" t="e">
        <f>VLOOKUP(A11,'PROMOS PRODUITS'!D:O,13,FALSE)</f>
        <v>#REF!</v>
      </c>
    </row>
    <row r="12" spans="1:2" ht="23.25">
      <c r="A12" s="117" t="s">
        <v>70</v>
      </c>
      <c r="B12" s="133" t="e">
        <f>VLOOKUP(A12,'PROMOS PRODUITS'!D:O,13,FALSE)</f>
        <v>#REF!</v>
      </c>
    </row>
    <row r="13" spans="1:2" ht="23.25">
      <c r="A13" s="117" t="s">
        <v>73</v>
      </c>
      <c r="B13" s="133" t="e">
        <f>VLOOKUP(A13,'PROMOS PRODUITS'!D:O,13,FALSE)</f>
        <v>#REF!</v>
      </c>
    </row>
    <row r="14" spans="1:2" ht="23.25">
      <c r="A14" s="117" t="s">
        <v>76</v>
      </c>
      <c r="B14" s="133" t="e">
        <f>VLOOKUP(A14,'PROMOS PRODUITS'!D:O,13,FALSE)</f>
        <v>#REF!</v>
      </c>
    </row>
    <row r="15" spans="1:2" ht="23.25">
      <c r="A15" s="117" t="s">
        <v>79</v>
      </c>
      <c r="B15" s="133" t="e">
        <f>VLOOKUP(A15,'PROMOS PRODUITS'!D:O,13,FALSE)</f>
        <v>#REF!</v>
      </c>
    </row>
    <row r="16" spans="1:2" ht="23.25">
      <c r="A16" s="117" t="s">
        <v>82</v>
      </c>
      <c r="B16" s="133" t="e">
        <f>VLOOKUP(A16,'PROMOS PRODUITS'!D:O,13,FALSE)</f>
        <v>#REF!</v>
      </c>
    </row>
    <row r="17" spans="1:2" ht="23.25">
      <c r="A17" s="117" t="s">
        <v>85</v>
      </c>
      <c r="B17" s="133" t="e">
        <f>VLOOKUP(A17,'PROMOS PRODUITS'!D:O,13,FALSE)</f>
        <v>#REF!</v>
      </c>
    </row>
    <row r="18" spans="1:2" ht="23.25">
      <c r="A18" s="117" t="s">
        <v>88</v>
      </c>
      <c r="B18" s="133" t="e">
        <f>VLOOKUP(A18,'PROMOS PRODUITS'!D:O,13,FALSE)</f>
        <v>#REF!</v>
      </c>
    </row>
    <row r="19" spans="1:2" ht="23.25">
      <c r="A19" s="117" t="s">
        <v>91</v>
      </c>
      <c r="B19" s="133" t="e">
        <f>VLOOKUP(A19,'PROMOS PRODUITS'!D:O,13,FALSE)</f>
        <v>#REF!</v>
      </c>
    </row>
    <row r="20" spans="1:2" ht="23.25">
      <c r="A20" s="117" t="s">
        <v>94</v>
      </c>
      <c r="B20" s="133" t="e">
        <f>VLOOKUP(A20,'PROMOS PRODUITS'!D:O,13,FALSE)</f>
        <v>#REF!</v>
      </c>
    </row>
    <row r="21" spans="1:2" ht="23.25">
      <c r="A21" s="117" t="s">
        <v>97</v>
      </c>
      <c r="B21" s="133" t="e">
        <f>VLOOKUP(A21,'PROMOS PRODUITS'!D:O,13,FALSE)</f>
        <v>#REF!</v>
      </c>
    </row>
    <row r="22" spans="1:2" ht="23.25">
      <c r="A22" s="117" t="s">
        <v>100</v>
      </c>
      <c r="B22" s="133" t="e">
        <f>VLOOKUP(A22,'PROMOS PRODUITS'!D:O,13,FALSE)</f>
        <v>#REF!</v>
      </c>
    </row>
    <row r="23" spans="1:2" ht="23.25">
      <c r="A23" s="117" t="s">
        <v>103</v>
      </c>
      <c r="B23" s="133" t="e">
        <f>VLOOKUP(A23,'PROMOS PRODUITS'!D:O,13,FALSE)</f>
        <v>#REF!</v>
      </c>
    </row>
    <row r="24" spans="1:2" ht="23.25">
      <c r="A24" s="117" t="s">
        <v>106</v>
      </c>
      <c r="B24" s="133" t="e">
        <f>VLOOKUP(A24,'PROMOS PRODUITS'!D:O,13,FALSE)</f>
        <v>#REF!</v>
      </c>
    </row>
    <row r="25" spans="1:2" ht="23.25">
      <c r="A25" s="117" t="s">
        <v>109</v>
      </c>
      <c r="B25" s="133" t="e">
        <f>VLOOKUP(A25,'PROMOS PRODUITS'!D:O,13,FALSE)</f>
        <v>#REF!</v>
      </c>
    </row>
    <row r="26" spans="1:2" ht="23.25">
      <c r="A26" s="117" t="s">
        <v>112</v>
      </c>
      <c r="B26" s="133" t="e">
        <f>VLOOKUP(A26,'PROMOS PRODUITS'!D:O,13,FALSE)</f>
        <v>#REF!</v>
      </c>
    </row>
    <row r="27" spans="1:2" ht="23.25">
      <c r="A27" s="117" t="s">
        <v>115</v>
      </c>
      <c r="B27" s="133" t="e">
        <f>VLOOKUP(A27,'PROMOS PRODUITS'!D:O,13,FALSE)</f>
        <v>#REF!</v>
      </c>
    </row>
    <row r="28" spans="1:2" ht="23.25">
      <c r="A28" s="117" t="s">
        <v>118</v>
      </c>
      <c r="B28" s="133" t="e">
        <f>VLOOKUP(A28,'PROMOS PRODUITS'!D:O,13,FALSE)</f>
        <v>#REF!</v>
      </c>
    </row>
    <row r="29" spans="1:2" ht="23.25">
      <c r="A29" s="117" t="s">
        <v>121</v>
      </c>
      <c r="B29" s="133" t="e">
        <f>VLOOKUP(A29,'PROMOS PRODUITS'!D:O,13,FALSE)</f>
        <v>#REF!</v>
      </c>
    </row>
    <row r="30" spans="1:2" ht="23.25">
      <c r="A30" s="117" t="s">
        <v>124</v>
      </c>
      <c r="B30" s="133" t="e">
        <f>VLOOKUP(A30,'PROMOS PRODUITS'!D:O,13,FALSE)</f>
        <v>#REF!</v>
      </c>
    </row>
    <row r="31" spans="1:2" ht="23.25">
      <c r="A31" s="117" t="s">
        <v>127</v>
      </c>
      <c r="B31" s="133" t="e">
        <f>VLOOKUP(A31,'PROMOS PRODUITS'!D:O,13,FALSE)</f>
        <v>#REF!</v>
      </c>
    </row>
    <row r="32" spans="1:2" ht="23.25">
      <c r="A32" s="117" t="s">
        <v>130</v>
      </c>
      <c r="B32" s="133" t="e">
        <f>VLOOKUP(A32,'PROMOS PRODUITS'!D:O,13,FALSE)</f>
        <v>#REF!</v>
      </c>
    </row>
    <row r="33" spans="1:2" ht="23.25">
      <c r="A33" s="117" t="s">
        <v>133</v>
      </c>
      <c r="B33" s="133" t="e">
        <f>VLOOKUP(A33,'PROMOS PRODUITS'!D:O,13,FALSE)</f>
        <v>#REF!</v>
      </c>
    </row>
    <row r="34" spans="1:2" ht="23.25">
      <c r="A34" s="117" t="s">
        <v>136</v>
      </c>
      <c r="B34" s="133" t="e">
        <f>VLOOKUP(A34,'PROMOS PRODUITS'!D:O,13,FALSE)</f>
        <v>#REF!</v>
      </c>
    </row>
    <row r="35" spans="1:2" ht="23.25">
      <c r="A35" s="117" t="s">
        <v>139</v>
      </c>
      <c r="B35" s="133" t="e">
        <f>VLOOKUP(A35,'PROMOS PRODUITS'!D:O,13,FALSE)</f>
        <v>#REF!</v>
      </c>
    </row>
    <row r="36" spans="1:2" ht="23.25">
      <c r="A36" s="117" t="s">
        <v>142</v>
      </c>
      <c r="B36" s="133" t="e">
        <f>VLOOKUP(A36,'PROMOS PRODUITS'!D:O,13,FALSE)</f>
        <v>#REF!</v>
      </c>
    </row>
    <row r="37" spans="1:2" ht="23.25">
      <c r="A37" s="117" t="s">
        <v>145</v>
      </c>
      <c r="B37" s="133" t="e">
        <f>VLOOKUP(A37,'PROMOS PRODUITS'!D:O,13,FALSE)</f>
        <v>#REF!</v>
      </c>
    </row>
    <row r="38" spans="1:2" ht="23.25">
      <c r="A38" s="117" t="s">
        <v>148</v>
      </c>
      <c r="B38" s="133" t="e">
        <f>VLOOKUP(A38,'PROMOS PRODUITS'!D:O,13,FALSE)</f>
        <v>#REF!</v>
      </c>
    </row>
    <row r="39" spans="1:2" ht="23.25">
      <c r="A39" s="117" t="s">
        <v>151</v>
      </c>
      <c r="B39" s="133" t="e">
        <f>VLOOKUP(A39,'PROMOS PRODUITS'!D:O,13,FALSE)</f>
        <v>#REF!</v>
      </c>
    </row>
    <row r="40" spans="1:2" ht="23.25">
      <c r="A40" s="207" t="s">
        <v>158</v>
      </c>
      <c r="B40" s="133" t="e">
        <f>VLOOKUP(A40,'PROMOS PRODUITS'!D:O,13,FALSE)</f>
        <v>#REF!</v>
      </c>
    </row>
    <row r="41" spans="1:2" ht="23.25">
      <c r="A41" s="207" t="s">
        <v>160</v>
      </c>
      <c r="B41" s="133" t="e">
        <f>VLOOKUP(A41,'PROMOS PRODUITS'!D:O,13,FALSE)</f>
        <v>#REF!</v>
      </c>
    </row>
    <row r="42" spans="1:2" ht="23.25">
      <c r="A42" s="117" t="s">
        <v>164</v>
      </c>
      <c r="B42" s="133" t="e">
        <f>VLOOKUP(A42,'PROMOS PRODUITS'!D:O,13,FALSE)</f>
        <v>#REF!</v>
      </c>
    </row>
    <row r="43" spans="1:2" ht="23.25">
      <c r="A43" s="117" t="s">
        <v>166</v>
      </c>
      <c r="B43" s="133" t="e">
        <f>VLOOKUP(A43,'PROMOS PRODUITS'!D:O,13,FALSE)</f>
        <v>#REF!</v>
      </c>
    </row>
    <row r="44" spans="1:2" ht="23.25">
      <c r="A44" s="117" t="s">
        <v>168</v>
      </c>
      <c r="B44" s="133" t="e">
        <f>VLOOKUP(A44,'PROMOS PRODUITS'!D:O,13,FALSE)</f>
        <v>#REF!</v>
      </c>
    </row>
    <row r="45" spans="1:2" ht="23.25">
      <c r="A45" s="207" t="s">
        <v>170</v>
      </c>
      <c r="B45" s="133" t="e">
        <f>VLOOKUP(A45,'PROMOS PRODUITS'!D:O,13,FALSE)</f>
        <v>#REF!</v>
      </c>
    </row>
    <row r="46" spans="1:2" ht="23.25">
      <c r="A46" s="224" t="s">
        <v>173</v>
      </c>
      <c r="B46" s="133" t="e">
        <f>VLOOKUP(A46,'PROMOS PRODUITS'!D:O,13,FALSE)</f>
        <v>#REF!</v>
      </c>
    </row>
    <row r="47" spans="1:2" ht="23.25">
      <c r="A47" s="463" t="s">
        <v>185</v>
      </c>
      <c r="B47" s="133">
        <f>VLOOKUP(A47,'PROMO WN AQUARELLE PWC '!A:I,9,FALSE)</f>
        <v>0</v>
      </c>
    </row>
    <row r="48" spans="1:2" ht="23.25">
      <c r="A48" s="464" t="s">
        <v>188</v>
      </c>
      <c r="B48" s="133">
        <f>VLOOKUP(A48,'PROMO WN AQUARELLE PWC '!A:I,9,FALSE)</f>
        <v>0</v>
      </c>
    </row>
    <row r="49" spans="1:2" ht="23.25">
      <c r="A49" s="464" t="s">
        <v>191</v>
      </c>
      <c r="B49" s="133">
        <f>VLOOKUP(A49,'PROMO WN AQUARELLE PWC '!A:I,9,FALSE)</f>
        <v>0</v>
      </c>
    </row>
    <row r="50" spans="1:2" ht="23.25">
      <c r="A50" s="464" t="s">
        <v>194</v>
      </c>
      <c r="B50" s="133">
        <f>VLOOKUP(A50,'PROMO WN AQUARELLE PWC '!A:I,9,FALSE)</f>
        <v>0</v>
      </c>
    </row>
    <row r="51" spans="1:2" ht="23.25">
      <c r="A51" s="464" t="s">
        <v>197</v>
      </c>
      <c r="B51" s="133">
        <f>VLOOKUP(A51,'PROMO WN AQUARELLE PWC '!A:I,9,FALSE)</f>
        <v>0</v>
      </c>
    </row>
    <row r="52" spans="1:2" ht="23.25">
      <c r="A52" s="464" t="s">
        <v>200</v>
      </c>
      <c r="B52" s="133">
        <f>VLOOKUP(A52,'PROMO WN AQUARELLE PWC '!A:I,9,FALSE)</f>
        <v>0</v>
      </c>
    </row>
    <row r="53" spans="1:2" ht="23.25">
      <c r="A53" s="464" t="s">
        <v>203</v>
      </c>
      <c r="B53" s="133">
        <f>VLOOKUP(A53,'PROMO WN AQUARELLE PWC '!A:I,9,FALSE)</f>
        <v>0</v>
      </c>
    </row>
    <row r="54" spans="1:2" ht="23.25">
      <c r="A54" s="464" t="s">
        <v>206</v>
      </c>
      <c r="B54" s="133">
        <f>VLOOKUP(A54,'PROMO WN AQUARELLE PWC '!A:I,9,FALSE)</f>
        <v>0</v>
      </c>
    </row>
    <row r="55" spans="1:2" ht="23.25">
      <c r="A55" s="464" t="s">
        <v>209</v>
      </c>
      <c r="B55" s="133">
        <f>VLOOKUP(A55,'PROMO WN AQUARELLE PWC '!A:I,9,FALSE)</f>
        <v>0</v>
      </c>
    </row>
    <row r="56" spans="1:2" ht="23.25">
      <c r="A56" s="464" t="s">
        <v>212</v>
      </c>
      <c r="B56" s="133">
        <f>VLOOKUP(A56,'PROMO WN AQUARELLE PWC '!A:I,9,FALSE)</f>
        <v>0</v>
      </c>
    </row>
    <row r="57" spans="1:2" ht="23.25">
      <c r="A57" s="464" t="s">
        <v>215</v>
      </c>
      <c r="B57" s="133">
        <f>VLOOKUP(A57,'PROMO WN AQUARELLE PWC '!A:I,9,FALSE)</f>
        <v>0</v>
      </c>
    </row>
    <row r="58" spans="1:2" ht="23.25">
      <c r="A58" s="464" t="s">
        <v>218</v>
      </c>
      <c r="B58" s="133">
        <f>VLOOKUP(A58,'PROMO WN AQUARELLE PWC '!A:I,9,FALSE)</f>
        <v>0</v>
      </c>
    </row>
    <row r="59" spans="1:2" ht="23.25">
      <c r="A59" s="464" t="s">
        <v>221</v>
      </c>
      <c r="B59" s="133">
        <f>VLOOKUP(A59,'PROMO WN AQUARELLE PWC '!A:I,9,FALSE)</f>
        <v>0</v>
      </c>
    </row>
    <row r="60" spans="1:2" ht="23.25">
      <c r="A60" s="464" t="s">
        <v>224</v>
      </c>
      <c r="B60" s="133">
        <f>VLOOKUP(A60,'PROMO WN AQUARELLE PWC '!A:I,9,FALSE)</f>
        <v>0</v>
      </c>
    </row>
    <row r="61" spans="1:2" ht="23.25">
      <c r="A61" s="464" t="s">
        <v>227</v>
      </c>
      <c r="B61" s="133">
        <f>VLOOKUP(A61,'PROMO WN AQUARELLE PWC '!A:I,9,FALSE)</f>
        <v>0</v>
      </c>
    </row>
    <row r="62" spans="1:2" ht="23.25">
      <c r="A62" s="464" t="s">
        <v>230</v>
      </c>
      <c r="B62" s="133">
        <f>VLOOKUP(A62,'PROMO WN AQUARELLE PWC '!A:I,9,FALSE)</f>
        <v>0</v>
      </c>
    </row>
    <row r="63" spans="1:2" ht="23.25">
      <c r="A63" s="464" t="s">
        <v>233</v>
      </c>
      <c r="B63" s="133">
        <f>VLOOKUP(A63,'PROMO WN AQUARELLE PWC '!A:I,9,FALSE)</f>
        <v>0</v>
      </c>
    </row>
    <row r="64" spans="1:2" ht="23.25">
      <c r="A64" s="464" t="s">
        <v>236</v>
      </c>
      <c r="B64" s="133">
        <f>VLOOKUP(A64,'PROMO WN AQUARELLE PWC '!A:I,9,FALSE)</f>
        <v>0</v>
      </c>
    </row>
    <row r="65" spans="1:2" ht="23.25">
      <c r="A65" s="464" t="s">
        <v>239</v>
      </c>
      <c r="B65" s="133">
        <f>VLOOKUP(A65,'PROMO WN AQUARELLE PWC '!A:I,9,FALSE)</f>
        <v>0</v>
      </c>
    </row>
    <row r="66" spans="1:2" ht="23.25">
      <c r="A66" s="464" t="s">
        <v>242</v>
      </c>
      <c r="B66" s="133">
        <f>VLOOKUP(A66,'PROMO WN AQUARELLE PWC '!A:I,9,FALSE)</f>
        <v>0</v>
      </c>
    </row>
    <row r="67" spans="1:2" ht="23.25">
      <c r="A67" s="464" t="s">
        <v>245</v>
      </c>
      <c r="B67" s="133">
        <f>VLOOKUP(A67,'PROMO WN AQUARELLE PWC '!A:I,9,FALSE)</f>
        <v>0</v>
      </c>
    </row>
    <row r="68" spans="1:2" ht="23.25">
      <c r="A68" s="464" t="s">
        <v>248</v>
      </c>
      <c r="B68" s="133">
        <f>VLOOKUP(A68,'PROMO WN AQUARELLE PWC '!A:I,9,FALSE)</f>
        <v>0</v>
      </c>
    </row>
    <row r="69" spans="1:2" ht="23.25">
      <c r="A69" s="464" t="s">
        <v>251</v>
      </c>
      <c r="B69" s="133">
        <f>VLOOKUP(A69,'PROMO WN AQUARELLE PWC '!A:I,9,FALSE)</f>
        <v>0</v>
      </c>
    </row>
    <row r="70" spans="1:2" ht="23.25">
      <c r="A70" s="464" t="s">
        <v>254</v>
      </c>
      <c r="B70" s="133">
        <f>VLOOKUP(A70,'PROMO WN AQUARELLE PWC '!A:I,9,FALSE)</f>
        <v>0</v>
      </c>
    </row>
    <row r="71" spans="1:2" ht="23.25">
      <c r="A71" s="464" t="s">
        <v>257</v>
      </c>
      <c r="B71" s="133">
        <f>VLOOKUP(A71,'PROMO WN AQUARELLE PWC '!A:I,9,FALSE)</f>
        <v>0</v>
      </c>
    </row>
    <row r="72" spans="1:2" ht="23.25">
      <c r="A72" s="464" t="s">
        <v>260</v>
      </c>
      <c r="B72" s="133">
        <f>VLOOKUP(A72,'PROMO WN AQUARELLE PWC '!A:I,9,FALSE)</f>
        <v>0</v>
      </c>
    </row>
    <row r="73" spans="1:2" ht="23.25">
      <c r="A73" s="464" t="s">
        <v>263</v>
      </c>
      <c r="B73" s="133">
        <f>VLOOKUP(A73,'PROMO WN AQUARELLE PWC '!A:I,9,FALSE)</f>
        <v>0</v>
      </c>
    </row>
    <row r="74" spans="1:2" ht="23.25">
      <c r="A74" s="464" t="s">
        <v>266</v>
      </c>
      <c r="B74" s="133">
        <f>VLOOKUP(A74,'PROMO WN AQUARELLE PWC '!A:I,9,FALSE)</f>
        <v>0</v>
      </c>
    </row>
    <row r="75" spans="1:2" ht="23.25">
      <c r="A75" s="464" t="s">
        <v>269</v>
      </c>
      <c r="B75" s="133">
        <f>VLOOKUP(A75,'PROMO WN AQUARELLE PWC '!A:I,9,FALSE)</f>
        <v>0</v>
      </c>
    </row>
    <row r="76" spans="1:2" ht="23.25">
      <c r="A76" s="464" t="s">
        <v>272</v>
      </c>
      <c r="B76" s="133">
        <f>VLOOKUP(A76,'PROMO WN AQUARELLE PWC '!A:I,9,FALSE)</f>
        <v>0</v>
      </c>
    </row>
    <row r="77" spans="1:2" ht="23.25">
      <c r="A77" s="464" t="s">
        <v>275</v>
      </c>
      <c r="B77" s="133">
        <f>VLOOKUP(A77,'PROMO WN AQUARELLE PWC '!A:I,9,FALSE)</f>
        <v>0</v>
      </c>
    </row>
    <row r="78" spans="1:2" ht="23.25">
      <c r="A78" s="464" t="s">
        <v>278</v>
      </c>
      <c r="B78" s="133">
        <f>VLOOKUP(A78,'PROMO WN AQUARELLE PWC '!A:I,9,FALSE)</f>
        <v>0</v>
      </c>
    </row>
    <row r="79" spans="1:2" ht="23.25">
      <c r="A79" s="464" t="s">
        <v>281</v>
      </c>
      <c r="B79" s="133">
        <f>VLOOKUP(A79,'PROMO WN AQUARELLE PWC '!A:I,9,FALSE)</f>
        <v>0</v>
      </c>
    </row>
    <row r="80" spans="1:2" ht="23.25">
      <c r="A80" s="464" t="s">
        <v>284</v>
      </c>
      <c r="B80" s="133">
        <f>VLOOKUP(A80,'PROMO WN AQUARELLE PWC '!A:I,9,FALSE)</f>
        <v>0</v>
      </c>
    </row>
    <row r="81" spans="1:2" ht="23.25">
      <c r="A81" s="464" t="s">
        <v>287</v>
      </c>
      <c r="B81" s="133">
        <f>VLOOKUP(A81,'PROMO WN AQUARELLE PWC '!A:I,9,FALSE)</f>
        <v>0</v>
      </c>
    </row>
    <row r="82" spans="1:2" ht="23.25">
      <c r="A82" s="464" t="s">
        <v>290</v>
      </c>
      <c r="B82" s="133">
        <f>VLOOKUP(A82,'PROMO WN AQUARELLE PWC '!A:I,9,FALSE)</f>
        <v>0</v>
      </c>
    </row>
    <row r="83" spans="1:2" ht="23.25">
      <c r="A83" s="464" t="s">
        <v>293</v>
      </c>
      <c r="B83" s="133">
        <f>VLOOKUP(A83,'PROMO WN AQUARELLE PWC '!A:I,9,FALSE)</f>
        <v>0</v>
      </c>
    </row>
    <row r="84" spans="1:2" ht="23.25">
      <c r="A84" s="464" t="s">
        <v>296</v>
      </c>
      <c r="B84" s="133">
        <f>VLOOKUP(A84,'PROMO WN AQUARELLE PWC '!A:I,9,FALSE)</f>
        <v>0</v>
      </c>
    </row>
    <row r="85" spans="1:2" ht="23.25">
      <c r="A85" s="464" t="s">
        <v>299</v>
      </c>
      <c r="B85" s="133">
        <f>VLOOKUP(A85,'PROMO WN AQUARELLE PWC '!A:I,9,FALSE)</f>
        <v>0</v>
      </c>
    </row>
    <row r="86" spans="1:2" ht="23.25">
      <c r="A86" s="464" t="s">
        <v>302</v>
      </c>
      <c r="B86" s="133">
        <f>VLOOKUP(A86,'PROMO WN AQUARELLE PWC '!A:I,9,FALSE)</f>
        <v>0</v>
      </c>
    </row>
    <row r="87" spans="1:2" ht="23.25">
      <c r="A87" s="464" t="s">
        <v>305</v>
      </c>
      <c r="B87" s="133">
        <f>VLOOKUP(A87,'PROMO WN AQUARELLE PWC '!A:I,9,FALSE)</f>
        <v>0</v>
      </c>
    </row>
    <row r="88" spans="1:2" ht="23.25">
      <c r="A88" s="464" t="s">
        <v>308</v>
      </c>
      <c r="B88" s="133">
        <f>VLOOKUP(A88,'PROMO WN AQUARELLE PWC '!A:I,9,FALSE)</f>
        <v>0</v>
      </c>
    </row>
    <row r="89" spans="1:2" ht="23.25">
      <c r="A89" s="464" t="s">
        <v>311</v>
      </c>
      <c r="B89" s="133">
        <f>VLOOKUP(A89,'PROMO WN AQUARELLE PWC '!A:I,9,FALSE)</f>
        <v>0</v>
      </c>
    </row>
    <row r="90" spans="1:2" ht="23.25">
      <c r="A90" s="464" t="s">
        <v>314</v>
      </c>
      <c r="B90" s="133">
        <f>VLOOKUP(A90,'PROMO WN AQUARELLE PWC '!A:I,9,FALSE)</f>
        <v>0</v>
      </c>
    </row>
    <row r="91" spans="1:2" ht="23.25">
      <c r="A91" s="464" t="s">
        <v>317</v>
      </c>
      <c r="B91" s="133">
        <f>VLOOKUP(A91,'PROMO WN AQUARELLE PWC '!A:I,9,FALSE)</f>
        <v>0</v>
      </c>
    </row>
    <row r="92" spans="1:2" ht="23.25">
      <c r="A92" s="464" t="s">
        <v>320</v>
      </c>
      <c r="B92" s="133">
        <f>VLOOKUP(A92,'PROMO WN AQUARELLE PWC '!A:I,9,FALSE)</f>
        <v>0</v>
      </c>
    </row>
    <row r="93" spans="1:2" ht="23.25">
      <c r="A93" s="464" t="s">
        <v>323</v>
      </c>
      <c r="B93" s="133">
        <f>VLOOKUP(A93,'PROMO WN AQUARELLE PWC '!A:I,9,FALSE)</f>
        <v>0</v>
      </c>
    </row>
    <row r="94" spans="1:2" ht="23.25">
      <c r="A94" s="464" t="s">
        <v>326</v>
      </c>
      <c r="B94" s="133">
        <f>VLOOKUP(A94,'PROMO WN AQUARELLE PWC '!A:I,9,FALSE)</f>
        <v>0</v>
      </c>
    </row>
    <row r="95" spans="1:2" ht="23.25">
      <c r="A95" s="464" t="s">
        <v>329</v>
      </c>
      <c r="B95" s="133">
        <f>VLOOKUP(A95,'PROMO WN AQUARELLE PWC '!A:I,9,FALSE)</f>
        <v>0</v>
      </c>
    </row>
    <row r="96" spans="1:2" ht="23.25">
      <c r="A96" s="464" t="s">
        <v>332</v>
      </c>
      <c r="B96" s="133">
        <f>VLOOKUP(A96,'PROMO WN AQUARELLE PWC '!A:I,9,FALSE)</f>
        <v>0</v>
      </c>
    </row>
    <row r="97" spans="1:2" ht="23.25">
      <c r="A97" s="464" t="s">
        <v>335</v>
      </c>
      <c r="B97" s="133">
        <f>VLOOKUP(A97,'PROMO WN AQUARELLE PWC '!A:I,9,FALSE)</f>
        <v>0</v>
      </c>
    </row>
    <row r="98" spans="1:2" ht="23.25">
      <c r="A98" s="464" t="s">
        <v>338</v>
      </c>
      <c r="B98" s="133">
        <f>VLOOKUP(A98,'PROMO WN AQUARELLE PWC '!A:I,9,FALSE)</f>
        <v>0</v>
      </c>
    </row>
    <row r="99" spans="1:2" ht="23.25">
      <c r="A99" s="464" t="s">
        <v>341</v>
      </c>
      <c r="B99" s="133">
        <f>VLOOKUP(A99,'PROMO WN AQUARELLE PWC '!A:I,9,FALSE)</f>
        <v>0</v>
      </c>
    </row>
    <row r="100" spans="1:2" ht="23.25">
      <c r="A100" s="464" t="s">
        <v>344</v>
      </c>
      <c r="B100" s="133">
        <f>VLOOKUP(A100,'PROMO WN AQUARELLE PWC '!A:I,9,FALSE)</f>
        <v>0</v>
      </c>
    </row>
    <row r="101" spans="1:2" ht="23.25">
      <c r="A101" s="464" t="s">
        <v>347</v>
      </c>
      <c r="B101" s="133">
        <f>VLOOKUP(A101,'PROMO WN AQUARELLE PWC '!A:I,9,FALSE)</f>
        <v>0</v>
      </c>
    </row>
    <row r="102" spans="1:2" ht="23.25">
      <c r="A102" s="464" t="s">
        <v>350</v>
      </c>
      <c r="B102" s="133">
        <f>VLOOKUP(A102,'PROMO WN AQUARELLE PWC '!A:I,9,FALSE)</f>
        <v>0</v>
      </c>
    </row>
    <row r="103" spans="1:2" ht="23.25">
      <c r="A103" s="464" t="s">
        <v>353</v>
      </c>
      <c r="B103" s="133">
        <f>VLOOKUP(A103,'PROMO WN AQUARELLE PWC '!A:I,9,FALSE)</f>
        <v>0</v>
      </c>
    </row>
    <row r="104" spans="1:2" ht="23.25">
      <c r="A104" s="464" t="s">
        <v>356</v>
      </c>
      <c r="B104" s="133">
        <f>VLOOKUP(A104,'PROMO WN AQUARELLE PWC '!A:I,9,FALSE)</f>
        <v>0</v>
      </c>
    </row>
    <row r="105" spans="1:2" ht="23.25">
      <c r="A105" s="464" t="s">
        <v>359</v>
      </c>
      <c r="B105" s="133">
        <f>VLOOKUP(A105,'PROMO WN AQUARELLE PWC '!A:I,9,FALSE)</f>
        <v>0</v>
      </c>
    </row>
    <row r="106" spans="1:2" ht="23.25">
      <c r="A106" s="464" t="s">
        <v>362</v>
      </c>
      <c r="B106" s="133">
        <f>VLOOKUP(A106,'PROMO WN AQUARELLE PWC '!A:I,9,FALSE)</f>
        <v>0</v>
      </c>
    </row>
    <row r="107" spans="1:2" ht="23.25">
      <c r="A107" s="464" t="s">
        <v>365</v>
      </c>
      <c r="B107" s="133">
        <f>VLOOKUP(A107,'PROMO WN AQUARELLE PWC '!A:I,9,FALSE)</f>
        <v>0</v>
      </c>
    </row>
    <row r="108" spans="1:2" ht="23.25">
      <c r="A108" s="464" t="s">
        <v>368</v>
      </c>
      <c r="B108" s="133">
        <f>VLOOKUP(A108,'PROMO WN AQUARELLE PWC '!A:I,9,FALSE)</f>
        <v>0</v>
      </c>
    </row>
    <row r="109" spans="1:2" ht="23.25">
      <c r="A109" s="464" t="s">
        <v>371</v>
      </c>
      <c r="B109" s="133">
        <f>VLOOKUP(A109,'PROMO WN AQUARELLE PWC '!A:I,9,FALSE)</f>
        <v>0</v>
      </c>
    </row>
    <row r="110" spans="1:2" ht="23.25">
      <c r="A110" s="464" t="s">
        <v>374</v>
      </c>
      <c r="B110" s="133">
        <f>VLOOKUP(A110,'PROMO WN AQUARELLE PWC '!A:I,9,FALSE)</f>
        <v>0</v>
      </c>
    </row>
    <row r="111" spans="1:2" ht="23.25">
      <c r="A111" s="464" t="s">
        <v>377</v>
      </c>
      <c r="B111" s="133">
        <f>VLOOKUP(A111,'PROMO WN AQUARELLE PWC '!A:I,9,FALSE)</f>
        <v>0</v>
      </c>
    </row>
    <row r="112" spans="1:2" ht="23.25">
      <c r="A112" s="464" t="s">
        <v>380</v>
      </c>
      <c r="B112" s="133">
        <f>VLOOKUP(A112,'PROMO WN AQUARELLE PWC '!A:I,9,FALSE)</f>
        <v>0</v>
      </c>
    </row>
    <row r="113" spans="1:2" ht="23.25">
      <c r="A113" s="464" t="s">
        <v>383</v>
      </c>
      <c r="B113" s="133">
        <f>VLOOKUP(A113,'PROMO WN AQUARELLE PWC '!A:I,9,FALSE)</f>
        <v>0</v>
      </c>
    </row>
    <row r="114" spans="1:2" ht="23.25">
      <c r="A114" s="464" t="s">
        <v>386</v>
      </c>
      <c r="B114" s="133">
        <f>VLOOKUP(A114,'PROMO WN AQUARELLE PWC '!A:I,9,FALSE)</f>
        <v>0</v>
      </c>
    </row>
    <row r="115" spans="1:2" ht="23.25">
      <c r="A115" s="464" t="s">
        <v>389</v>
      </c>
      <c r="B115" s="133">
        <f>VLOOKUP(A115,'PROMO WN AQUARELLE PWC '!A:I,9,FALSE)</f>
        <v>0</v>
      </c>
    </row>
    <row r="116" spans="1:2" ht="23.25">
      <c r="A116" s="464" t="s">
        <v>392</v>
      </c>
      <c r="B116" s="133">
        <f>VLOOKUP(A116,'PROMO WN AQUARELLE PWC '!A:I,9,FALSE)</f>
        <v>0</v>
      </c>
    </row>
    <row r="117" spans="1:2" ht="23.25">
      <c r="A117" s="464" t="s">
        <v>395</v>
      </c>
      <c r="B117" s="133">
        <f>VLOOKUP(A117,'PROMO WN AQUARELLE PWC '!A:I,9,FALSE)</f>
        <v>0</v>
      </c>
    </row>
    <row r="118" spans="1:2" ht="23.25">
      <c r="A118" s="464" t="s">
        <v>398</v>
      </c>
      <c r="B118" s="133">
        <f>VLOOKUP(A118,'PROMO WN AQUARELLE PWC '!A:I,9,FALSE)</f>
        <v>0</v>
      </c>
    </row>
    <row r="119" spans="1:2" ht="23.25">
      <c r="A119" s="464" t="s">
        <v>401</v>
      </c>
      <c r="B119" s="133">
        <f>VLOOKUP(A119,'PROMO WN AQUARELLE PWC '!A:I,9,FALSE)</f>
        <v>0</v>
      </c>
    </row>
    <row r="120" spans="1:2" ht="23.25">
      <c r="A120" s="464" t="s">
        <v>404</v>
      </c>
      <c r="B120" s="133">
        <f>VLOOKUP(A120,'PROMO WN AQUARELLE PWC '!A:I,9,FALSE)</f>
        <v>0</v>
      </c>
    </row>
    <row r="121" spans="1:2" ht="23.25">
      <c r="A121" s="464" t="s">
        <v>407</v>
      </c>
      <c r="B121" s="133">
        <f>VLOOKUP(A121,'PROMO WN AQUARELLE PWC '!A:I,9,FALSE)</f>
        <v>0</v>
      </c>
    </row>
    <row r="122" spans="1:2" ht="23.25">
      <c r="A122" s="464" t="s">
        <v>410</v>
      </c>
      <c r="B122" s="133">
        <f>VLOOKUP(A122,'PROMO WN AQUARELLE PWC '!A:I,9,FALSE)</f>
        <v>0</v>
      </c>
    </row>
    <row r="123" spans="1:2" ht="23.25">
      <c r="A123" s="464" t="s">
        <v>413</v>
      </c>
      <c r="B123" s="133">
        <f>VLOOKUP(A123,'PROMO WN AQUARELLE PWC '!A:I,9,FALSE)</f>
        <v>0</v>
      </c>
    </row>
    <row r="124" spans="1:2" ht="23.25">
      <c r="A124" s="464" t="s">
        <v>416</v>
      </c>
      <c r="B124" s="133">
        <f>VLOOKUP(A124,'PROMO WN AQUARELLE PWC '!A:I,9,FALSE)</f>
        <v>0</v>
      </c>
    </row>
    <row r="125" spans="1:2" ht="23.25">
      <c r="A125" s="464" t="s">
        <v>419</v>
      </c>
      <c r="B125" s="133">
        <f>VLOOKUP(A125,'PROMO WN AQUARELLE PWC '!A:I,9,FALSE)</f>
        <v>0</v>
      </c>
    </row>
    <row r="126" spans="1:2" ht="23.25">
      <c r="A126" s="464" t="s">
        <v>422</v>
      </c>
      <c r="B126" s="133">
        <f>VLOOKUP(A126,'PROMO WN AQUARELLE PWC '!A:I,9,FALSE)</f>
        <v>0</v>
      </c>
    </row>
    <row r="127" spans="1:2" ht="23.25">
      <c r="A127" s="464" t="s">
        <v>425</v>
      </c>
      <c r="B127" s="133">
        <f>VLOOKUP(A127,'PROMO WN AQUARELLE PWC '!A:I,9,FALSE)</f>
        <v>0</v>
      </c>
    </row>
    <row r="128" spans="1:2" ht="23.25">
      <c r="A128" s="464" t="s">
        <v>428</v>
      </c>
      <c r="B128" s="133">
        <f>VLOOKUP(A128,'PROMO WN AQUARELLE PWC '!A:I,9,FALSE)</f>
        <v>0</v>
      </c>
    </row>
    <row r="129" spans="1:2" ht="23.25">
      <c r="A129" s="464" t="s">
        <v>431</v>
      </c>
      <c r="B129" s="133">
        <f>VLOOKUP(A129,'PROMO WN AQUARELLE PWC '!A:I,9,FALSE)</f>
        <v>0</v>
      </c>
    </row>
    <row r="130" spans="1:2" ht="23.25">
      <c r="A130" s="464" t="s">
        <v>434</v>
      </c>
      <c r="B130" s="133">
        <f>VLOOKUP(A130,'PROMO WN AQUARELLE PWC '!A:I,9,FALSE)</f>
        <v>0</v>
      </c>
    </row>
    <row r="131" spans="1:2" ht="23.25">
      <c r="A131" s="464" t="s">
        <v>437</v>
      </c>
      <c r="B131" s="133">
        <f>VLOOKUP(A131,'PROMO WN AQUARELLE PWC '!A:I,9,FALSE)</f>
        <v>0</v>
      </c>
    </row>
    <row r="132" spans="1:2" ht="23.25">
      <c r="A132" s="464" t="s">
        <v>440</v>
      </c>
      <c r="B132" s="133">
        <f>VLOOKUP(A132,'PROMO WN AQUARELLE PWC '!A:I,9,FALSE)</f>
        <v>0</v>
      </c>
    </row>
    <row r="133" spans="1:2" ht="23.25">
      <c r="A133" s="464" t="s">
        <v>443</v>
      </c>
      <c r="B133" s="133">
        <f>VLOOKUP(A133,'PROMO WN AQUARELLE PWC '!A:I,9,FALSE)</f>
        <v>0</v>
      </c>
    </row>
    <row r="134" spans="1:2" ht="23.25">
      <c r="A134" s="464" t="s">
        <v>446</v>
      </c>
      <c r="B134" s="133">
        <f>VLOOKUP(A134,'PROMO WN AQUARELLE PWC '!A:I,9,FALSE)</f>
        <v>0</v>
      </c>
    </row>
    <row r="135" spans="1:2" ht="23.25">
      <c r="A135" s="464" t="s">
        <v>449</v>
      </c>
      <c r="B135" s="133">
        <f>VLOOKUP(A135,'PROMO WN AQUARELLE PWC '!A:I,9,FALSE)</f>
        <v>0</v>
      </c>
    </row>
    <row r="136" spans="1:2" ht="23.25">
      <c r="A136" s="464" t="s">
        <v>452</v>
      </c>
      <c r="B136" s="133">
        <f>VLOOKUP(A136,'PROMO WN AQUARELLE PWC '!A:I,9,FALSE)</f>
        <v>0</v>
      </c>
    </row>
    <row r="137" spans="1:2" ht="23.25">
      <c r="A137" s="464" t="s">
        <v>455</v>
      </c>
      <c r="B137" s="133">
        <f>VLOOKUP(A137,'PROMO WN AQUARELLE PWC '!A:I,9,FALSE)</f>
        <v>0</v>
      </c>
    </row>
    <row r="138" spans="1:2" ht="23.25">
      <c r="A138" s="464" t="s">
        <v>458</v>
      </c>
      <c r="B138" s="133">
        <f>VLOOKUP(A138,'PROMO WN AQUARELLE PWC '!A:I,9,FALSE)</f>
        <v>0</v>
      </c>
    </row>
    <row r="139" spans="1:2" ht="23.25">
      <c r="A139" s="464" t="s">
        <v>461</v>
      </c>
      <c r="B139" s="133">
        <f>VLOOKUP(A139,'PROMO WN AQUARELLE PWC '!A:I,9,FALSE)</f>
        <v>0</v>
      </c>
    </row>
    <row r="140" spans="1:2" ht="23.25">
      <c r="A140" s="464" t="s">
        <v>464</v>
      </c>
      <c r="B140" s="133">
        <f>VLOOKUP(A140,'PROMO WN AQUARELLE PWC '!A:I,9,FALSE)</f>
        <v>0</v>
      </c>
    </row>
    <row r="141" spans="1:2" ht="23.25">
      <c r="A141" s="464" t="s">
        <v>467</v>
      </c>
      <c r="B141" s="133">
        <f>VLOOKUP(A141,'PROMO WN AQUARELLE PWC '!A:I,9,FALSE)</f>
        <v>0</v>
      </c>
    </row>
    <row r="142" spans="1:2" ht="23.25">
      <c r="A142" s="464" t="s">
        <v>470</v>
      </c>
      <c r="B142" s="133">
        <f>VLOOKUP(A142,'PROMO WN AQUARELLE PWC '!A:I,9,FALSE)</f>
        <v>0</v>
      </c>
    </row>
    <row r="143" spans="1:2" ht="23.25">
      <c r="A143" s="464" t="s">
        <v>473</v>
      </c>
      <c r="B143" s="133">
        <f>VLOOKUP(A143,'PROMO WN AQUARELLE PWC '!A:I,9,FALSE)</f>
        <v>0</v>
      </c>
    </row>
    <row r="144" spans="1:2" ht="23.25">
      <c r="A144" s="464" t="s">
        <v>476</v>
      </c>
      <c r="B144" s="133">
        <f>VLOOKUP(A144,'PROMO WN AQUARELLE PWC '!A:I,9,FALSE)</f>
        <v>0</v>
      </c>
    </row>
    <row r="145" spans="1:2" ht="23.25">
      <c r="A145" s="464" t="s">
        <v>479</v>
      </c>
      <c r="B145" s="133">
        <f>VLOOKUP(A145,'PROMO WN AQUARELLE PWC '!A:I,9,FALSE)</f>
        <v>0</v>
      </c>
    </row>
    <row r="146" spans="1:2" ht="23.25">
      <c r="A146" s="464" t="s">
        <v>482</v>
      </c>
      <c r="B146" s="133">
        <f>VLOOKUP(A146,'PROMO WN AQUARELLE PWC '!A:I,9,FALSE)</f>
        <v>0</v>
      </c>
    </row>
    <row r="147" spans="1:2" ht="23.25">
      <c r="A147" s="464" t="s">
        <v>485</v>
      </c>
      <c r="B147" s="133">
        <f>VLOOKUP(A147,'PROMO WN AQUARELLE PWC '!A:I,9,FALSE)</f>
        <v>0</v>
      </c>
    </row>
    <row r="148" spans="1:2" ht="23.25">
      <c r="A148" s="464" t="s">
        <v>488</v>
      </c>
      <c r="B148" s="133">
        <f>VLOOKUP(A148,'PROMO WN AQUARELLE PWC '!A:I,9,FALSE)</f>
        <v>0</v>
      </c>
    </row>
    <row r="149" spans="1:2" ht="23.25">
      <c r="A149" s="464" t="s">
        <v>491</v>
      </c>
      <c r="B149" s="133">
        <f>VLOOKUP(A149,'PROMO WN AQUARELLE PWC '!A:I,9,FALSE)</f>
        <v>0</v>
      </c>
    </row>
    <row r="150" spans="1:2" ht="23.25">
      <c r="A150" s="464" t="s">
        <v>494</v>
      </c>
      <c r="B150" s="133">
        <f>VLOOKUP(A150,'PROMO WN AQUARELLE PWC '!A:I,9,FALSE)</f>
        <v>0</v>
      </c>
    </row>
    <row r="151" spans="1:2" ht="23.25">
      <c r="A151" s="464" t="s">
        <v>497</v>
      </c>
      <c r="B151" s="133">
        <f>VLOOKUP(A151,'PROMO WN AQUARELLE PWC '!A:I,9,FALSE)</f>
        <v>0</v>
      </c>
    </row>
    <row r="152" spans="1:2" ht="23.25">
      <c r="A152" s="464" t="s">
        <v>500</v>
      </c>
      <c r="B152" s="133">
        <f>VLOOKUP(A152,'PROMO WN AQUARELLE PWC '!A:I,9,FALSE)</f>
        <v>0</v>
      </c>
    </row>
    <row r="153" spans="1:2" ht="23.25">
      <c r="A153" s="464" t="s">
        <v>503</v>
      </c>
      <c r="B153" s="133">
        <f>VLOOKUP(A153,'PROMO WN AQUARELLE PWC '!A:I,9,FALSE)</f>
        <v>0</v>
      </c>
    </row>
    <row r="154" spans="1:2" ht="23.25">
      <c r="A154" s="464" t="s">
        <v>506</v>
      </c>
      <c r="B154" s="133">
        <f>VLOOKUP(A154,'PROMO WN AQUARELLE PWC '!A:I,9,FALSE)</f>
        <v>0</v>
      </c>
    </row>
    <row r="155" spans="1:2" ht="23.25">
      <c r="A155" s="464" t="s">
        <v>509</v>
      </c>
      <c r="B155" s="133">
        <f>VLOOKUP(A155,'PROMO WN AQUARELLE PWC '!A:I,9,FALSE)</f>
        <v>0</v>
      </c>
    </row>
    <row r="156" spans="1:2" ht="23.25">
      <c r="A156" s="464" t="s">
        <v>512</v>
      </c>
      <c r="B156" s="133">
        <f>VLOOKUP(A156,'PROMO WN AQUARELLE PWC '!A:I,9,FALSE)</f>
        <v>0</v>
      </c>
    </row>
    <row r="157" spans="1:2" ht="23.25">
      <c r="A157" s="464" t="s">
        <v>515</v>
      </c>
      <c r="B157" s="133">
        <f>VLOOKUP(A157,'PROMO WN AQUARELLE PWC '!A:I,9,FALSE)</f>
        <v>0</v>
      </c>
    </row>
    <row r="158" spans="1:2" ht="23.25">
      <c r="A158" s="464" t="s">
        <v>518</v>
      </c>
      <c r="B158" s="133">
        <f>VLOOKUP(A158,'PROMO WN AQUARELLE PWC '!A:I,9,FALSE)</f>
        <v>0</v>
      </c>
    </row>
    <row r="159" spans="1:2" ht="23.25">
      <c r="A159" s="464" t="s">
        <v>521</v>
      </c>
      <c r="B159" s="133">
        <f>VLOOKUP(A159,'PROMO WN AQUARELLE PWC '!A:I,9,FALSE)</f>
        <v>0</v>
      </c>
    </row>
    <row r="160" spans="1:2" ht="23.25">
      <c r="A160" s="464" t="s">
        <v>524</v>
      </c>
      <c r="B160" s="133">
        <f>VLOOKUP(A160,'PROMO WN AQUARELLE PWC '!A:I,9,FALSE)</f>
        <v>0</v>
      </c>
    </row>
    <row r="161" spans="1:2" ht="23.25">
      <c r="A161" s="464" t="s">
        <v>528</v>
      </c>
      <c r="B161" s="133">
        <f>VLOOKUP(A161,'PROMO WN AQUARELLE PWC '!A:I,9,FALSE)</f>
        <v>0</v>
      </c>
    </row>
    <row r="162" spans="1:2" ht="23.25">
      <c r="A162" s="464" t="s">
        <v>531</v>
      </c>
      <c r="B162" s="133">
        <f>VLOOKUP(A162,'PROMO WN AQUARELLE PWC '!A:I,9,FALSE)</f>
        <v>0</v>
      </c>
    </row>
    <row r="163" spans="1:2" ht="23.25">
      <c r="A163" s="464" t="s">
        <v>534</v>
      </c>
      <c r="B163" s="133">
        <f>VLOOKUP(A163,'PROMO WN AQUARELLE PWC '!A:I,9,FALSE)</f>
        <v>0</v>
      </c>
    </row>
    <row r="164" spans="1:2" ht="23.25">
      <c r="A164" s="464" t="s">
        <v>537</v>
      </c>
      <c r="B164" s="133">
        <f>VLOOKUP(A164,'PROMO WN AQUARELLE PWC '!A:I,9,FALSE)</f>
        <v>0</v>
      </c>
    </row>
    <row r="165" spans="1:2" ht="23.25">
      <c r="A165" s="464" t="s">
        <v>540</v>
      </c>
      <c r="B165" s="133">
        <f>VLOOKUP(A165,'PROMO WN AQUARELLE PWC '!A:I,9,FALSE)</f>
        <v>0</v>
      </c>
    </row>
    <row r="166" spans="1:2" ht="23.25">
      <c r="A166" s="464" t="s">
        <v>543</v>
      </c>
      <c r="B166" s="133">
        <f>VLOOKUP(A166,'PROMO WN AQUARELLE PWC '!A:I,9,FALSE)</f>
        <v>0</v>
      </c>
    </row>
    <row r="167" spans="1:2" ht="23.25">
      <c r="A167" s="464" t="s">
        <v>546</v>
      </c>
      <c r="B167" s="133">
        <f>VLOOKUP(A167,'PROMO WN AQUARELLE PWC '!A:I,9,FALSE)</f>
        <v>0</v>
      </c>
    </row>
    <row r="168" spans="1:2" ht="23.25">
      <c r="A168" s="464" t="s">
        <v>549</v>
      </c>
      <c r="B168" s="133">
        <f>VLOOKUP(A168,'PROMO WN AQUARELLE PWC '!A:I,9,FALSE)</f>
        <v>0</v>
      </c>
    </row>
    <row r="169" spans="1:2" ht="23.25">
      <c r="A169" s="464" t="s">
        <v>552</v>
      </c>
      <c r="B169" s="133">
        <f>VLOOKUP(A169,'PROMO WN AQUARELLE PWC '!A:I,9,FALSE)</f>
        <v>0</v>
      </c>
    </row>
    <row r="170" spans="1:2" ht="23.25">
      <c r="A170" s="464" t="s">
        <v>555</v>
      </c>
      <c r="B170" s="133">
        <f>VLOOKUP(A170,'PROMO WN AQUARELLE PWC '!A:I,9,FALSE)</f>
        <v>0</v>
      </c>
    </row>
    <row r="171" spans="1:2" ht="23.25">
      <c r="A171" s="464" t="s">
        <v>558</v>
      </c>
      <c r="B171" s="133">
        <f>VLOOKUP(A171,'PROMO WN AQUARELLE PWC '!A:I,9,FALSE)</f>
        <v>0</v>
      </c>
    </row>
    <row r="172" spans="1:2" ht="23.25">
      <c r="A172" s="464" t="s">
        <v>561</v>
      </c>
      <c r="B172" s="133">
        <f>VLOOKUP(A172,'PROMO WN AQUARELLE PWC '!A:I,9,FALSE)</f>
        <v>0</v>
      </c>
    </row>
    <row r="173" spans="1:2" ht="23.25">
      <c r="A173" s="464" t="s">
        <v>564</v>
      </c>
      <c r="B173" s="133">
        <f>VLOOKUP(A173,'PROMO WN AQUARELLE PWC '!A:I,9,FALSE)</f>
        <v>0</v>
      </c>
    </row>
    <row r="174" spans="1:2" ht="23.25">
      <c r="A174" s="464" t="s">
        <v>567</v>
      </c>
      <c r="B174" s="133">
        <f>VLOOKUP(A174,'PROMO WN AQUARELLE PWC '!A:I,9,FALSE)</f>
        <v>0</v>
      </c>
    </row>
    <row r="175" spans="1:2" ht="23.25">
      <c r="A175" s="464" t="s">
        <v>570</v>
      </c>
      <c r="B175" s="133">
        <f>VLOOKUP(A175,'PROMO WN AQUARELLE PWC '!A:I,9,FALSE)</f>
        <v>0</v>
      </c>
    </row>
    <row r="176" spans="1:2" ht="23.25">
      <c r="A176" s="464" t="s">
        <v>573</v>
      </c>
      <c r="B176" s="133">
        <f>VLOOKUP(A176,'PROMO WN AQUARELLE PWC '!A:I,9,FALSE)</f>
        <v>0</v>
      </c>
    </row>
    <row r="177" spans="1:2" ht="23.25">
      <c r="A177" s="464" t="s">
        <v>576</v>
      </c>
      <c r="B177" s="133">
        <f>VLOOKUP(A177,'PROMO WN AQUARELLE PWC '!A:I,9,FALSE)</f>
        <v>0</v>
      </c>
    </row>
    <row r="178" spans="1:2" ht="23.25">
      <c r="A178" s="464" t="s">
        <v>579</v>
      </c>
      <c r="B178" s="133">
        <f>VLOOKUP(A178,'PROMO WN AQUARELLE PWC '!A:I,9,FALSE)</f>
        <v>0</v>
      </c>
    </row>
    <row r="179" spans="1:2" ht="23.25">
      <c r="A179" s="464" t="s">
        <v>582</v>
      </c>
      <c r="B179" s="133">
        <f>VLOOKUP(A179,'PROMO WN AQUARELLE PWC '!A:I,9,FALSE)</f>
        <v>0</v>
      </c>
    </row>
    <row r="180" spans="1:2" ht="23.25">
      <c r="A180" s="464" t="s">
        <v>585</v>
      </c>
      <c r="B180" s="133">
        <f>VLOOKUP(A180,'PROMO WN AQUARELLE PWC '!A:I,9,FALSE)</f>
        <v>0</v>
      </c>
    </row>
    <row r="181" spans="1:2" ht="23.25">
      <c r="A181" s="464" t="s">
        <v>588</v>
      </c>
      <c r="B181" s="133">
        <f>VLOOKUP(A181,'PROMO WN AQUARELLE PWC '!A:I,9,FALSE)</f>
        <v>0</v>
      </c>
    </row>
    <row r="182" spans="1:2" ht="23.25">
      <c r="A182" s="464" t="s">
        <v>591</v>
      </c>
      <c r="B182" s="133">
        <f>VLOOKUP(A182,'PROMO WN AQUARELLE PWC '!A:I,9,FALSE)</f>
        <v>0</v>
      </c>
    </row>
    <row r="183" spans="1:2" ht="23.25">
      <c r="A183" s="464" t="s">
        <v>594</v>
      </c>
      <c r="B183" s="133">
        <f>VLOOKUP(A183,'PROMO WN AQUARELLE PWC '!A:I,9,FALSE)</f>
        <v>0</v>
      </c>
    </row>
    <row r="184" spans="1:2" ht="23.25">
      <c r="A184" s="464" t="s">
        <v>597</v>
      </c>
      <c r="B184" s="133">
        <f>VLOOKUP(A184,'PROMO WN AQUARELLE PWC '!A:I,9,FALSE)</f>
        <v>0</v>
      </c>
    </row>
    <row r="185" spans="1:2" ht="23.25">
      <c r="A185" s="464" t="s">
        <v>601</v>
      </c>
      <c r="B185" s="133">
        <f>VLOOKUP(A185,'PROMO WN AQUARELLE PWC '!A:I,9,FALSE)</f>
        <v>0</v>
      </c>
    </row>
    <row r="186" spans="1:2" ht="23.25">
      <c r="A186" s="464" t="s">
        <v>604</v>
      </c>
      <c r="B186" s="133">
        <f>VLOOKUP(A186,'PROMO WN AQUARELLE PWC '!A:I,9,FALSE)</f>
        <v>0</v>
      </c>
    </row>
    <row r="187" spans="1:2" ht="23.25">
      <c r="A187" s="464" t="s">
        <v>607</v>
      </c>
      <c r="B187" s="133">
        <f>VLOOKUP(A187,'PROMO WN AQUARELLE PWC '!A:I,9,FALSE)</f>
        <v>0</v>
      </c>
    </row>
    <row r="188" spans="1:2" ht="23.25">
      <c r="A188" s="464" t="s">
        <v>610</v>
      </c>
      <c r="B188" s="133">
        <f>VLOOKUP(A188,'PROMO WN AQUARELLE PWC '!A:I,9,FALSE)</f>
        <v>0</v>
      </c>
    </row>
    <row r="189" spans="1:2" ht="23.25">
      <c r="A189" s="464" t="s">
        <v>613</v>
      </c>
      <c r="B189" s="133">
        <f>VLOOKUP(A189,'PROMO WN AQUARELLE PWC '!A:I,9,FALSE)</f>
        <v>0</v>
      </c>
    </row>
    <row r="190" spans="1:2" ht="23.25">
      <c r="A190" s="464" t="s">
        <v>616</v>
      </c>
      <c r="B190" s="133">
        <f>VLOOKUP(A190,'PROMO WN AQUARELLE PWC '!A:I,9,FALSE)</f>
        <v>0</v>
      </c>
    </row>
    <row r="191" spans="1:2" ht="23.25">
      <c r="A191" s="464" t="s">
        <v>619</v>
      </c>
      <c r="B191" s="133">
        <f>VLOOKUP(A191,'PROMO WN AQUARELLE PWC '!A:I,9,FALSE)</f>
        <v>0</v>
      </c>
    </row>
    <row r="192" spans="1:2" ht="23.25">
      <c r="A192" s="464" t="s">
        <v>622</v>
      </c>
      <c r="B192" s="133">
        <f>VLOOKUP(A192,'PROMO WN AQUARELLE PWC '!A:I,9,FALSE)</f>
        <v>0</v>
      </c>
    </row>
    <row r="193" spans="1:2" ht="23.25">
      <c r="A193" s="464" t="s">
        <v>625</v>
      </c>
      <c r="B193" s="133">
        <f>VLOOKUP(A193,'PROMO WN AQUARELLE PWC '!A:I,9,FALSE)</f>
        <v>0</v>
      </c>
    </row>
    <row r="194" spans="1:2" ht="23.25">
      <c r="A194" s="464" t="s">
        <v>628</v>
      </c>
      <c r="B194" s="133">
        <f>VLOOKUP(A194,'PROMO WN AQUARELLE PWC '!A:I,9,FALSE)</f>
        <v>0</v>
      </c>
    </row>
    <row r="195" spans="1:2" ht="23.25">
      <c r="A195" s="464" t="s">
        <v>631</v>
      </c>
      <c r="B195" s="133">
        <f>VLOOKUP(A195,'PROMO WN AQUARELLE PWC '!A:I,9,FALSE)</f>
        <v>0</v>
      </c>
    </row>
    <row r="196" spans="1:2" ht="23.25">
      <c r="A196" s="464" t="s">
        <v>634</v>
      </c>
      <c r="B196" s="133">
        <f>VLOOKUP(A196,'PROMO WN AQUARELLE PWC '!A:I,9,FALSE)</f>
        <v>0</v>
      </c>
    </row>
    <row r="197" spans="1:2" ht="23.25">
      <c r="A197" s="464" t="s">
        <v>637</v>
      </c>
      <c r="B197" s="133">
        <f>VLOOKUP(A197,'PROMO WN AQUARELLE PWC '!A:I,9,FALSE)</f>
        <v>0</v>
      </c>
    </row>
    <row r="198" spans="1:2" ht="23.25">
      <c r="A198" s="464" t="s">
        <v>640</v>
      </c>
      <c r="B198" s="133">
        <f>VLOOKUP(A198,'PROMO WN AQUARELLE PWC '!A:I,9,FALSE)</f>
        <v>0</v>
      </c>
    </row>
    <row r="199" spans="1:2" ht="23.25">
      <c r="A199" s="464" t="s">
        <v>643</v>
      </c>
      <c r="B199" s="133">
        <f>VLOOKUP(A199,'PROMO WN AQUARELLE PWC '!A:I,9,FALSE)</f>
        <v>0</v>
      </c>
    </row>
    <row r="200" spans="1:2" ht="23.25">
      <c r="A200" s="464" t="s">
        <v>646</v>
      </c>
      <c r="B200" s="133">
        <f>VLOOKUP(A200,'PROMO WN AQUARELLE PWC '!A:I,9,FALSE)</f>
        <v>0</v>
      </c>
    </row>
    <row r="201" spans="1:2" ht="23.25">
      <c r="A201" s="464" t="s">
        <v>649</v>
      </c>
      <c r="B201" s="133">
        <f>VLOOKUP(A201,'PROMO WN AQUARELLE PWC '!A:I,9,FALSE)</f>
        <v>0</v>
      </c>
    </row>
    <row r="202" spans="1:2" ht="23.25">
      <c r="A202" s="464" t="s">
        <v>652</v>
      </c>
      <c r="B202" s="133">
        <f>VLOOKUP(A202,'PROMO WN AQUARELLE PWC '!A:I,9,FALSE)</f>
        <v>0</v>
      </c>
    </row>
    <row r="203" spans="1:2" ht="23.25">
      <c r="A203" s="464" t="s">
        <v>655</v>
      </c>
      <c r="B203" s="133">
        <f>VLOOKUP(A203,'PROMO WN AQUARELLE PWC '!A:I,9,FALSE)</f>
        <v>0</v>
      </c>
    </row>
    <row r="204" spans="1:2" ht="23.25">
      <c r="A204" s="464" t="s">
        <v>658</v>
      </c>
      <c r="B204" s="133">
        <f>VLOOKUP(A204,'PROMO WN AQUARELLE PWC '!A:I,9,FALSE)</f>
        <v>0</v>
      </c>
    </row>
    <row r="205" spans="1:2" ht="23.25">
      <c r="A205" s="464" t="s">
        <v>661</v>
      </c>
      <c r="B205" s="133">
        <f>VLOOKUP(A205,'PROMO WN AQUARELLE PWC '!A:I,9,FALSE)</f>
        <v>0</v>
      </c>
    </row>
    <row r="206" spans="1:2" ht="23.25">
      <c r="A206" s="464" t="s">
        <v>664</v>
      </c>
      <c r="B206" s="133">
        <f>VLOOKUP(A206,'PROMO WN AQUARELLE PWC '!A:I,9,FALSE)</f>
        <v>0</v>
      </c>
    </row>
    <row r="207" spans="1:2" ht="23.25">
      <c r="A207" s="464" t="s">
        <v>667</v>
      </c>
      <c r="B207" s="133">
        <f>VLOOKUP(A207,'PROMO WN AQUARELLE PWC '!A:I,9,FALSE)</f>
        <v>0</v>
      </c>
    </row>
    <row r="208" spans="1:2" ht="23.25">
      <c r="A208" s="464" t="s">
        <v>670</v>
      </c>
      <c r="B208" s="133">
        <f>VLOOKUP(A208,'PROMO WN AQUARELLE PWC '!A:I,9,FALSE)</f>
        <v>0</v>
      </c>
    </row>
    <row r="209" spans="1:2" ht="23.25">
      <c r="A209" s="464" t="s">
        <v>673</v>
      </c>
      <c r="B209" s="133">
        <f>VLOOKUP(A209,'PROMO WN AQUARELLE PWC '!A:I,9,FALSE)</f>
        <v>0</v>
      </c>
    </row>
    <row r="210" spans="1:2" ht="23.25">
      <c r="A210" s="464" t="s">
        <v>676</v>
      </c>
      <c r="B210" s="133">
        <f>VLOOKUP(A210,'PROMO WN AQUARELLE PWC '!A:I,9,FALSE)</f>
        <v>0</v>
      </c>
    </row>
    <row r="211" spans="1:2" ht="23.25">
      <c r="A211" s="464" t="s">
        <v>679</v>
      </c>
      <c r="B211" s="133">
        <f>VLOOKUP(A211,'PROMO WN AQUARELLE PWC '!A:I,9,FALSE)</f>
        <v>0</v>
      </c>
    </row>
    <row r="212" spans="1:2" ht="23.25">
      <c r="A212" s="464" t="s">
        <v>682</v>
      </c>
      <c r="B212" s="133">
        <f>VLOOKUP(A212,'PROMO WN AQUARELLE PWC '!A:I,9,FALSE)</f>
        <v>0</v>
      </c>
    </row>
    <row r="213" spans="1:2" ht="23.25">
      <c r="A213" s="464" t="s">
        <v>685</v>
      </c>
      <c r="B213" s="133">
        <f>VLOOKUP(A213,'PROMO WN AQUARELLE PWC '!A:I,9,FALSE)</f>
        <v>0</v>
      </c>
    </row>
    <row r="214" spans="1:2" ht="23.25">
      <c r="A214" s="464" t="s">
        <v>688</v>
      </c>
      <c r="B214" s="133">
        <f>VLOOKUP(A214,'PROMO WN AQUARELLE PWC '!A:I,9,FALSE)</f>
        <v>0</v>
      </c>
    </row>
    <row r="215" spans="1:2" ht="23.25">
      <c r="A215" s="464" t="s">
        <v>691</v>
      </c>
      <c r="B215" s="133">
        <f>VLOOKUP(A215,'PROMO WN AQUARELLE PWC '!A:I,9,FALSE)</f>
        <v>0</v>
      </c>
    </row>
    <row r="216" spans="1:2" ht="23.25">
      <c r="A216" s="464" t="s">
        <v>694</v>
      </c>
      <c r="B216" s="133">
        <f>VLOOKUP(A216,'PROMO WN AQUARELLE PWC '!A:I,9,FALSE)</f>
        <v>0</v>
      </c>
    </row>
    <row r="217" spans="1:2" ht="23.25">
      <c r="A217" s="464" t="s">
        <v>697</v>
      </c>
      <c r="B217" s="133">
        <f>VLOOKUP(A217,'PROMO WN AQUARELLE PWC '!A:I,9,FALSE)</f>
        <v>0</v>
      </c>
    </row>
    <row r="218" spans="1:2" ht="23.25">
      <c r="A218" s="464" t="s">
        <v>700</v>
      </c>
      <c r="B218" s="133">
        <f>VLOOKUP(A218,'PROMO WN AQUARELLE PWC '!A:I,9,FALSE)</f>
        <v>0</v>
      </c>
    </row>
    <row r="219" spans="1:2" ht="23.25">
      <c r="A219" s="464" t="s">
        <v>703</v>
      </c>
      <c r="B219" s="133">
        <f>VLOOKUP(A219,'PROMO WN AQUARELLE PWC '!A:I,9,FALSE)</f>
        <v>0</v>
      </c>
    </row>
    <row r="220" spans="1:2" ht="23.25">
      <c r="A220" s="464" t="s">
        <v>706</v>
      </c>
      <c r="B220" s="133">
        <f>VLOOKUP(A220,'PROMO WN AQUARELLE PWC '!A:I,9,FALSE)</f>
        <v>0</v>
      </c>
    </row>
    <row r="221" spans="1:2" ht="23.25">
      <c r="A221" s="464" t="s">
        <v>709</v>
      </c>
      <c r="B221" s="133">
        <f>VLOOKUP(A221,'PROMO WN AQUARELLE PWC '!A:I,9,FALSE)</f>
        <v>0</v>
      </c>
    </row>
    <row r="222" spans="1:2" ht="23.25">
      <c r="A222" s="464" t="s">
        <v>712</v>
      </c>
      <c r="B222" s="133">
        <f>VLOOKUP(A222,'PROMO WN AQUARELLE PWC '!A:I,9,FALSE)</f>
        <v>0</v>
      </c>
    </row>
    <row r="223" spans="1:2" ht="23.25">
      <c r="A223" s="464" t="s">
        <v>715</v>
      </c>
      <c r="B223" s="133">
        <f>VLOOKUP(A223,'PROMO WN AQUARELLE PWC '!A:I,9,FALSE)</f>
        <v>0</v>
      </c>
    </row>
    <row r="224" spans="1:2" ht="23.25">
      <c r="A224" s="464" t="s">
        <v>718</v>
      </c>
      <c r="B224" s="133">
        <f>VLOOKUP(A224,'PROMO WN AQUARELLE PWC '!A:I,9,FALSE)</f>
        <v>0</v>
      </c>
    </row>
    <row r="225" spans="1:2" ht="23.25">
      <c r="A225" s="464" t="s">
        <v>721</v>
      </c>
      <c r="B225" s="133">
        <f>VLOOKUP(A225,'PROMO WN AQUARELLE PWC '!A:I,9,FALSE)</f>
        <v>0</v>
      </c>
    </row>
    <row r="226" spans="1:2" ht="23.25">
      <c r="A226" s="464" t="s">
        <v>724</v>
      </c>
      <c r="B226" s="133">
        <f>VLOOKUP(A226,'PROMO WN AQUARELLE PWC '!A:I,9,FALSE)</f>
        <v>0</v>
      </c>
    </row>
    <row r="227" spans="1:2" ht="23.25">
      <c r="A227" s="464" t="s">
        <v>727</v>
      </c>
      <c r="B227" s="133">
        <f>VLOOKUP(A227,'PROMO WN AQUARELLE PWC '!A:I,9,FALSE)</f>
        <v>0</v>
      </c>
    </row>
    <row r="228" spans="1:2" ht="23.25">
      <c r="A228" s="464" t="s">
        <v>730</v>
      </c>
      <c r="B228" s="133">
        <f>VLOOKUP(A228,'PROMO WN AQUARELLE PWC '!A:I,9,FALSE)</f>
        <v>0</v>
      </c>
    </row>
    <row r="229" spans="1:2" ht="23.25">
      <c r="A229" s="464" t="s">
        <v>733</v>
      </c>
      <c r="B229" s="133">
        <f>VLOOKUP(A229,'PROMO WN AQUARELLE PWC '!A:I,9,FALSE)</f>
        <v>0</v>
      </c>
    </row>
    <row r="230" spans="1:2" ht="23.25">
      <c r="A230" s="464" t="s">
        <v>736</v>
      </c>
      <c r="B230" s="133">
        <f>VLOOKUP(A230,'PROMO WN AQUARELLE PWC '!A:I,9,FALSE)</f>
        <v>0</v>
      </c>
    </row>
    <row r="231" spans="1:2" ht="23.25">
      <c r="A231" s="464" t="s">
        <v>739</v>
      </c>
      <c r="B231" s="133">
        <f>VLOOKUP(A231,'PROMO WN AQUARELLE PWC '!A:I,9,FALSE)</f>
        <v>0</v>
      </c>
    </row>
    <row r="232" spans="1:2" ht="23.25">
      <c r="A232" s="464" t="s">
        <v>742</v>
      </c>
      <c r="B232" s="133">
        <f>VLOOKUP(A232,'PROMO WN AQUARELLE PWC '!A:I,9,FALSE)</f>
        <v>0</v>
      </c>
    </row>
    <row r="233" spans="1:2" ht="23.25">
      <c r="A233" s="464" t="s">
        <v>745</v>
      </c>
      <c r="B233" s="133">
        <f>VLOOKUP(A233,'PROMO WN AQUARELLE PWC '!A:I,9,FALSE)</f>
        <v>0</v>
      </c>
    </row>
    <row r="234" spans="1:2" ht="23.25">
      <c r="A234" s="464" t="s">
        <v>748</v>
      </c>
      <c r="B234" s="133">
        <f>VLOOKUP(A234,'PROMO WN AQUARELLE PWC '!A:I,9,FALSE)</f>
        <v>0</v>
      </c>
    </row>
    <row r="235" spans="1:2" ht="23.25">
      <c r="A235" s="464" t="s">
        <v>751</v>
      </c>
      <c r="B235" s="133">
        <f>VLOOKUP(A235,'PROMO WN AQUARELLE PWC '!A:I,9,FALSE)</f>
        <v>0</v>
      </c>
    </row>
    <row r="236" spans="1:2" ht="23.25">
      <c r="A236" s="464" t="s">
        <v>754</v>
      </c>
      <c r="B236" s="133">
        <f>VLOOKUP(A236,'PROMO WN AQUARELLE PWC '!A:I,9,FALSE)</f>
        <v>0</v>
      </c>
    </row>
    <row r="237" spans="1:2" ht="23.25">
      <c r="A237" s="464" t="s">
        <v>757</v>
      </c>
      <c r="B237" s="133">
        <f>VLOOKUP(A237,'PROMO WN AQUARELLE PWC '!A:I,9,FALSE)</f>
        <v>0</v>
      </c>
    </row>
    <row r="238" spans="1:2" ht="23.25">
      <c r="A238" s="464" t="s">
        <v>760</v>
      </c>
      <c r="B238" s="133">
        <f>VLOOKUP(A238,'PROMO WN AQUARELLE PWC '!A:I,9,FALSE)</f>
        <v>0</v>
      </c>
    </row>
    <row r="239" spans="1:2" ht="23.25">
      <c r="A239" s="464" t="s">
        <v>763</v>
      </c>
      <c r="B239" s="133">
        <f>VLOOKUP(A239,'PROMO WN AQUARELLE PWC '!A:I,9,FALSE)</f>
        <v>0</v>
      </c>
    </row>
    <row r="240" spans="1:2" ht="23.25">
      <c r="A240" s="464" t="s">
        <v>766</v>
      </c>
      <c r="B240" s="133">
        <f>VLOOKUP(A240,'PROMO WN AQUARELLE PWC '!A:I,9,FALSE)</f>
        <v>0</v>
      </c>
    </row>
    <row r="241" spans="1:2" ht="23.25">
      <c r="A241" s="464" t="s">
        <v>769</v>
      </c>
      <c r="B241" s="133">
        <f>VLOOKUP(A241,'PROMO WN AQUARELLE PWC '!A:I,9,FALSE)</f>
        <v>0</v>
      </c>
    </row>
    <row r="242" spans="1:2" ht="23.25">
      <c r="A242" s="464" t="s">
        <v>772</v>
      </c>
      <c r="B242" s="133">
        <f>VLOOKUP(A242,'PROMO WN AQUARELLE PWC '!A:I,9,FALSE)</f>
        <v>0</v>
      </c>
    </row>
    <row r="243" spans="1:2" ht="23.25">
      <c r="A243" s="464" t="s">
        <v>775</v>
      </c>
      <c r="B243" s="133">
        <f>VLOOKUP(A243,'PROMO WN AQUARELLE PWC '!A:I,9,FALSE)</f>
        <v>0</v>
      </c>
    </row>
    <row r="244" spans="1:2" ht="23.25">
      <c r="A244" s="464" t="s">
        <v>778</v>
      </c>
      <c r="B244" s="133">
        <f>VLOOKUP(A244,'PROMO WN AQUARELLE PWC '!A:I,9,FALSE)</f>
        <v>0</v>
      </c>
    </row>
    <row r="245" spans="1:2" ht="23.25">
      <c r="A245" s="464" t="s">
        <v>781</v>
      </c>
      <c r="B245" s="133">
        <f>VLOOKUP(A245,'PROMO WN AQUARELLE PWC '!A:I,9,FALSE)</f>
        <v>0</v>
      </c>
    </row>
    <row r="246" spans="1:2" ht="23.25">
      <c r="A246" s="464" t="s">
        <v>784</v>
      </c>
      <c r="B246" s="133">
        <f>VLOOKUP(A246,'PROMO WN AQUARELLE PWC '!A:I,9,FALSE)</f>
        <v>0</v>
      </c>
    </row>
    <row r="247" spans="1:2" ht="23.25">
      <c r="A247" s="464" t="s">
        <v>787</v>
      </c>
      <c r="B247" s="133">
        <f>VLOOKUP(A247,'PROMO WN AQUARELLE PWC '!A:I,9,FALSE)</f>
        <v>0</v>
      </c>
    </row>
    <row r="248" spans="1:2" ht="23.25">
      <c r="A248" s="464" t="s">
        <v>790</v>
      </c>
      <c r="B248" s="133">
        <f>VLOOKUP(A248,'PROMO WN AQUARELLE PWC '!A:I,9,FALSE)</f>
        <v>0</v>
      </c>
    </row>
    <row r="249" spans="1:2" ht="23.25">
      <c r="A249" s="464" t="s">
        <v>793</v>
      </c>
      <c r="B249" s="133">
        <f>VLOOKUP(A249,'PROMO WN AQUARELLE PWC '!A:I,9,FALSE)</f>
        <v>0</v>
      </c>
    </row>
    <row r="250" spans="1:2" ht="23.25">
      <c r="A250" s="464" t="s">
        <v>796</v>
      </c>
      <c r="B250" s="133">
        <f>VLOOKUP(A250,'PROMO WN AQUARELLE PWC '!A:I,9,FALSE)</f>
        <v>0</v>
      </c>
    </row>
    <row r="251" spans="1:2" ht="23.25">
      <c r="A251" s="464" t="s">
        <v>799</v>
      </c>
      <c r="B251" s="133">
        <f>VLOOKUP(A251,'PROMO WN AQUARELLE PWC '!A:I,9,FALSE)</f>
        <v>0</v>
      </c>
    </row>
    <row r="252" spans="1:2" ht="23.25">
      <c r="A252" s="464" t="s">
        <v>802</v>
      </c>
      <c r="B252" s="133">
        <f>VLOOKUP(A252,'PROMO WN AQUARELLE PWC '!A:I,9,FALSE)</f>
        <v>0</v>
      </c>
    </row>
    <row r="253" spans="1:2" ht="23.25">
      <c r="A253" s="464" t="s">
        <v>805</v>
      </c>
      <c r="B253" s="133">
        <f>VLOOKUP(A253,'PROMO WN AQUARELLE PWC '!A:I,9,FALSE)</f>
        <v>0</v>
      </c>
    </row>
    <row r="254" spans="1:2" ht="23.25">
      <c r="A254" s="464" t="s">
        <v>808</v>
      </c>
      <c r="B254" s="133">
        <f>VLOOKUP(A254,'PROMO WN AQUARELLE PWC '!A:I,9,FALSE)</f>
        <v>0</v>
      </c>
    </row>
    <row r="255" spans="1:2" ht="23.25">
      <c r="A255" s="464" t="s">
        <v>811</v>
      </c>
      <c r="B255" s="133">
        <f>VLOOKUP(A255,'PROMO WN AQUARELLE PWC '!A:I,9,FALSE)</f>
        <v>0</v>
      </c>
    </row>
    <row r="256" spans="1:2" ht="23.25">
      <c r="A256" s="464" t="s">
        <v>814</v>
      </c>
      <c r="B256" s="133">
        <f>VLOOKUP(A256,'PROMO WN AQUARELLE PWC '!A:I,9,FALSE)</f>
        <v>0</v>
      </c>
    </row>
    <row r="257" spans="1:2" ht="23.25">
      <c r="A257" s="464" t="s">
        <v>817</v>
      </c>
      <c r="B257" s="133">
        <f>VLOOKUP(A257,'PROMO WN AQUARELLE PWC '!A:I,9,FALSE)</f>
        <v>0</v>
      </c>
    </row>
    <row r="258" spans="1:2" ht="23.25">
      <c r="A258" s="464" t="s">
        <v>820</v>
      </c>
      <c r="B258" s="133">
        <f>VLOOKUP(A258,'PROMO WN AQUARELLE PWC '!A:I,9,FALSE)</f>
        <v>0</v>
      </c>
    </row>
    <row r="259" spans="1:2" ht="23.25">
      <c r="A259" s="464" t="s">
        <v>823</v>
      </c>
      <c r="B259" s="133">
        <f>VLOOKUP(A259,'PROMO WN AQUARELLE PWC '!A:I,9,FALSE)</f>
        <v>0</v>
      </c>
    </row>
    <row r="260" spans="1:2" ht="23.25">
      <c r="A260" s="464" t="s">
        <v>826</v>
      </c>
      <c r="B260" s="133">
        <f>VLOOKUP(A260,'PROMO WN AQUARELLE PWC '!A:I,9,FALSE)</f>
        <v>0</v>
      </c>
    </row>
    <row r="261" spans="1:2" ht="23.25">
      <c r="A261" s="464" t="s">
        <v>829</v>
      </c>
      <c r="B261" s="133">
        <f>VLOOKUP(A261,'PROMO WN AQUARELLE PWC '!A:I,9,FALSE)</f>
        <v>0</v>
      </c>
    </row>
    <row r="262" spans="1:2" ht="23.25">
      <c r="A262" s="464" t="s">
        <v>832</v>
      </c>
      <c r="B262" s="133">
        <f>VLOOKUP(A262,'PROMO WN AQUARELLE PWC '!A:I,9,FALSE)</f>
        <v>0</v>
      </c>
    </row>
    <row r="263" spans="1:2" ht="23.25">
      <c r="A263" s="464" t="s">
        <v>835</v>
      </c>
      <c r="B263" s="133">
        <f>VLOOKUP(A263,'PROMO WN AQUARELLE PWC '!A:I,9,FALSE)</f>
        <v>0</v>
      </c>
    </row>
    <row r="264" spans="1:2" ht="23.25">
      <c r="A264" s="464" t="s">
        <v>838</v>
      </c>
      <c r="B264" s="133">
        <f>VLOOKUP(A264,'PROMO WN AQUARELLE PWC '!A:I,9,FALSE)</f>
        <v>0</v>
      </c>
    </row>
    <row r="265" spans="1:2" ht="23.25">
      <c r="A265" s="464" t="s">
        <v>841</v>
      </c>
      <c r="B265" s="133">
        <f>VLOOKUP(A265,'PROMO WN AQUARELLE PWC '!A:I,9,FALSE)</f>
        <v>0</v>
      </c>
    </row>
    <row r="266" spans="1:2" ht="23.25">
      <c r="A266" s="464" t="s">
        <v>844</v>
      </c>
      <c r="B266" s="133">
        <f>VLOOKUP(A266,'PROMO WN AQUARELLE PWC '!A:I,9,FALSE)</f>
        <v>0</v>
      </c>
    </row>
    <row r="267" spans="1:2" ht="23.25">
      <c r="A267" s="464" t="s">
        <v>847</v>
      </c>
      <c r="B267" s="133">
        <f>VLOOKUP(A267,'PROMO WN AQUARELLE PWC '!A:I,9,FALSE)</f>
        <v>0</v>
      </c>
    </row>
    <row r="268" spans="1:2" ht="23.25">
      <c r="A268" s="464" t="s">
        <v>850</v>
      </c>
      <c r="B268" s="133">
        <f>VLOOKUP(A268,'PROMO WN AQUARELLE PWC '!A:I,9,FALSE)</f>
        <v>0</v>
      </c>
    </row>
    <row r="269" spans="1:2" ht="23.25">
      <c r="A269" s="464" t="s">
        <v>853</v>
      </c>
      <c r="B269" s="133">
        <f>VLOOKUP(A269,'PROMO WN AQUARELLE PWC '!A:I,9,FALSE)</f>
        <v>0</v>
      </c>
    </row>
    <row r="270" spans="1:2" ht="23.25">
      <c r="A270" s="464" t="s">
        <v>856</v>
      </c>
      <c r="B270" s="133">
        <f>VLOOKUP(A270,'PROMO WN AQUARELLE PWC '!A:I,9,FALSE)</f>
        <v>0</v>
      </c>
    </row>
    <row r="271" spans="1:2" ht="23.25">
      <c r="A271" s="464" t="s">
        <v>859</v>
      </c>
      <c r="B271" s="133">
        <f>VLOOKUP(A271,'PROMO WN AQUARELLE PWC '!A:I,9,FALSE)</f>
        <v>0</v>
      </c>
    </row>
    <row r="272" spans="1:2" ht="23.25">
      <c r="A272" s="464" t="s">
        <v>862</v>
      </c>
      <c r="B272" s="133">
        <f>VLOOKUP(A272,'PROMO WN AQUARELLE PWC '!A:I,9,FALSE)</f>
        <v>0</v>
      </c>
    </row>
    <row r="273" spans="1:2" ht="23.25">
      <c r="A273" s="464" t="s">
        <v>865</v>
      </c>
      <c r="B273" s="133">
        <f>VLOOKUP(A273,'PROMO WN AQUARELLE PWC '!A:I,9,FALSE)</f>
        <v>0</v>
      </c>
    </row>
    <row r="274" spans="1:2" ht="23.25">
      <c r="A274" s="464" t="s">
        <v>868</v>
      </c>
      <c r="B274" s="133">
        <f>VLOOKUP(A274,'PROMO WN AQUARELLE PWC '!A:I,9,FALSE)</f>
        <v>0</v>
      </c>
    </row>
    <row r="275" spans="1:2" ht="23.25">
      <c r="A275" s="464" t="s">
        <v>871</v>
      </c>
      <c r="B275" s="133">
        <f>VLOOKUP(A275,'PROMO WN AQUARELLE PWC '!A:I,9,FALSE)</f>
        <v>0</v>
      </c>
    </row>
    <row r="276" spans="1:2" ht="23.25">
      <c r="A276" s="464" t="s">
        <v>874</v>
      </c>
      <c r="B276" s="133">
        <f>VLOOKUP(A276,'PROMO WN AQUARELLE PWC '!A:I,9,FALSE)</f>
        <v>0</v>
      </c>
    </row>
    <row r="277" spans="1:2" ht="23.25">
      <c r="A277" s="464" t="s">
        <v>877</v>
      </c>
      <c r="B277" s="133">
        <f>VLOOKUP(A277,'PROMO WN AQUARELLE PWC '!A:I,9,FALSE)</f>
        <v>0</v>
      </c>
    </row>
    <row r="278" spans="1:2" ht="23.25">
      <c r="A278" s="464" t="s">
        <v>880</v>
      </c>
      <c r="B278" s="133">
        <f>VLOOKUP(A278,'PROMO WN AQUARELLE PWC '!A:I,9,FALSE)</f>
        <v>0</v>
      </c>
    </row>
    <row r="279" spans="1:2" ht="23.25">
      <c r="A279" s="464" t="s">
        <v>883</v>
      </c>
      <c r="B279" s="133">
        <f>VLOOKUP(A279,'PROMO WN AQUARELLE PWC '!A:I,9,FALSE)</f>
        <v>0</v>
      </c>
    </row>
    <row r="280" spans="1:2" ht="23.25">
      <c r="A280" s="464" t="s">
        <v>886</v>
      </c>
      <c r="B280" s="133">
        <f>VLOOKUP(A280,'PROMO WN AQUARELLE PWC '!A:I,9,FALSE)</f>
        <v>0</v>
      </c>
    </row>
    <row r="281" spans="1:2" ht="23.25">
      <c r="A281" s="464" t="s">
        <v>889</v>
      </c>
      <c r="B281" s="133">
        <f>VLOOKUP(A281,'PROMO WN AQUARELLE PWC '!A:I,9,FALSE)</f>
        <v>0</v>
      </c>
    </row>
    <row r="282" spans="1:2" ht="23.25">
      <c r="A282" s="464" t="s">
        <v>892</v>
      </c>
      <c r="B282" s="133">
        <f>VLOOKUP(A282,'PROMO WN AQUARELLE PWC '!A:I,9,FALSE)</f>
        <v>0</v>
      </c>
    </row>
    <row r="283" spans="1:2" ht="23.25">
      <c r="A283" s="464" t="s">
        <v>895</v>
      </c>
      <c r="B283" s="133">
        <f>VLOOKUP(A283,'PROMO WN AQUARELLE PWC '!A:I,9,FALSE)</f>
        <v>0</v>
      </c>
    </row>
    <row r="284" spans="1:2" ht="23.25">
      <c r="A284" s="464" t="s">
        <v>898</v>
      </c>
      <c r="B284" s="133">
        <f>VLOOKUP(A284,'PROMO WN AQUARELLE PWC '!A:I,9,FALSE)</f>
        <v>0</v>
      </c>
    </row>
    <row r="285" spans="1:2" ht="23.25">
      <c r="A285" s="464" t="s">
        <v>901</v>
      </c>
      <c r="B285" s="133">
        <f>VLOOKUP(A285,'PROMO WN AQUARELLE PWC '!A:I,9,FALSE)</f>
        <v>0</v>
      </c>
    </row>
    <row r="286" spans="1:2" ht="23.25">
      <c r="A286" s="464" t="s">
        <v>904</v>
      </c>
      <c r="B286" s="133">
        <f>VLOOKUP(A286,'PROMO WN AQUARELLE PWC '!A:I,9,FALSE)</f>
        <v>0</v>
      </c>
    </row>
    <row r="287" spans="1:2" ht="23.25">
      <c r="A287" s="464" t="s">
        <v>907</v>
      </c>
      <c r="B287" s="133">
        <f>VLOOKUP(A287,'PROMO WN AQUARELLE PWC '!A:I,9,FALSE)</f>
        <v>0</v>
      </c>
    </row>
    <row r="288" spans="1:2" ht="23.25">
      <c r="A288" s="464" t="s">
        <v>910</v>
      </c>
      <c r="B288" s="133">
        <f>VLOOKUP(A288,'PROMO WN AQUARELLE PWC '!A:I,9,FALSE)</f>
        <v>0</v>
      </c>
    </row>
    <row r="289" spans="1:2" ht="23.25">
      <c r="A289" s="464" t="s">
        <v>913</v>
      </c>
      <c r="B289" s="133">
        <f>VLOOKUP(A289,'PROMO WN AQUARELLE PWC '!A:I,9,FALSE)</f>
        <v>0</v>
      </c>
    </row>
    <row r="290" spans="1:2" ht="23.25">
      <c r="A290" s="464" t="s">
        <v>916</v>
      </c>
      <c r="B290" s="133">
        <f>VLOOKUP(A290,'PROMO WN AQUARELLE PWC '!A:I,9,FALSE)</f>
        <v>0</v>
      </c>
    </row>
    <row r="291" spans="1:2" ht="23.25">
      <c r="A291" s="464" t="s">
        <v>919</v>
      </c>
      <c r="B291" s="133">
        <f>VLOOKUP(A291,'PROMO WN AQUARELLE PWC '!A:I,9,FALSE)</f>
        <v>0</v>
      </c>
    </row>
    <row r="292" spans="1:2" ht="23.25">
      <c r="A292" s="464" t="s">
        <v>922</v>
      </c>
      <c r="B292" s="133">
        <f>VLOOKUP(A292,'PROMO WN AQUARELLE PWC '!A:I,9,FALSE)</f>
        <v>0</v>
      </c>
    </row>
    <row r="293" spans="1:2" ht="23.25">
      <c r="A293" s="464" t="s">
        <v>925</v>
      </c>
      <c r="B293" s="133">
        <f>VLOOKUP(A293,'PROMO WN AQUARELLE PWC '!A:I,9,FALSE)</f>
        <v>0</v>
      </c>
    </row>
    <row r="294" spans="1:2" ht="23.25">
      <c r="A294" s="464" t="s">
        <v>928</v>
      </c>
      <c r="B294" s="133">
        <f>VLOOKUP(A294,'PROMO WN AQUARELLE PWC '!A:I,9,FALSE)</f>
        <v>0</v>
      </c>
    </row>
    <row r="295" spans="1:2" ht="23.25">
      <c r="A295" s="464" t="s">
        <v>931</v>
      </c>
      <c r="B295" s="133">
        <f>VLOOKUP(A295,'PROMO WN AQUARELLE PWC '!A:I,9,FALSE)</f>
        <v>0</v>
      </c>
    </row>
    <row r="296" spans="1:2" ht="23.25">
      <c r="A296" s="464" t="s">
        <v>934</v>
      </c>
      <c r="B296" s="133">
        <f>VLOOKUP(A296,'PROMO WN AQUARELLE PWC '!A:I,9,FALSE)</f>
        <v>0</v>
      </c>
    </row>
    <row r="297" spans="1:2" ht="23.25">
      <c r="A297" s="464" t="s">
        <v>937</v>
      </c>
      <c r="B297" s="133">
        <f>VLOOKUP(A297,'PROMO WN AQUARELLE PWC '!A:I,9,FALSE)</f>
        <v>0</v>
      </c>
    </row>
    <row r="298" spans="1:2" ht="23.25">
      <c r="A298" s="464" t="s">
        <v>940</v>
      </c>
      <c r="B298" s="133">
        <f>VLOOKUP(A298,'PROMO WN AQUARELLE PWC '!A:I,9,FALSE)</f>
        <v>0</v>
      </c>
    </row>
    <row r="299" spans="1:2" ht="23.25">
      <c r="A299" s="464" t="s">
        <v>943</v>
      </c>
      <c r="B299" s="133">
        <f>VLOOKUP(A299,'PROMO WN AQUARELLE PWC '!A:I,9,FALSE)</f>
        <v>0</v>
      </c>
    </row>
    <row r="300" spans="1:2" ht="23.25">
      <c r="A300" s="464" t="s">
        <v>947</v>
      </c>
      <c r="B300" s="133">
        <f>VLOOKUP(A300,'PROMO WN AQUARELLE PWC '!A:I,9,FALSE)</f>
        <v>0</v>
      </c>
    </row>
    <row r="301" spans="1:2" ht="23.25">
      <c r="A301" s="464" t="s">
        <v>950</v>
      </c>
      <c r="B301" s="133">
        <f>VLOOKUP(A301,'PROMO WN AQUARELLE PWC '!A:I,9,FALSE)</f>
        <v>0</v>
      </c>
    </row>
    <row r="302" spans="1:2" ht="23.25">
      <c r="A302" s="464" t="s">
        <v>953</v>
      </c>
      <c r="B302" s="133">
        <f>VLOOKUP(A302,'PROMO WN AQUARELLE PWC '!A:I,9,FALSE)</f>
        <v>0</v>
      </c>
    </row>
    <row r="303" spans="1:2" ht="23.25">
      <c r="A303" s="464" t="s">
        <v>956</v>
      </c>
      <c r="B303" s="133">
        <f>VLOOKUP(A303,'PROMO WN AQUARELLE PWC '!A:I,9,FALSE)</f>
        <v>0</v>
      </c>
    </row>
    <row r="304" spans="1:2" ht="23.25">
      <c r="A304" s="464" t="s">
        <v>959</v>
      </c>
      <c r="B304" s="133">
        <f>VLOOKUP(A304,'PROMO WN AQUARELLE PWC '!A:I,9,FALSE)</f>
        <v>0</v>
      </c>
    </row>
    <row r="305" spans="1:2" ht="23.25">
      <c r="A305" s="464" t="s">
        <v>962</v>
      </c>
      <c r="B305" s="133">
        <f>VLOOKUP(A305,'PROMO WN AQUARELLE PWC '!A:I,9,FALSE)</f>
        <v>0</v>
      </c>
    </row>
    <row r="306" spans="1:2" ht="23.25">
      <c r="A306" s="464" t="s">
        <v>965</v>
      </c>
      <c r="B306" s="133">
        <f>VLOOKUP(A306,'PROMO WN AQUARELLE PWC '!A:I,9,FALSE)</f>
        <v>0</v>
      </c>
    </row>
    <row r="307" spans="1:2" ht="23.25">
      <c r="A307" s="464" t="s">
        <v>968</v>
      </c>
      <c r="B307" s="133">
        <f>VLOOKUP(A307,'PROMO WN AQUARELLE PWC '!A:I,9,FALSE)</f>
        <v>0</v>
      </c>
    </row>
    <row r="308" spans="1:2" ht="23.25">
      <c r="A308" s="464" t="s">
        <v>971</v>
      </c>
      <c r="B308" s="133">
        <f>VLOOKUP(A308,'PROMO WN AQUARELLE PWC '!A:I,9,FALSE)</f>
        <v>0</v>
      </c>
    </row>
    <row r="309" spans="1:2" ht="23.25">
      <c r="A309" s="464" t="s">
        <v>974</v>
      </c>
      <c r="B309" s="133">
        <f>VLOOKUP(A309,'PROMO WN AQUARELLE PWC '!A:I,9,FALSE)</f>
        <v>0</v>
      </c>
    </row>
    <row r="310" spans="1:2" ht="23.25">
      <c r="A310" s="464" t="s">
        <v>977</v>
      </c>
      <c r="B310" s="133">
        <f>VLOOKUP(A310,'PROMO WN AQUARELLE PWC '!A:I,9,FALSE)</f>
        <v>0</v>
      </c>
    </row>
    <row r="311" spans="1:2" ht="23.25">
      <c r="A311" s="464" t="s">
        <v>980</v>
      </c>
      <c r="B311" s="133">
        <f>VLOOKUP(A311,'PROMO WN AQUARELLE PWC '!A:I,9,FALSE)</f>
        <v>0</v>
      </c>
    </row>
    <row r="312" spans="1:2" ht="23.25">
      <c r="A312" s="464" t="s">
        <v>983</v>
      </c>
      <c r="B312" s="133">
        <f>VLOOKUP(A312,'PROMO WN AQUARELLE PWC '!A:I,9,FALSE)</f>
        <v>0</v>
      </c>
    </row>
    <row r="313" spans="1:2" ht="23.25">
      <c r="A313" s="464" t="s">
        <v>986</v>
      </c>
      <c r="B313" s="133">
        <f>VLOOKUP(A313,'PROMO WN AQUARELLE PWC '!A:I,9,FALSE)</f>
        <v>0</v>
      </c>
    </row>
    <row r="314" spans="1:2" ht="23.25">
      <c r="A314" s="464" t="s">
        <v>989</v>
      </c>
      <c r="B314" s="133">
        <f>VLOOKUP(A314,'PROMO WN AQUARELLE PWC '!A:I,9,FALSE)</f>
        <v>0</v>
      </c>
    </row>
    <row r="315" spans="1:2" ht="23.25">
      <c r="A315" s="464" t="s">
        <v>992</v>
      </c>
      <c r="B315" s="133">
        <f>VLOOKUP(A315,'PROMO WN AQUARELLE PWC '!A:I,9,FALSE)</f>
        <v>0</v>
      </c>
    </row>
    <row r="316" spans="1:2" ht="23.25">
      <c r="A316" s="464" t="s">
        <v>995</v>
      </c>
      <c r="B316" s="133">
        <f>VLOOKUP(A316,'PROMO WN AQUARELLE PWC '!A:I,9,FALSE)</f>
        <v>0</v>
      </c>
    </row>
    <row r="317" spans="1:2" ht="23.25">
      <c r="A317" s="464" t="s">
        <v>998</v>
      </c>
      <c r="B317" s="133">
        <f>VLOOKUP(A317,'PROMO WN AQUARELLE PWC '!A:I,9,FALSE)</f>
        <v>0</v>
      </c>
    </row>
    <row r="318" spans="1:2" ht="23.25">
      <c r="A318" s="464" t="s">
        <v>1001</v>
      </c>
      <c r="B318" s="133">
        <f>VLOOKUP(A318,'PROMO WN AQUARELLE PWC '!A:I,9,FALSE)</f>
        <v>0</v>
      </c>
    </row>
    <row r="319" spans="1:2" ht="23.25">
      <c r="A319" s="464" t="s">
        <v>1004</v>
      </c>
      <c r="B319" s="133">
        <f>VLOOKUP(A319,'PROMO WN AQUARELLE PWC '!A:I,9,FALSE)</f>
        <v>0</v>
      </c>
    </row>
    <row r="320" spans="1:2" ht="23.25">
      <c r="A320" s="464" t="s">
        <v>1007</v>
      </c>
      <c r="B320" s="133">
        <f>VLOOKUP(A320,'PROMO WN AQUARELLE PWC '!A:I,9,FALSE)</f>
        <v>0</v>
      </c>
    </row>
    <row r="321" spans="1:2" ht="23.25">
      <c r="A321" s="464" t="s">
        <v>1010</v>
      </c>
      <c r="B321" s="133">
        <f>VLOOKUP(A321,'PROMO WN AQUARELLE PWC '!A:I,9,FALSE)</f>
        <v>0</v>
      </c>
    </row>
    <row r="322" spans="1:2" ht="23.25">
      <c r="A322" s="464" t="s">
        <v>1013</v>
      </c>
      <c r="B322" s="133">
        <f>VLOOKUP(A322,'PROMO WN AQUARELLE PWC '!A:I,9,FALSE)</f>
        <v>0</v>
      </c>
    </row>
    <row r="323" spans="1:2" ht="23.25">
      <c r="A323" s="464" t="s">
        <v>1016</v>
      </c>
      <c r="B323" s="133">
        <f>VLOOKUP(A323,'PROMO WN AQUARELLE PWC '!A:I,9,FALSE)</f>
        <v>0</v>
      </c>
    </row>
    <row r="324" spans="1:2" ht="23.25">
      <c r="A324" s="464" t="s">
        <v>1019</v>
      </c>
      <c r="B324" s="133">
        <f>VLOOKUP(A324,'PROMO WN AQUARELLE PWC '!A:I,9,FALSE)</f>
        <v>0</v>
      </c>
    </row>
    <row r="325" spans="1:2" ht="23.25">
      <c r="A325" s="464" t="s">
        <v>1022</v>
      </c>
      <c r="B325" s="133">
        <f>VLOOKUP(A325,'PROMO WN AQUARELLE PWC '!A:I,9,FALSE)</f>
        <v>0</v>
      </c>
    </row>
    <row r="326" spans="1:2" ht="23.25">
      <c r="A326" s="464" t="s">
        <v>1025</v>
      </c>
      <c r="B326" s="133">
        <f>VLOOKUP(A326,'PROMO WN AQUARELLE PWC '!A:I,9,FALSE)</f>
        <v>0</v>
      </c>
    </row>
    <row r="327" spans="1:2" ht="23.25">
      <c r="A327" s="464" t="s">
        <v>1028</v>
      </c>
      <c r="B327" s="133">
        <f>VLOOKUP(A327,'PROMO WN AQUARELLE PWC '!A:I,9,FALSE)</f>
        <v>0</v>
      </c>
    </row>
    <row r="328" spans="1:2" ht="23.25">
      <c r="A328" s="464" t="s">
        <v>1031</v>
      </c>
      <c r="B328" s="133">
        <f>VLOOKUP(A328,'PROMO WN AQUARELLE PWC '!A:I,9,FALSE)</f>
        <v>0</v>
      </c>
    </row>
    <row r="329" spans="1:2" ht="23.25">
      <c r="A329" s="464" t="s">
        <v>1034</v>
      </c>
      <c r="B329" s="133">
        <f>VLOOKUP(A329,'PROMO WN AQUARELLE PWC '!A:I,9,FALSE)</f>
        <v>0</v>
      </c>
    </row>
    <row r="330" spans="1:2" ht="23.25">
      <c r="A330" s="464" t="s">
        <v>1037</v>
      </c>
      <c r="B330" s="133">
        <f>VLOOKUP(A330,'PROMO WN AQUARELLE PWC '!A:I,9,FALSE)</f>
        <v>0</v>
      </c>
    </row>
    <row r="331" spans="1:2" ht="23.25">
      <c r="A331" s="464" t="s">
        <v>1040</v>
      </c>
      <c r="B331" s="133">
        <f>VLOOKUP(A331,'PROMO WN AQUARELLE PWC '!A:I,9,FALSE)</f>
        <v>0</v>
      </c>
    </row>
    <row r="332" spans="1:2" ht="23.25">
      <c r="A332" s="464" t="s">
        <v>1043</v>
      </c>
      <c r="B332" s="133">
        <f>VLOOKUP(A332,'PROMO WN AQUARELLE PWC '!A:I,9,FALSE)</f>
        <v>0</v>
      </c>
    </row>
    <row r="333" spans="1:2" ht="23.25">
      <c r="A333" s="464" t="s">
        <v>1046</v>
      </c>
      <c r="B333" s="133">
        <f>VLOOKUP(A333,'PROMO WN AQUARELLE PWC '!A:I,9,FALSE)</f>
        <v>0</v>
      </c>
    </row>
    <row r="334" spans="1:2" ht="23.25">
      <c r="A334" s="464" t="s">
        <v>1049</v>
      </c>
      <c r="B334" s="133">
        <f>VLOOKUP(A334,'PROMO WN AQUARELLE PWC '!A:I,9,FALSE)</f>
        <v>0</v>
      </c>
    </row>
    <row r="335" spans="1:2" ht="23.25">
      <c r="A335" s="464" t="s">
        <v>1052</v>
      </c>
      <c r="B335" s="133">
        <f>VLOOKUP(A335,'PROMO WN AQUARELLE PWC '!A:I,9,FALSE)</f>
        <v>0</v>
      </c>
    </row>
    <row r="336" spans="1:2" ht="23.25">
      <c r="A336" s="464" t="s">
        <v>1055</v>
      </c>
      <c r="B336" s="133">
        <f>VLOOKUP(A336,'PROMO WN AQUARELLE PWC '!A:I,9,FALSE)</f>
        <v>0</v>
      </c>
    </row>
    <row r="337" spans="1:2" ht="23.25">
      <c r="A337" s="464" t="s">
        <v>1058</v>
      </c>
      <c r="B337" s="133">
        <f>VLOOKUP(A337,'PROMO WN AQUARELLE PWC '!A:I,9,FALSE)</f>
        <v>0</v>
      </c>
    </row>
    <row r="338" spans="1:2" ht="23.25">
      <c r="A338" s="464" t="s">
        <v>1061</v>
      </c>
      <c r="B338" s="133">
        <f>VLOOKUP(A338,'PROMO WN AQUARELLE PWC '!A:I,9,FALSE)</f>
        <v>0</v>
      </c>
    </row>
    <row r="339" spans="1:2" ht="23.25">
      <c r="A339" s="464" t="s">
        <v>1064</v>
      </c>
      <c r="B339" s="133">
        <f>VLOOKUP(A339,'PROMO WN AQUARELLE PWC '!A:I,9,FALSE)</f>
        <v>0</v>
      </c>
    </row>
    <row r="340" spans="1:2" ht="23.25">
      <c r="A340" s="464" t="s">
        <v>1067</v>
      </c>
      <c r="B340" s="133">
        <f>VLOOKUP(A340,'PROMO WN AQUARELLE PWC '!A:I,9,FALSE)</f>
        <v>0</v>
      </c>
    </row>
    <row r="341" spans="1:2" ht="23.25">
      <c r="A341" s="464" t="s">
        <v>1070</v>
      </c>
      <c r="B341" s="133">
        <f>VLOOKUP(A341,'PROMO WN AQUARELLE PWC '!A:I,9,FALSE)</f>
        <v>0</v>
      </c>
    </row>
    <row r="342" spans="1:2" ht="23.25">
      <c r="A342" s="464" t="s">
        <v>1073</v>
      </c>
      <c r="B342" s="133">
        <f>VLOOKUP(A342,'PROMO WN AQUARELLE PWC '!A:I,9,FALSE)</f>
        <v>0</v>
      </c>
    </row>
    <row r="343" spans="1:2" ht="23.25">
      <c r="A343" s="464" t="s">
        <v>1076</v>
      </c>
      <c r="B343" s="133">
        <f>VLOOKUP(A343,'PROMO WN AQUARELLE PWC '!A:I,9,FALSE)</f>
        <v>0</v>
      </c>
    </row>
    <row r="344" spans="1:2" ht="23.25">
      <c r="A344" s="464" t="s">
        <v>1079</v>
      </c>
      <c r="B344" s="133">
        <f>VLOOKUP(A344,'PROMO WN AQUARELLE PWC '!A:I,9,FALSE)</f>
        <v>0</v>
      </c>
    </row>
    <row r="345" spans="1:2" ht="23.25">
      <c r="A345" s="464" t="s">
        <v>1082</v>
      </c>
      <c r="B345" s="133">
        <f>VLOOKUP(A345,'PROMO WN AQUARELLE PWC '!A:I,9,FALSE)</f>
        <v>0</v>
      </c>
    </row>
    <row r="346" spans="1:2" ht="23.25">
      <c r="A346" s="464" t="s">
        <v>1085</v>
      </c>
      <c r="B346" s="133">
        <f>VLOOKUP(A346,'PROMO WN AQUARELLE PWC '!A:I,9,FALSE)</f>
        <v>0</v>
      </c>
    </row>
    <row r="347" spans="1:2" ht="23.25">
      <c r="A347" s="464" t="s">
        <v>1088</v>
      </c>
      <c r="B347" s="133">
        <f>VLOOKUP(A347,'PROMO WN AQUARELLE PWC '!A:I,9,FALSE)</f>
        <v>0</v>
      </c>
    </row>
    <row r="348" spans="1:2" ht="23.25">
      <c r="A348" s="464" t="s">
        <v>1091</v>
      </c>
      <c r="B348" s="133">
        <f>VLOOKUP(A348,'PROMO WN AQUARELLE PWC '!A:I,9,FALSE)</f>
        <v>0</v>
      </c>
    </row>
    <row r="349" spans="1:2" ht="23.25">
      <c r="A349" s="464" t="s">
        <v>1094</v>
      </c>
      <c r="B349" s="133">
        <f>VLOOKUP(A349,'PROMO WN AQUARELLE PWC '!A:I,9,FALSE)</f>
        <v>0</v>
      </c>
    </row>
    <row r="350" spans="1:2" ht="23.25">
      <c r="A350" s="464" t="s">
        <v>1097</v>
      </c>
      <c r="B350" s="133">
        <f>VLOOKUP(A350,'PROMO WN AQUARELLE PWC '!A:I,9,FALSE)</f>
        <v>0</v>
      </c>
    </row>
    <row r="351" spans="1:2" ht="23.25">
      <c r="A351" s="464" t="s">
        <v>1100</v>
      </c>
      <c r="B351" s="133">
        <f>VLOOKUP(A351,'PROMO WN AQUARELLE PWC '!A:I,9,FALSE)</f>
        <v>0</v>
      </c>
    </row>
    <row r="352" spans="1:2" ht="23.25">
      <c r="A352" s="464" t="s">
        <v>1103</v>
      </c>
      <c r="B352" s="133">
        <f>VLOOKUP(A352,'PROMO WN AQUARELLE PWC '!A:I,9,FALSE)</f>
        <v>0</v>
      </c>
    </row>
    <row r="353" spans="1:2" ht="23.25">
      <c r="A353" s="464" t="s">
        <v>1106</v>
      </c>
      <c r="B353" s="133">
        <f>VLOOKUP(A353,'PROMO WN AQUARELLE PWC '!A:I,9,FALSE)</f>
        <v>0</v>
      </c>
    </row>
    <row r="354" spans="1:2" ht="23.25">
      <c r="A354" s="464" t="s">
        <v>1109</v>
      </c>
      <c r="B354" s="133">
        <f>VLOOKUP(A354,'PROMO WN AQUARELLE PWC '!A:I,9,FALSE)</f>
        <v>0</v>
      </c>
    </row>
    <row r="355" spans="1:2" ht="23.25">
      <c r="A355" s="464" t="s">
        <v>1112</v>
      </c>
      <c r="B355" s="133">
        <f>VLOOKUP(A355,'PROMO WN AQUARELLE PWC '!A:I,9,FALSE)</f>
        <v>0</v>
      </c>
    </row>
    <row r="356" spans="1:2" ht="23.25">
      <c r="A356" s="464" t="s">
        <v>1115</v>
      </c>
      <c r="B356" s="133">
        <f>VLOOKUP(A356,'PROMO WN AQUARELLE PWC '!A:I,9,FALSE)</f>
        <v>0</v>
      </c>
    </row>
    <row r="357" spans="1:2" ht="23.25">
      <c r="A357" s="464" t="s">
        <v>1118</v>
      </c>
      <c r="B357" s="133">
        <f>VLOOKUP(A357,'PROMO WN AQUARELLE PWC '!A:I,9,FALSE)</f>
        <v>0</v>
      </c>
    </row>
    <row r="358" spans="1:2" ht="23.25">
      <c r="A358" s="464" t="s">
        <v>1121</v>
      </c>
      <c r="B358" s="133">
        <f>VLOOKUP(A358,'PROMO WN AQUARELLE PWC '!A:I,9,FALSE)</f>
        <v>0</v>
      </c>
    </row>
    <row r="359" spans="1:2" ht="23.25">
      <c r="A359" s="464" t="s">
        <v>1124</v>
      </c>
      <c r="B359" s="133">
        <f>VLOOKUP(A359,'PROMO WN AQUARELLE PWC '!A:I,9,FALSE)</f>
        <v>0</v>
      </c>
    </row>
    <row r="360" spans="1:2" ht="23.25">
      <c r="A360" s="464" t="s">
        <v>1127</v>
      </c>
      <c r="B360" s="133">
        <f>VLOOKUP(A360,'PROMO WN AQUARELLE PWC '!A:I,9,FALSE)</f>
        <v>0</v>
      </c>
    </row>
    <row r="361" spans="1:2" ht="23.25">
      <c r="A361" s="464" t="s">
        <v>1130</v>
      </c>
      <c r="B361" s="133">
        <f>VLOOKUP(A361,'PROMO WN AQUARELLE PWC '!A:I,9,FALSE)</f>
        <v>0</v>
      </c>
    </row>
    <row r="362" spans="1:2" ht="23.25">
      <c r="A362" s="464" t="s">
        <v>1133</v>
      </c>
      <c r="B362" s="133">
        <f>VLOOKUP(A362,'PROMO WN AQUARELLE PWC '!A:I,9,FALSE)</f>
        <v>0</v>
      </c>
    </row>
    <row r="363" spans="1:2" ht="23.25">
      <c r="A363" s="464" t="s">
        <v>1136</v>
      </c>
      <c r="B363" s="133">
        <f>VLOOKUP(A363,'PROMO WN AQUARELLE PWC '!A:I,9,FALSE)</f>
        <v>0</v>
      </c>
    </row>
    <row r="364" spans="1:2" ht="23.25">
      <c r="A364" s="464" t="s">
        <v>1139</v>
      </c>
      <c r="B364" s="133">
        <f>VLOOKUP(A364,'PROMO WN AQUARELLE PWC '!A:I,9,FALSE)</f>
        <v>0</v>
      </c>
    </row>
    <row r="365" spans="1:2" ht="23.25">
      <c r="A365" s="464" t="s">
        <v>1142</v>
      </c>
      <c r="B365" s="133">
        <f>VLOOKUP(A365,'PROMO WN AQUARELLE PWC '!A:I,9,FALSE)</f>
        <v>0</v>
      </c>
    </row>
    <row r="366" spans="1:2" ht="23.25">
      <c r="A366" s="464" t="s">
        <v>1145</v>
      </c>
      <c r="B366" s="133">
        <f>VLOOKUP(A366,'PROMO WN AQUARELLE PWC '!A:I,9,FALSE)</f>
        <v>0</v>
      </c>
    </row>
    <row r="367" spans="1:2" ht="23.25">
      <c r="A367" s="464" t="s">
        <v>1148</v>
      </c>
      <c r="B367" s="133">
        <f>VLOOKUP(A367,'PROMO WN AQUARELLE PWC '!A:I,9,FALSE)</f>
        <v>0</v>
      </c>
    </row>
    <row r="368" spans="1:2" ht="23.25">
      <c r="A368" s="464" t="s">
        <v>1151</v>
      </c>
      <c r="B368" s="133">
        <f>VLOOKUP(A368,'PROMO WN AQUARELLE PWC '!A:I,9,FALSE)</f>
        <v>0</v>
      </c>
    </row>
    <row r="369" spans="1:2" ht="23.25">
      <c r="A369" s="464" t="s">
        <v>1154</v>
      </c>
      <c r="B369" s="133">
        <f>VLOOKUP(A369,'PROMO WN AQUARELLE PWC '!A:I,9,FALSE)</f>
        <v>0</v>
      </c>
    </row>
    <row r="370" spans="1:2" ht="23.25">
      <c r="A370" s="464" t="s">
        <v>1157</v>
      </c>
      <c r="B370" s="133">
        <f>VLOOKUP(A370,'PROMO WN AQUARELLE PWC '!A:I,9,FALSE)</f>
        <v>0</v>
      </c>
    </row>
    <row r="371" spans="1:2" ht="23.25">
      <c r="A371" s="464" t="s">
        <v>1160</v>
      </c>
      <c r="B371" s="133">
        <f>VLOOKUP(A371,'PROMO WN AQUARELLE PWC '!A:I,9,FALSE)</f>
        <v>0</v>
      </c>
    </row>
    <row r="372" spans="1:2" ht="23.25">
      <c r="A372" s="464" t="s">
        <v>1163</v>
      </c>
      <c r="B372" s="133">
        <f>VLOOKUP(A372,'PROMO WN AQUARELLE PWC '!A:I,9,FALSE)</f>
        <v>0</v>
      </c>
    </row>
    <row r="373" spans="1:2" ht="23.25">
      <c r="A373" s="464" t="s">
        <v>1166</v>
      </c>
      <c r="B373" s="133">
        <f>VLOOKUP(A373,'PROMO WN AQUARELLE PWC '!A:I,9,FALSE)</f>
        <v>0</v>
      </c>
    </row>
    <row r="374" spans="1:2" ht="23.25">
      <c r="A374" s="464" t="s">
        <v>1169</v>
      </c>
      <c r="B374" s="133">
        <f>VLOOKUP(A374,'PROMO WN AQUARELLE PWC '!A:I,9,FALSE)</f>
        <v>0</v>
      </c>
    </row>
    <row r="375" spans="1:2" ht="23.25">
      <c r="A375" s="464" t="s">
        <v>1172</v>
      </c>
      <c r="B375" s="133">
        <f>VLOOKUP(A375,'PROMO WN AQUARELLE PWC '!A:I,9,FALSE)</f>
        <v>0</v>
      </c>
    </row>
    <row r="376" spans="1:2" ht="23.25">
      <c r="A376" s="464" t="s">
        <v>1175</v>
      </c>
      <c r="B376" s="133">
        <f>VLOOKUP(A376,'PROMO WN AQUARELLE PWC '!A:I,9,FALSE)</f>
        <v>0</v>
      </c>
    </row>
    <row r="377" spans="1:2" ht="23.25">
      <c r="A377" s="464" t="s">
        <v>1178</v>
      </c>
      <c r="B377" s="133">
        <f>VLOOKUP(A377,'PROMO WN AQUARELLE PWC '!A:I,9,FALSE)</f>
        <v>0</v>
      </c>
    </row>
    <row r="378" spans="1:2" ht="23.25">
      <c r="A378" s="464" t="s">
        <v>1181</v>
      </c>
      <c r="B378" s="133">
        <f>VLOOKUP(A378,'PROMO WN AQUARELLE PWC '!A:I,9,FALSE)</f>
        <v>0</v>
      </c>
    </row>
    <row r="379" spans="1:2" ht="23.25">
      <c r="A379" s="464" t="s">
        <v>1184</v>
      </c>
      <c r="B379" s="133">
        <f>VLOOKUP(A379,'PROMO WN AQUARELLE PWC '!A:I,9,FALSE)</f>
        <v>0</v>
      </c>
    </row>
    <row r="380" spans="1:2" ht="23.25">
      <c r="A380" s="464" t="s">
        <v>1187</v>
      </c>
      <c r="B380" s="133">
        <f>VLOOKUP(A380,'PROMO WN AQUARELLE PWC '!A:I,9,FALSE)</f>
        <v>0</v>
      </c>
    </row>
    <row r="381" spans="1:2" ht="23.25">
      <c r="A381" s="464" t="s">
        <v>1190</v>
      </c>
      <c r="B381" s="133">
        <f>VLOOKUP(A381,'PROMO WN AQUARELLE PWC '!A:I,9,FALSE)</f>
        <v>0</v>
      </c>
    </row>
    <row r="382" spans="1:2" ht="23.25">
      <c r="A382" s="464" t="s">
        <v>1193</v>
      </c>
      <c r="B382" s="133">
        <f>VLOOKUP(A382,'PROMO WN AQUARELLE PWC '!A:I,9,FALSE)</f>
        <v>0</v>
      </c>
    </row>
    <row r="383" spans="1:2" ht="23.25">
      <c r="A383" s="464" t="s">
        <v>1196</v>
      </c>
      <c r="B383" s="133">
        <f>VLOOKUP(A383,'PROMO WN AQUARELLE PWC '!A:I,9,FALSE)</f>
        <v>0</v>
      </c>
    </row>
    <row r="384" spans="1:2" ht="23.25">
      <c r="A384" s="464" t="s">
        <v>1199</v>
      </c>
      <c r="B384" s="133">
        <f>VLOOKUP(A384,'PROMO WN AQUARELLE PWC '!A:I,9,FALSE)</f>
        <v>0</v>
      </c>
    </row>
    <row r="385" spans="1:2" ht="23.25">
      <c r="A385" s="464" t="s">
        <v>1202</v>
      </c>
      <c r="B385" s="133">
        <f>VLOOKUP(A385,'PROMO WN AQUARELLE PWC '!A:I,9,FALSE)</f>
        <v>0</v>
      </c>
    </row>
    <row r="386" spans="1:2" ht="23.25">
      <c r="A386" s="464" t="s">
        <v>1205</v>
      </c>
      <c r="B386" s="133">
        <f>VLOOKUP(A386,'PROMO WN AQUARELLE PWC '!A:I,9,FALSE)</f>
        <v>0</v>
      </c>
    </row>
    <row r="387" spans="1:2" ht="23.25">
      <c r="A387" s="464" t="s">
        <v>1208</v>
      </c>
      <c r="B387" s="133">
        <f>VLOOKUP(A387,'PROMO WN AQUARELLE PWC '!A:I,9,FALSE)</f>
        <v>0</v>
      </c>
    </row>
    <row r="388" spans="1:2" ht="23.25">
      <c r="A388" s="464" t="s">
        <v>1211</v>
      </c>
      <c r="B388" s="133">
        <f>VLOOKUP(A388,'PROMO WN AQUARELLE PWC '!A:I,9,FALSE)</f>
        <v>0</v>
      </c>
    </row>
    <row r="389" spans="1:2" ht="23.25">
      <c r="A389" s="464" t="s">
        <v>1214</v>
      </c>
      <c r="B389" s="133">
        <f>VLOOKUP(A389,'PROMO WN AQUARELLE PWC '!A:I,9,FALSE)</f>
        <v>0</v>
      </c>
    </row>
    <row r="390" spans="1:2" ht="23.25">
      <c r="A390" s="464" t="s">
        <v>1217</v>
      </c>
      <c r="B390" s="133">
        <f>VLOOKUP(A390,'PROMO WN AQUARELLE PWC '!A:I,9,FALSE)</f>
        <v>0</v>
      </c>
    </row>
    <row r="391" spans="1:2" ht="23.25">
      <c r="A391" s="464" t="s">
        <v>1220</v>
      </c>
      <c r="B391" s="133">
        <f>VLOOKUP(A391,'PROMO WN AQUARELLE PWC '!A:I,9,FALSE)</f>
        <v>0</v>
      </c>
    </row>
    <row r="392" spans="1:2" ht="23.25">
      <c r="A392" s="464" t="s">
        <v>1223</v>
      </c>
      <c r="B392" s="133">
        <f>VLOOKUP(A392,'PROMO WN AQUARELLE PWC '!A:I,9,FALSE)</f>
        <v>0</v>
      </c>
    </row>
    <row r="393" spans="1:2" ht="23.25">
      <c r="A393" s="464" t="s">
        <v>1226</v>
      </c>
      <c r="B393" s="133">
        <f>VLOOKUP(A393,'PROMO WN AQUARELLE PWC '!A:I,9,FALSE)</f>
        <v>0</v>
      </c>
    </row>
    <row r="394" spans="1:2" ht="23.25">
      <c r="A394" s="464" t="s">
        <v>1229</v>
      </c>
      <c r="B394" s="133">
        <f>VLOOKUP(A394,'PROMO WN AQUARELLE PWC '!A:I,9,FALSE)</f>
        <v>0</v>
      </c>
    </row>
    <row r="395" spans="1:2" ht="23.25">
      <c r="A395" s="464" t="s">
        <v>1232</v>
      </c>
      <c r="B395" s="133">
        <f>VLOOKUP(A395,'PROMO WN AQUARELLE PWC '!A:I,9,FALSE)</f>
        <v>0</v>
      </c>
    </row>
    <row r="396" spans="1:2" ht="23.25">
      <c r="A396" s="464" t="s">
        <v>1235</v>
      </c>
      <c r="B396" s="133">
        <f>VLOOKUP(A396,'PROMO WN AQUARELLE PWC '!A:I,9,FALSE)</f>
        <v>0</v>
      </c>
    </row>
    <row r="397" spans="1:2" ht="23.25">
      <c r="A397" s="464" t="s">
        <v>1238</v>
      </c>
      <c r="B397" s="133">
        <f>VLOOKUP(A397,'PROMO WN AQUARELLE PWC '!A:I,9,FALSE)</f>
        <v>0</v>
      </c>
    </row>
    <row r="398" spans="1:2" ht="23.25">
      <c r="A398" s="464" t="s">
        <v>1241</v>
      </c>
      <c r="B398" s="133">
        <f>VLOOKUP(A398,'PROMO WN AQUARELLE PWC '!A:I,9,FALSE)</f>
        <v>0</v>
      </c>
    </row>
    <row r="399" spans="1:2" ht="23.25">
      <c r="A399" s="464" t="s">
        <v>1244</v>
      </c>
      <c r="B399" s="133">
        <f>VLOOKUP(A399,'PROMO WN AQUARELLE PWC '!A:I,9,FALSE)</f>
        <v>0</v>
      </c>
    </row>
    <row r="400" spans="1:2" ht="23.25">
      <c r="A400" s="464" t="s">
        <v>1247</v>
      </c>
      <c r="B400" s="133">
        <f>VLOOKUP(A400,'PROMO WN AQUARELLE PWC '!A:I,9,FALSE)</f>
        <v>0</v>
      </c>
    </row>
    <row r="401" spans="1:2" ht="23.25">
      <c r="A401" s="464" t="s">
        <v>1250</v>
      </c>
      <c r="B401" s="133">
        <f>VLOOKUP(A401,'PROMO WN AQUARELLE PWC '!A:I,9,FALSE)</f>
        <v>0</v>
      </c>
    </row>
    <row r="402" spans="1:2" ht="23.25">
      <c r="A402" s="464" t="s">
        <v>1253</v>
      </c>
      <c r="B402" s="133">
        <f>VLOOKUP(A402,'PROMO WN AQUARELLE PWC '!A:I,9,FALSE)</f>
        <v>0</v>
      </c>
    </row>
    <row r="403" spans="1:2" ht="23.25">
      <c r="A403" s="464" t="s">
        <v>1256</v>
      </c>
      <c r="B403" s="133">
        <f>VLOOKUP(A403,'PROMO WN AQUARELLE PWC '!A:I,9,FALSE)</f>
        <v>0</v>
      </c>
    </row>
    <row r="404" spans="1:2" ht="23.25">
      <c r="A404" s="464" t="s">
        <v>1259</v>
      </c>
      <c r="B404" s="133">
        <f>VLOOKUP(A404,'PROMO WN AQUARELLE PWC '!A:I,9,FALSE)</f>
        <v>0</v>
      </c>
    </row>
    <row r="405" spans="1:2" ht="23.25">
      <c r="A405" s="464" t="s">
        <v>1262</v>
      </c>
      <c r="B405" s="133">
        <f>VLOOKUP(A405,'PROMO WN AQUARELLE PWC '!A:I,9,FALSE)</f>
        <v>0</v>
      </c>
    </row>
    <row r="406" spans="1:2" ht="23.25">
      <c r="A406" s="464" t="s">
        <v>1265</v>
      </c>
      <c r="B406" s="133">
        <f>VLOOKUP(A406,'PROMO WN AQUARELLE PWC '!A:I,9,FALSE)</f>
        <v>0</v>
      </c>
    </row>
    <row r="407" spans="1:2" ht="23.25">
      <c r="A407" s="464" t="s">
        <v>1268</v>
      </c>
      <c r="B407" s="133">
        <f>VLOOKUP(A407,'PROMO WN AQUARELLE PWC '!A:I,9,FALSE)</f>
        <v>0</v>
      </c>
    </row>
    <row r="408" spans="1:2" ht="23.25">
      <c r="A408" s="464" t="s">
        <v>1271</v>
      </c>
      <c r="B408" s="133">
        <f>VLOOKUP(A408,'PROMO WN AQUARELLE PWC '!A:I,9,FALSE)</f>
        <v>0</v>
      </c>
    </row>
    <row r="409" spans="1:2" ht="23.25">
      <c r="A409" s="464" t="s">
        <v>1274</v>
      </c>
      <c r="B409" s="133">
        <f>VLOOKUP(A409,'PROMO WN AQUARELLE PWC '!A:I,9,FALSE)</f>
        <v>0</v>
      </c>
    </row>
    <row r="410" spans="1:2" ht="23.25">
      <c r="A410" s="464" t="s">
        <v>1277</v>
      </c>
      <c r="B410" s="133">
        <f>VLOOKUP(A410,'PROMO WN AQUARELLE PWC '!A:I,9,FALSE)</f>
        <v>0</v>
      </c>
    </row>
    <row r="411" spans="1:2" ht="23.25">
      <c r="A411" s="464" t="s">
        <v>1280</v>
      </c>
      <c r="B411" s="133">
        <f>VLOOKUP(A411,'PROMO WN AQUARELLE PWC '!A:I,9,FALSE)</f>
        <v>0</v>
      </c>
    </row>
    <row r="412" spans="1:2" ht="23.25">
      <c r="A412" s="464" t="s">
        <v>1283</v>
      </c>
      <c r="B412" s="133">
        <f>VLOOKUP(A412,'PROMO WN AQUARELLE PWC '!A:I,9,FALSE)</f>
        <v>0</v>
      </c>
    </row>
    <row r="413" spans="1:2" ht="23.25">
      <c r="A413" s="464" t="s">
        <v>1286</v>
      </c>
      <c r="B413" s="133">
        <f>VLOOKUP(A413,'PROMO WN AQUARELLE PWC '!A:I,9,FALSE)</f>
        <v>0</v>
      </c>
    </row>
    <row r="414" spans="1:2" ht="23.25">
      <c r="A414" s="464" t="s">
        <v>1289</v>
      </c>
      <c r="B414" s="133">
        <f>VLOOKUP(A414,'PROMO WN AQUARELLE PWC '!A:I,9,FALSE)</f>
        <v>0</v>
      </c>
    </row>
    <row r="415" spans="1:2" ht="23.25">
      <c r="A415" s="464" t="s">
        <v>1292</v>
      </c>
      <c r="B415" s="133">
        <f>VLOOKUP(A415,'PROMO WN AQUARELLE PWC '!A:I,9,FALSE)</f>
        <v>0</v>
      </c>
    </row>
    <row r="416" spans="1:2" ht="23.25">
      <c r="A416" s="464" t="s">
        <v>1295</v>
      </c>
      <c r="B416" s="133">
        <f>VLOOKUP(A416,'PROMO WN AQUARELLE PWC '!A:I,9,FALSE)</f>
        <v>0</v>
      </c>
    </row>
    <row r="417" spans="1:2" ht="23.25">
      <c r="A417" s="464" t="s">
        <v>1298</v>
      </c>
      <c r="B417" s="133">
        <f>VLOOKUP(A417,'PROMO WN AQUARELLE PWC '!A:I,9,FALSE)</f>
        <v>0</v>
      </c>
    </row>
    <row r="418" spans="1:2" ht="23.25">
      <c r="A418" s="464" t="s">
        <v>1301</v>
      </c>
      <c r="B418" s="133">
        <f>VLOOKUP(A418,'PROMO WN AQUARELLE PWC '!A:I,9,FALSE)</f>
        <v>0</v>
      </c>
    </row>
    <row r="419" spans="1:2" ht="23.25">
      <c r="A419" s="464" t="s">
        <v>1304</v>
      </c>
      <c r="B419" s="133">
        <f>VLOOKUP(A419,'PROMO WN AQUARELLE PWC '!A:I,9,FALSE)</f>
        <v>0</v>
      </c>
    </row>
    <row r="420" spans="1:2" ht="23.25">
      <c r="A420" s="464" t="s">
        <v>1307</v>
      </c>
      <c r="B420" s="133">
        <f>VLOOKUP(A420,'PROMO WN AQUARELLE PWC '!A:I,9,FALSE)</f>
        <v>0</v>
      </c>
    </row>
    <row r="421" spans="1:2" ht="23.25">
      <c r="A421" s="464" t="s">
        <v>1310</v>
      </c>
      <c r="B421" s="133">
        <f>VLOOKUP(A421,'PROMO WN AQUARELLE PWC '!A:I,9,FALSE)</f>
        <v>0</v>
      </c>
    </row>
    <row r="422" spans="1:2" ht="23.25">
      <c r="A422" s="464" t="s">
        <v>1313</v>
      </c>
      <c r="B422" s="133">
        <f>VLOOKUP(A422,'PROMO WN AQUARELLE PWC '!A:I,9,FALSE)</f>
        <v>0</v>
      </c>
    </row>
    <row r="423" spans="1:2" ht="23.25">
      <c r="A423" s="464" t="s">
        <v>1316</v>
      </c>
      <c r="B423" s="133">
        <f>VLOOKUP(A423,'PROMO WN AQUARELLE PWC '!A:I,9,FALSE)</f>
        <v>0</v>
      </c>
    </row>
    <row r="424" spans="1:2" ht="23.25">
      <c r="A424" s="464" t="s">
        <v>1319</v>
      </c>
      <c r="B424" s="133">
        <f>VLOOKUP(A424,'PROMO WN AQUARELLE PWC '!A:I,9,FALSE)</f>
        <v>0</v>
      </c>
    </row>
    <row r="425" spans="1:2" ht="23.25">
      <c r="A425" s="464" t="s">
        <v>1322</v>
      </c>
      <c r="B425" s="133">
        <f>VLOOKUP(A425,'PROMO WN AQUARELLE PWC '!A:I,9,FALSE)</f>
        <v>0</v>
      </c>
    </row>
    <row r="426" spans="1:2" ht="23.25">
      <c r="A426" s="464" t="s">
        <v>1325</v>
      </c>
      <c r="B426" s="133">
        <f>VLOOKUP(A426,'PROMO WN AQUARELLE PWC '!A:I,9,FALSE)</f>
        <v>0</v>
      </c>
    </row>
    <row r="427" spans="1:2" ht="23.25">
      <c r="A427" s="464" t="s">
        <v>1328</v>
      </c>
      <c r="B427" s="133">
        <f>VLOOKUP(A427,'PROMO WN AQUARELLE PWC '!A:I,9,FALSE)</f>
        <v>0</v>
      </c>
    </row>
    <row r="428" spans="1:2" ht="23.25">
      <c r="A428" s="464" t="s">
        <v>1331</v>
      </c>
      <c r="B428" s="133">
        <f>VLOOKUP(A428,'PROMO WN AQUARELLE PWC '!A:I,9,FALSE)</f>
        <v>0</v>
      </c>
    </row>
    <row r="429" spans="1:2" ht="23.25">
      <c r="A429" s="464" t="s">
        <v>1334</v>
      </c>
      <c r="B429" s="133">
        <f>VLOOKUP(A429,'PROMO WN AQUARELLE PWC '!A:I,9,FALSE)</f>
        <v>0</v>
      </c>
    </row>
    <row r="430" spans="1:2" ht="23.25">
      <c r="A430" s="464" t="s">
        <v>1337</v>
      </c>
      <c r="B430" s="133">
        <f>VLOOKUP(A430,'PROMO WN AQUARELLE PWC '!A:I,9,FALSE)</f>
        <v>0</v>
      </c>
    </row>
    <row r="431" spans="1:2" ht="23.25">
      <c r="A431" s="464" t="s">
        <v>1340</v>
      </c>
      <c r="B431" s="133">
        <f>VLOOKUP(A431,'PROMO WN AQUARELLE PWC '!A:I,9,FALSE)</f>
        <v>0</v>
      </c>
    </row>
    <row r="432" spans="1:2" ht="23.25">
      <c r="A432" s="464" t="s">
        <v>1343</v>
      </c>
      <c r="B432" s="133">
        <f>VLOOKUP(A432,'PROMO WN AQUARELLE PWC '!A:I,9,FALSE)</f>
        <v>0</v>
      </c>
    </row>
    <row r="433" spans="1:2" ht="23.25">
      <c r="A433" s="464" t="s">
        <v>1346</v>
      </c>
      <c r="B433" s="133">
        <f>VLOOKUP(A433,'PROMO WN AQUARELLE PWC '!A:I,9,FALSE)</f>
        <v>0</v>
      </c>
    </row>
    <row r="434" spans="1:2" ht="23.25">
      <c r="A434" s="464" t="s">
        <v>1349</v>
      </c>
      <c r="B434" s="133">
        <f>VLOOKUP(A434,'PROMO WN AQUARELLE PWC '!A:I,9,FALSE)</f>
        <v>0</v>
      </c>
    </row>
    <row r="435" spans="1:2" ht="23.25">
      <c r="A435" s="464" t="s">
        <v>1352</v>
      </c>
      <c r="B435" s="133">
        <f>VLOOKUP(A435,'PROMO WN AQUARELLE PWC '!A:I,9,FALSE)</f>
        <v>0</v>
      </c>
    </row>
    <row r="436" spans="1:2" ht="23.25">
      <c r="A436" s="464" t="s">
        <v>1355</v>
      </c>
      <c r="B436" s="133">
        <f>VLOOKUP(A436,'PROMO WN AQUARELLE PWC '!A:I,9,FALSE)</f>
        <v>0</v>
      </c>
    </row>
    <row r="437" spans="1:2" ht="23.25">
      <c r="A437" s="464" t="s">
        <v>1358</v>
      </c>
      <c r="B437" s="133">
        <f>VLOOKUP(A437,'PROMO WN AQUARELLE PWC '!A:I,9,FALSE)</f>
        <v>0</v>
      </c>
    </row>
    <row r="438" spans="1:2" ht="23.25">
      <c r="A438" s="464" t="s">
        <v>1361</v>
      </c>
      <c r="B438" s="133">
        <f>VLOOKUP(A438,'PROMO WN AQUARELLE PWC '!A:I,9,FALSE)</f>
        <v>0</v>
      </c>
    </row>
    <row r="439" spans="1:2" ht="23.25">
      <c r="A439" s="464" t="s">
        <v>1364</v>
      </c>
      <c r="B439" s="133">
        <f>VLOOKUP(A439,'PROMO WN AQUARELLE PWC '!A:I,9,FALSE)</f>
        <v>0</v>
      </c>
    </row>
    <row r="440" spans="1:2" ht="23.25">
      <c r="A440" s="464" t="s">
        <v>1367</v>
      </c>
      <c r="B440" s="133">
        <f>VLOOKUP(A440,'PROMO WN AQUARELLE PWC '!A:I,9,FALSE)</f>
        <v>0</v>
      </c>
    </row>
    <row r="441" spans="1:2" ht="23.25">
      <c r="A441" s="464" t="s">
        <v>1370</v>
      </c>
      <c r="B441" s="133">
        <f>VLOOKUP(A441,'PROMO WN AQUARELLE PWC '!A:I,9,FALSE)</f>
        <v>0</v>
      </c>
    </row>
    <row r="442" spans="1:2" ht="23.25">
      <c r="A442" s="464" t="s">
        <v>1373</v>
      </c>
      <c r="B442" s="133">
        <f>VLOOKUP(A442,'PROMO WN AQUARELLE PWC '!A:I,9,FALSE)</f>
        <v>0</v>
      </c>
    </row>
    <row r="443" spans="1:2" ht="23.25">
      <c r="A443" s="464" t="s">
        <v>1376</v>
      </c>
      <c r="B443" s="133">
        <f>VLOOKUP(A443,'PROMO WN AQUARELLE PWC '!A:I,9,FALSE)</f>
        <v>0</v>
      </c>
    </row>
    <row r="444" spans="1:2" ht="23.25">
      <c r="A444" s="464" t="s">
        <v>1379</v>
      </c>
      <c r="B444" s="133">
        <f>VLOOKUP(A444,'PROMO WN AQUARELLE PWC '!A:I,9,FALSE)</f>
        <v>0</v>
      </c>
    </row>
    <row r="445" spans="1:2" ht="23.25">
      <c r="A445" s="464" t="s">
        <v>1382</v>
      </c>
      <c r="B445" s="133">
        <f>VLOOKUP(A445,'PROMO WN AQUARELLE PWC '!A:I,9,FALSE)</f>
        <v>0</v>
      </c>
    </row>
    <row r="446" spans="1:2" ht="23.25">
      <c r="A446" s="464" t="s">
        <v>1385</v>
      </c>
      <c r="B446" s="133">
        <f>VLOOKUP(A446,'PROMO WN AQUARELLE PWC '!A:I,9,FALSE)</f>
        <v>0</v>
      </c>
    </row>
    <row r="447" spans="1:2" ht="23.25">
      <c r="A447" s="464" t="s">
        <v>1388</v>
      </c>
      <c r="B447" s="133">
        <f>VLOOKUP(A447,'PROMO WN AQUARELLE PWC '!A:I,9,FALSE)</f>
        <v>0</v>
      </c>
    </row>
    <row r="448" spans="1:2" ht="23.25">
      <c r="A448" s="464" t="s">
        <v>1391</v>
      </c>
      <c r="B448" s="133">
        <f>VLOOKUP(A448,'PROMO WN AQUARELLE PWC '!A:I,9,FALSE)</f>
        <v>0</v>
      </c>
    </row>
    <row r="449" spans="1:2" ht="23.25">
      <c r="A449" s="464" t="s">
        <v>1394</v>
      </c>
      <c r="B449" s="133">
        <f>VLOOKUP(A449,'PROMO WN AQUARELLE PWC '!A:I,9,FALSE)</f>
        <v>0</v>
      </c>
    </row>
    <row r="450" spans="1:2" ht="23.25">
      <c r="A450" s="464" t="s">
        <v>1397</v>
      </c>
      <c r="B450" s="133">
        <f>VLOOKUP(A450,'PROMO WN AQUARELLE PWC '!A:I,9,FALSE)</f>
        <v>0</v>
      </c>
    </row>
    <row r="451" spans="1:2" ht="23.25">
      <c r="A451" s="464" t="s">
        <v>1400</v>
      </c>
      <c r="B451" s="133">
        <f>VLOOKUP(A451,'PROMO WN AQUARELLE PWC '!A:I,9,FALSE)</f>
        <v>0</v>
      </c>
    </row>
    <row r="452" spans="1:2" ht="23.25">
      <c r="A452" s="464" t="s">
        <v>1403</v>
      </c>
      <c r="B452" s="133">
        <f>VLOOKUP(A452,'PROMO WN AQUARELLE PWC '!A:I,9,FALSE)</f>
        <v>0</v>
      </c>
    </row>
    <row r="453" spans="1:2" ht="23.25">
      <c r="A453" s="464" t="s">
        <v>1406</v>
      </c>
      <c r="B453" s="133">
        <f>VLOOKUP(A453,'PROMO WN AQUARELLE PWC '!A:I,9,FALSE)</f>
        <v>0</v>
      </c>
    </row>
    <row r="454" spans="1:2" ht="23.25">
      <c r="A454" s="464" t="s">
        <v>1409</v>
      </c>
      <c r="B454" s="133">
        <f>VLOOKUP(A454,'PROMO WN AQUARELLE PWC '!A:I,9,FALSE)</f>
        <v>0</v>
      </c>
    </row>
    <row r="455" spans="1:2" ht="23.25">
      <c r="A455" s="464" t="s">
        <v>1412</v>
      </c>
      <c r="B455" s="133">
        <f>VLOOKUP(A455,'PROMO WN AQUARELLE PWC '!A:I,9,FALSE)</f>
        <v>0</v>
      </c>
    </row>
    <row r="456" spans="1:2" ht="23.25">
      <c r="A456" s="464" t="s">
        <v>1415</v>
      </c>
      <c r="B456" s="133">
        <f>VLOOKUP(A456,'PROMO WN AQUARELLE PWC '!A:I,9,FALSE)</f>
        <v>0</v>
      </c>
    </row>
    <row r="457" spans="1:2" ht="23.25">
      <c r="A457" s="464" t="s">
        <v>1418</v>
      </c>
      <c r="B457" s="133">
        <f>VLOOKUP(A457,'PROMO WN AQUARELLE PWC '!A:I,9,FALSE)</f>
        <v>0</v>
      </c>
    </row>
    <row r="458" spans="1:2" ht="23.25">
      <c r="A458" s="464" t="s">
        <v>1421</v>
      </c>
      <c r="B458" s="133">
        <f>VLOOKUP(A458,'PROMO WN AQUARELLE PWC '!A:I,9,FALSE)</f>
        <v>0</v>
      </c>
    </row>
    <row r="459" spans="1:2" ht="23.25">
      <c r="A459" s="464" t="s">
        <v>1424</v>
      </c>
      <c r="B459" s="133">
        <f>VLOOKUP(A459,'PROMO WN AQUARELLE PWC '!A:I,9,FALSE)</f>
        <v>0</v>
      </c>
    </row>
    <row r="460" spans="1:2" ht="23.25">
      <c r="A460" s="464" t="s">
        <v>1427</v>
      </c>
      <c r="B460" s="133">
        <f>VLOOKUP(A460,'PROMO WN AQUARELLE PWC '!A:I,9,FALSE)</f>
        <v>0</v>
      </c>
    </row>
    <row r="461" spans="1:2" ht="23.25">
      <c r="A461" s="464" t="s">
        <v>1430</v>
      </c>
      <c r="B461" s="133">
        <f>VLOOKUP(A461,'PROMO WN AQUARELLE PWC '!A:I,9,FALSE)</f>
        <v>0</v>
      </c>
    </row>
    <row r="462" spans="1:2" ht="23.25">
      <c r="A462" s="464" t="s">
        <v>1433</v>
      </c>
      <c r="B462" s="133">
        <f>VLOOKUP(A462,'PROMO WN AQUARELLE PWC '!A:I,9,FALSE)</f>
        <v>0</v>
      </c>
    </row>
    <row r="463" spans="1:2" ht="23.25">
      <c r="A463" s="464" t="s">
        <v>1436</v>
      </c>
      <c r="B463" s="133">
        <f>VLOOKUP(A463,'PROMO WN AQUARELLE PWC '!A:I,9,FALSE)</f>
        <v>0</v>
      </c>
    </row>
    <row r="464" spans="1:2" ht="23.25">
      <c r="A464" s="464" t="s">
        <v>1439</v>
      </c>
      <c r="B464" s="133">
        <f>VLOOKUP(A464,'PROMO WN AQUARELLE PWC '!A:I,9,FALSE)</f>
        <v>0</v>
      </c>
    </row>
    <row r="465" spans="1:2" ht="23.25">
      <c r="A465" s="464" t="s">
        <v>1442</v>
      </c>
      <c r="B465" s="133">
        <f>VLOOKUP(A465,'PROMO WN AQUARELLE PWC '!A:I,9,FALSE)</f>
        <v>0</v>
      </c>
    </row>
    <row r="466" spans="1:2" ht="23.25">
      <c r="A466" s="464" t="s">
        <v>1445</v>
      </c>
      <c r="B466" s="133">
        <f>VLOOKUP(A466,'PROMO WN AQUARELLE PWC '!A:I,9,FALSE)</f>
        <v>0</v>
      </c>
    </row>
    <row r="467" spans="1:2" ht="23.25">
      <c r="A467" s="464" t="s">
        <v>1448</v>
      </c>
      <c r="B467" s="133">
        <f>VLOOKUP(A467,'PROMO WN AQUARELLE PWC '!A:I,9,FALSE)</f>
        <v>0</v>
      </c>
    </row>
    <row r="468" spans="1:2" ht="23.25">
      <c r="A468" s="464" t="s">
        <v>1451</v>
      </c>
      <c r="B468" s="133">
        <f>VLOOKUP(A468,'PROMO WN AQUARELLE PWC '!A:I,9,FALSE)</f>
        <v>0</v>
      </c>
    </row>
    <row r="469" spans="1:2" ht="23.25">
      <c r="A469" s="464" t="s">
        <v>1454</v>
      </c>
      <c r="B469" s="133">
        <f>VLOOKUP(A469,'PROMO WN AQUARELLE PWC '!A:I,9,FALSE)</f>
        <v>0</v>
      </c>
    </row>
    <row r="470" spans="1:2" ht="23.25">
      <c r="A470" s="464" t="s">
        <v>1457</v>
      </c>
      <c r="B470" s="133">
        <f>VLOOKUP(A470,'PROMO WN AQUARELLE PWC '!A:I,9,FALSE)</f>
        <v>0</v>
      </c>
    </row>
    <row r="471" spans="1:2" ht="23.25">
      <c r="A471" s="464" t="s">
        <v>1460</v>
      </c>
      <c r="B471" s="133">
        <f>VLOOKUP(A471,'PROMO WN AQUARELLE PWC '!A:I,9,FALSE)</f>
        <v>0</v>
      </c>
    </row>
    <row r="472" spans="1:2" ht="23.25">
      <c r="A472" s="464" t="s">
        <v>1463</v>
      </c>
      <c r="B472" s="133">
        <f>VLOOKUP(A472,'PROMO WN AQUARELLE PWC '!A:I,9,FALSE)</f>
        <v>0</v>
      </c>
    </row>
    <row r="473" spans="1:2" ht="23.25">
      <c r="A473" s="464" t="s">
        <v>1466</v>
      </c>
      <c r="B473" s="133">
        <f>VLOOKUP(A473,'PROMO WN AQUARELLE PWC '!A:I,9,FALSE)</f>
        <v>0</v>
      </c>
    </row>
    <row r="474" spans="1:2" ht="23.25">
      <c r="A474" s="464" t="s">
        <v>1469</v>
      </c>
      <c r="B474" s="133">
        <f>VLOOKUP(A474,'PROMO WN AQUARELLE PWC '!A:I,9,FALSE)</f>
        <v>0</v>
      </c>
    </row>
    <row r="475" spans="1:2" ht="23.25">
      <c r="A475" s="464" t="s">
        <v>1472</v>
      </c>
      <c r="B475" s="133">
        <f>VLOOKUP(A475,'PROMO WN AQUARELLE PWC '!A:I,9,FALSE)</f>
        <v>0</v>
      </c>
    </row>
    <row r="476" spans="1:2" ht="23.25">
      <c r="A476" s="464" t="s">
        <v>1475</v>
      </c>
      <c r="B476" s="133">
        <f>VLOOKUP(A476,'PROMO WN AQUARELLE PWC '!A:I,9,FALSE)</f>
        <v>0</v>
      </c>
    </row>
    <row r="477" spans="1:2" ht="23.25">
      <c r="A477" s="464" t="s">
        <v>1478</v>
      </c>
      <c r="B477" s="133">
        <f>VLOOKUP(A477,'PROMO WN AQUARELLE PWC '!A:I,9,FALSE)</f>
        <v>0</v>
      </c>
    </row>
    <row r="478" spans="1:2" ht="23.25">
      <c r="A478" s="464" t="s">
        <v>1481</v>
      </c>
      <c r="B478" s="133">
        <f>VLOOKUP(A478,'PROMO WN AQUARELLE PWC '!A:I,9,FALSE)</f>
        <v>0</v>
      </c>
    </row>
    <row r="479" spans="1:2" ht="23.25">
      <c r="A479" s="464" t="s">
        <v>1484</v>
      </c>
      <c r="B479" s="133">
        <f>VLOOKUP(A479,'PROMO WN AQUARELLE PWC '!A:I,9,FALSE)</f>
        <v>0</v>
      </c>
    </row>
    <row r="480" spans="1:2" ht="23.25">
      <c r="A480" s="464" t="s">
        <v>1487</v>
      </c>
      <c r="B480" s="133">
        <f>VLOOKUP(A480,'PROMO WN AQUARELLE PWC '!A:I,9,FALSE)</f>
        <v>0</v>
      </c>
    </row>
    <row r="481" spans="1:2" ht="23.25">
      <c r="A481" s="464" t="s">
        <v>1490</v>
      </c>
      <c r="B481" s="133">
        <f>VLOOKUP(A481,'PROMO WN AQUARELLE PWC '!A:I,9,FALSE)</f>
        <v>0</v>
      </c>
    </row>
    <row r="482" spans="1:2" ht="23.25">
      <c r="A482" s="464" t="s">
        <v>1493</v>
      </c>
      <c r="B482" s="133">
        <f>VLOOKUP(A482,'PROMO WN AQUARELLE PWC '!A:I,9,FALSE)</f>
        <v>0</v>
      </c>
    </row>
    <row r="483" spans="1:2" ht="23.25">
      <c r="A483" s="465" t="s">
        <v>1501</v>
      </c>
      <c r="B483" s="133">
        <f>VLOOKUP(A483,'PROMO WN SETS PWC'!A:I,9,FALSE)</f>
        <v>0</v>
      </c>
    </row>
    <row r="484" spans="1:2" ht="23.25">
      <c r="A484" s="465" t="s">
        <v>1504</v>
      </c>
      <c r="B484" s="133">
        <f>VLOOKUP(A484,'PROMO WN SETS PWC'!A:I,9,FALSE)</f>
        <v>0</v>
      </c>
    </row>
    <row r="485" spans="1:2" ht="23.25">
      <c r="A485" s="466" t="s">
        <v>1507</v>
      </c>
      <c r="B485" s="133">
        <f>VLOOKUP(A485,'PROMO WN SETS PWC'!A:I,9,FALSE)</f>
        <v>0</v>
      </c>
    </row>
    <row r="486" spans="1:2" ht="23.25">
      <c r="A486" s="466" t="s">
        <v>1510</v>
      </c>
      <c r="B486" s="133">
        <f>VLOOKUP(A486,'PROMO WN SETS PWC'!A:I,9,FALSE)</f>
        <v>0</v>
      </c>
    </row>
    <row r="487" spans="1:2" ht="23.25">
      <c r="A487" s="467" t="s">
        <v>1513</v>
      </c>
      <c r="B487" s="133">
        <f>VLOOKUP(A487,'PROMO WN SETS PWC'!A:I,9,FALSE)</f>
        <v>0</v>
      </c>
    </row>
    <row r="488" spans="1:2" ht="23.25">
      <c r="A488" s="468" t="s">
        <v>1516</v>
      </c>
      <c r="B488" s="133">
        <f>VLOOKUP(A488,'PROMO WN SETS PWC'!A:I,9,FALSE)</f>
        <v>0</v>
      </c>
    </row>
    <row r="489" spans="1:2" ht="23.25">
      <c r="A489" s="469" t="s">
        <v>1519</v>
      </c>
      <c r="B489" s="133">
        <f>VLOOKUP(A489,'PROMO WN SETS PWC'!A:I,9,FALSE)</f>
        <v>0</v>
      </c>
    </row>
    <row r="490" spans="1:2" ht="23.25">
      <c r="A490" s="470" t="s">
        <v>1522</v>
      </c>
      <c r="B490" s="133">
        <f>VLOOKUP(A490,'PROMO WN SETS PWC'!A:I,9,FALSE)</f>
        <v>0</v>
      </c>
    </row>
    <row r="491" spans="1:2" ht="23.25">
      <c r="A491" s="469" t="s">
        <v>1525</v>
      </c>
      <c r="B491" s="133">
        <f>VLOOKUP(A491,'PROMO WN SETS PWC'!A:I,9,FALSE)</f>
        <v>0</v>
      </c>
    </row>
    <row r="492" spans="1:2" ht="23.25">
      <c r="A492" s="470" t="s">
        <v>1528</v>
      </c>
      <c r="B492" s="133">
        <f>VLOOKUP(A492,'PROMO WN SETS PWC'!A:I,9,FALSE)</f>
        <v>0</v>
      </c>
    </row>
    <row r="493" spans="1:2" ht="23.25">
      <c r="A493" s="470" t="s">
        <v>1531</v>
      </c>
      <c r="B493" s="133">
        <f>VLOOKUP(A493,'PROMO WN SETS PWC'!A:I,9,FALSE)</f>
        <v>0</v>
      </c>
    </row>
    <row r="494" spans="1:2" ht="23.25">
      <c r="A494" s="471" t="s">
        <v>1534</v>
      </c>
      <c r="B494" s="133">
        <f>VLOOKUP(A494,'PROMO WN SETS PWC'!A:I,9,FALSE)</f>
        <v>0</v>
      </c>
    </row>
    <row r="495" spans="1:2" ht="23.25">
      <c r="A495" s="471" t="s">
        <v>1537</v>
      </c>
      <c r="B495" s="133">
        <f>VLOOKUP(A495,'PROMO WN SETS PWC'!A:I,9,FALSE)</f>
        <v>0</v>
      </c>
    </row>
    <row r="496" spans="1:2" ht="23.25">
      <c r="A496" s="472" t="s">
        <v>1540</v>
      </c>
      <c r="B496" s="133">
        <f>VLOOKUP(A496,'PROMO WN SETS PWC'!A:I,9,FALSE)</f>
        <v>0</v>
      </c>
    </row>
    <row r="497" spans="1:2" ht="23.25">
      <c r="A497" s="472" t="s">
        <v>1544</v>
      </c>
      <c r="B497" s="133">
        <f>VLOOKUP(A497,'PROMO WN SETS PWC'!A:I,9,FALSE)</f>
        <v>0</v>
      </c>
    </row>
    <row r="498" spans="1:2" ht="23.25">
      <c r="A498" s="472" t="s">
        <v>1547</v>
      </c>
      <c r="B498" s="133">
        <f>VLOOKUP(A498,'PROMO WN SETS PWC'!A:I,9,FALSE)</f>
        <v>0</v>
      </c>
    </row>
    <row r="499" spans="1:2" ht="23.25">
      <c r="A499" s="472" t="s">
        <v>1550</v>
      </c>
      <c r="B499" s="133">
        <f>VLOOKUP(A499,'PROMO WN SETS PWC'!A:I,9,FALSE)</f>
        <v>0</v>
      </c>
    </row>
    <row r="500" spans="1:2" ht="23.25">
      <c r="A500" s="513" t="s">
        <v>1558</v>
      </c>
      <c r="B500" s="133">
        <f>VLOOKUP(A500,'PROMO WN AQUARELLE COTMAN'!A:I,9,FALSE)</f>
        <v>0</v>
      </c>
    </row>
    <row r="501" spans="1:2" ht="23.25">
      <c r="A501" s="514" t="s">
        <v>1561</v>
      </c>
      <c r="B501" s="133">
        <f>VLOOKUP(A501,'PROMO WN AQUARELLE COTMAN'!A:I,9,FALSE)</f>
        <v>0</v>
      </c>
    </row>
    <row r="502" spans="1:2" ht="23.25">
      <c r="A502" s="514" t="s">
        <v>1564</v>
      </c>
      <c r="B502" s="133">
        <f>VLOOKUP(A502,'PROMO WN AQUARELLE COTMAN'!A:I,9,FALSE)</f>
        <v>0</v>
      </c>
    </row>
    <row r="503" spans="1:2" ht="23.25">
      <c r="A503" s="514" t="s">
        <v>1567</v>
      </c>
      <c r="B503" s="133">
        <f>VLOOKUP(A503,'PROMO WN AQUARELLE COTMAN'!A:I,9,FALSE)</f>
        <v>0</v>
      </c>
    </row>
    <row r="504" spans="1:2" ht="23.25">
      <c r="A504" s="514" t="s">
        <v>1570</v>
      </c>
      <c r="B504" s="133">
        <f>VLOOKUP(A504,'PROMO WN AQUARELLE COTMAN'!A:I,9,FALSE)</f>
        <v>0</v>
      </c>
    </row>
    <row r="505" spans="1:2" ht="23.25">
      <c r="A505" s="514" t="s">
        <v>1573</v>
      </c>
      <c r="B505" s="133">
        <f>VLOOKUP(A505,'PROMO WN AQUARELLE COTMAN'!A:I,9,FALSE)</f>
        <v>0</v>
      </c>
    </row>
    <row r="506" spans="1:2" ht="23.25">
      <c r="A506" s="514" t="s">
        <v>1576</v>
      </c>
      <c r="B506" s="133">
        <f>VLOOKUP(A506,'PROMO WN AQUARELLE COTMAN'!A:I,9,FALSE)</f>
        <v>0</v>
      </c>
    </row>
    <row r="507" spans="1:2" ht="23.25">
      <c r="A507" s="514" t="s">
        <v>1579</v>
      </c>
      <c r="B507" s="133">
        <f>VLOOKUP(A507,'PROMO WN AQUARELLE COTMAN'!A:I,9,FALSE)</f>
        <v>0</v>
      </c>
    </row>
    <row r="508" spans="1:2" ht="23.25">
      <c r="A508" s="514" t="s">
        <v>1582</v>
      </c>
      <c r="B508" s="133">
        <f>VLOOKUP(A508,'PROMO WN AQUARELLE COTMAN'!A:I,9,FALSE)</f>
        <v>0</v>
      </c>
    </row>
    <row r="509" spans="1:2" ht="23.25">
      <c r="A509" s="514" t="s">
        <v>1585</v>
      </c>
      <c r="B509" s="133">
        <f>VLOOKUP(A509,'PROMO WN AQUARELLE COTMAN'!A:I,9,FALSE)</f>
        <v>0</v>
      </c>
    </row>
    <row r="510" spans="1:2" ht="23.25">
      <c r="A510" s="514" t="s">
        <v>1588</v>
      </c>
      <c r="B510" s="133">
        <f>VLOOKUP(A510,'PROMO WN AQUARELLE COTMAN'!A:I,9,FALSE)</f>
        <v>0</v>
      </c>
    </row>
    <row r="511" spans="1:2" ht="23.25">
      <c r="A511" s="514" t="s">
        <v>1591</v>
      </c>
      <c r="B511" s="133">
        <f>VLOOKUP(A511,'PROMO WN AQUARELLE COTMAN'!A:I,9,FALSE)</f>
        <v>0</v>
      </c>
    </row>
    <row r="512" spans="1:2" ht="23.25">
      <c r="A512" s="514" t="s">
        <v>1594</v>
      </c>
      <c r="B512" s="133">
        <f>VLOOKUP(A512,'PROMO WN AQUARELLE COTMAN'!A:I,9,FALSE)</f>
        <v>0</v>
      </c>
    </row>
    <row r="513" spans="1:2" ht="23.25">
      <c r="A513" s="514" t="s">
        <v>1597</v>
      </c>
      <c r="B513" s="133">
        <f>VLOOKUP(A513,'PROMO WN AQUARELLE COTMAN'!A:I,9,FALSE)</f>
        <v>0</v>
      </c>
    </row>
    <row r="514" spans="1:2" ht="23.25">
      <c r="A514" s="514" t="s">
        <v>1600</v>
      </c>
      <c r="B514" s="133">
        <f>VLOOKUP(A514,'PROMO WN AQUARELLE COTMAN'!A:I,9,FALSE)</f>
        <v>0</v>
      </c>
    </row>
    <row r="515" spans="1:2" ht="23.25">
      <c r="A515" s="514" t="s">
        <v>1603</v>
      </c>
      <c r="B515" s="133">
        <f>VLOOKUP(A515,'PROMO WN AQUARELLE COTMAN'!A:I,9,FALSE)</f>
        <v>0</v>
      </c>
    </row>
    <row r="516" spans="1:2" ht="23.25">
      <c r="A516" s="514" t="s">
        <v>1606</v>
      </c>
      <c r="B516" s="133">
        <f>VLOOKUP(A516,'PROMO WN AQUARELLE COTMAN'!A:I,9,FALSE)</f>
        <v>0</v>
      </c>
    </row>
    <row r="517" spans="1:2" ht="23.25">
      <c r="A517" s="514" t="s">
        <v>1609</v>
      </c>
      <c r="B517" s="133">
        <f>VLOOKUP(A517,'PROMO WN AQUARELLE COTMAN'!A:I,9,FALSE)</f>
        <v>0</v>
      </c>
    </row>
    <row r="518" spans="1:2" ht="23.25">
      <c r="A518" s="514" t="s">
        <v>1612</v>
      </c>
      <c r="B518" s="133">
        <f>VLOOKUP(A518,'PROMO WN AQUARELLE COTMAN'!A:I,9,FALSE)</f>
        <v>0</v>
      </c>
    </row>
    <row r="519" spans="1:2" ht="23.25">
      <c r="A519" s="514" t="s">
        <v>1615</v>
      </c>
      <c r="B519" s="133">
        <f>VLOOKUP(A519,'PROMO WN AQUARELLE COTMAN'!A:I,9,FALSE)</f>
        <v>0</v>
      </c>
    </row>
    <row r="520" spans="1:2" ht="23.25">
      <c r="A520" s="514" t="s">
        <v>1618</v>
      </c>
      <c r="B520" s="133">
        <f>VLOOKUP(A520,'PROMO WN AQUARELLE COTMAN'!A:I,9,FALSE)</f>
        <v>0</v>
      </c>
    </row>
    <row r="521" spans="1:2" ht="23.25">
      <c r="A521" s="514" t="s">
        <v>1621</v>
      </c>
      <c r="B521" s="133">
        <f>VLOOKUP(A521,'PROMO WN AQUARELLE COTMAN'!A:I,9,FALSE)</f>
        <v>0</v>
      </c>
    </row>
    <row r="522" spans="1:2" ht="23.25">
      <c r="A522" s="514" t="s">
        <v>1624</v>
      </c>
      <c r="B522" s="133">
        <f>VLOOKUP(A522,'PROMO WN AQUARELLE COTMAN'!A:I,9,FALSE)</f>
        <v>0</v>
      </c>
    </row>
    <row r="523" spans="1:2" ht="23.25">
      <c r="A523" s="514" t="s">
        <v>1627</v>
      </c>
      <c r="B523" s="133">
        <f>VLOOKUP(A523,'PROMO WN AQUARELLE COTMAN'!A:I,9,FALSE)</f>
        <v>0</v>
      </c>
    </row>
    <row r="524" spans="1:2" ht="23.25">
      <c r="A524" s="514" t="s">
        <v>1630</v>
      </c>
      <c r="B524" s="133">
        <f>VLOOKUP(A524,'PROMO WN AQUARELLE COTMAN'!A:I,9,FALSE)</f>
        <v>0</v>
      </c>
    </row>
    <row r="525" spans="1:2" ht="23.25">
      <c r="A525" s="514" t="s">
        <v>1633</v>
      </c>
      <c r="B525" s="133">
        <f>VLOOKUP(A525,'PROMO WN AQUARELLE COTMAN'!A:I,9,FALSE)</f>
        <v>0</v>
      </c>
    </row>
    <row r="526" spans="1:2" ht="23.25">
      <c r="A526" s="514" t="s">
        <v>1636</v>
      </c>
      <c r="B526" s="133">
        <f>VLOOKUP(A526,'PROMO WN AQUARELLE COTMAN'!A:I,9,FALSE)</f>
        <v>0</v>
      </c>
    </row>
    <row r="527" spans="1:2" ht="23.25">
      <c r="A527" s="514" t="s">
        <v>1639</v>
      </c>
      <c r="B527" s="133">
        <f>VLOOKUP(A527,'PROMO WN AQUARELLE COTMAN'!A:I,9,FALSE)</f>
        <v>0</v>
      </c>
    </row>
    <row r="528" spans="1:2" ht="23.25">
      <c r="A528" s="514" t="s">
        <v>1642</v>
      </c>
      <c r="B528" s="133">
        <f>VLOOKUP(A528,'PROMO WN AQUARELLE COTMAN'!A:I,9,FALSE)</f>
        <v>0</v>
      </c>
    </row>
    <row r="529" spans="1:2" ht="23.25">
      <c r="A529" s="514" t="s">
        <v>1645</v>
      </c>
      <c r="B529" s="133">
        <f>VLOOKUP(A529,'PROMO WN AQUARELLE COTMAN'!A:I,9,FALSE)</f>
        <v>0</v>
      </c>
    </row>
    <row r="530" spans="1:2" ht="23.25">
      <c r="A530" s="514" t="s">
        <v>1648</v>
      </c>
      <c r="B530" s="133">
        <f>VLOOKUP(A530,'PROMO WN AQUARELLE COTMAN'!A:I,9,FALSE)</f>
        <v>0</v>
      </c>
    </row>
    <row r="531" spans="1:2" ht="23.25">
      <c r="A531" s="514" t="s">
        <v>1651</v>
      </c>
      <c r="B531" s="133">
        <f>VLOOKUP(A531,'PROMO WN AQUARELLE COTMAN'!A:I,9,FALSE)</f>
        <v>0</v>
      </c>
    </row>
    <row r="532" spans="1:2" ht="23.25">
      <c r="A532" s="514" t="s">
        <v>1654</v>
      </c>
      <c r="B532" s="133">
        <f>VLOOKUP(A532,'PROMO WN AQUARELLE COTMAN'!A:I,9,FALSE)</f>
        <v>0</v>
      </c>
    </row>
    <row r="533" spans="1:2" ht="23.25">
      <c r="A533" s="514" t="s">
        <v>1657</v>
      </c>
      <c r="B533" s="133">
        <f>VLOOKUP(A533,'PROMO WN AQUARELLE COTMAN'!A:I,9,FALSE)</f>
        <v>0</v>
      </c>
    </row>
    <row r="534" spans="1:2" ht="23.25">
      <c r="A534" s="514" t="s">
        <v>1660</v>
      </c>
      <c r="B534" s="133">
        <f>VLOOKUP(A534,'PROMO WN AQUARELLE COTMAN'!A:I,9,FALSE)</f>
        <v>0</v>
      </c>
    </row>
    <row r="535" spans="1:2" ht="23.25">
      <c r="A535" s="514" t="s">
        <v>1663</v>
      </c>
      <c r="B535" s="133">
        <f>VLOOKUP(A535,'PROMO WN AQUARELLE COTMAN'!A:I,9,FALSE)</f>
        <v>0</v>
      </c>
    </row>
    <row r="536" spans="1:2" ht="23.25">
      <c r="A536" s="514" t="s">
        <v>1666</v>
      </c>
      <c r="B536" s="133">
        <f>VLOOKUP(A536,'PROMO WN AQUARELLE COTMAN'!A:I,9,FALSE)</f>
        <v>0</v>
      </c>
    </row>
    <row r="537" spans="1:2" ht="23.25">
      <c r="A537" s="514" t="s">
        <v>1669</v>
      </c>
      <c r="B537" s="133">
        <f>VLOOKUP(A537,'PROMO WN AQUARELLE COTMAN'!A:I,9,FALSE)</f>
        <v>0</v>
      </c>
    </row>
    <row r="538" spans="1:2" ht="23.25">
      <c r="A538" s="514" t="s">
        <v>1672</v>
      </c>
      <c r="B538" s="133">
        <f>VLOOKUP(A538,'PROMO WN AQUARELLE COTMAN'!A:I,9,FALSE)</f>
        <v>0</v>
      </c>
    </row>
    <row r="539" spans="1:2" ht="23.25">
      <c r="A539" s="514" t="s">
        <v>1675</v>
      </c>
      <c r="B539" s="133">
        <f>VLOOKUP(A539,'PROMO WN AQUARELLE COTMAN'!A:I,9,FALSE)</f>
        <v>0</v>
      </c>
    </row>
    <row r="540" spans="1:2" ht="23.25">
      <c r="A540" s="514" t="s">
        <v>1678</v>
      </c>
      <c r="B540" s="133">
        <f>VLOOKUP(A540,'PROMO WN AQUARELLE COTMAN'!A:I,9,FALSE)</f>
        <v>0</v>
      </c>
    </row>
    <row r="541" spans="1:2" ht="23.25">
      <c r="A541" s="514" t="s">
        <v>1681</v>
      </c>
      <c r="B541" s="133">
        <f>VLOOKUP(A541,'PROMO WN AQUARELLE COTMAN'!A:I,9,FALSE)</f>
        <v>0</v>
      </c>
    </row>
    <row r="542" spans="1:2" ht="23.25">
      <c r="A542" s="514" t="s">
        <v>1684</v>
      </c>
      <c r="B542" s="133">
        <f>VLOOKUP(A542,'PROMO WN AQUARELLE COTMAN'!A:I,9,FALSE)</f>
        <v>0</v>
      </c>
    </row>
    <row r="543" spans="1:2" ht="23.25">
      <c r="A543" s="514" t="s">
        <v>1687</v>
      </c>
      <c r="B543" s="133">
        <f>VLOOKUP(A543,'PROMO WN AQUARELLE COTMAN'!A:I,9,FALSE)</f>
        <v>0</v>
      </c>
    </row>
    <row r="544" spans="1:2" ht="23.25">
      <c r="A544" s="514" t="s">
        <v>1678</v>
      </c>
      <c r="B544" s="133">
        <f>VLOOKUP(A544,'PROMO WN AQUARELLE COTMAN'!A:I,9,FALSE)</f>
        <v>0</v>
      </c>
    </row>
    <row r="545" spans="1:2" ht="23.25">
      <c r="A545" s="514" t="s">
        <v>1691</v>
      </c>
      <c r="B545" s="133">
        <f>VLOOKUP(A545,'PROMO WN AQUARELLE COTMAN'!A:I,9,FALSE)</f>
        <v>0</v>
      </c>
    </row>
    <row r="546" spans="1:2" ht="23.25">
      <c r="A546" s="514" t="s">
        <v>1694</v>
      </c>
      <c r="B546" s="133">
        <f>VLOOKUP(A546,'PROMO WN AQUARELLE COTMAN'!A:I,9,FALSE)</f>
        <v>0</v>
      </c>
    </row>
    <row r="547" spans="1:2" ht="23.25">
      <c r="A547" s="514" t="s">
        <v>1697</v>
      </c>
      <c r="B547" s="133">
        <f>VLOOKUP(A547,'PROMO WN AQUARELLE COTMAN'!A:I,9,FALSE)</f>
        <v>0</v>
      </c>
    </row>
    <row r="548" spans="1:2" ht="23.25">
      <c r="A548" s="473" t="s">
        <v>1702</v>
      </c>
      <c r="B548" s="133">
        <f>VLOOKUP(A548,'PROMO WN AQUARELLE COTMAN'!A:I,9,FALSE)</f>
        <v>0</v>
      </c>
    </row>
    <row r="549" spans="1:2" ht="23.25">
      <c r="A549" s="473" t="s">
        <v>1705</v>
      </c>
      <c r="B549" s="133">
        <f>VLOOKUP(A549,'PROMO WN AQUARELLE COTMAN'!A:I,9,FALSE)</f>
        <v>0</v>
      </c>
    </row>
    <row r="550" spans="1:2" ht="23.25">
      <c r="A550" s="473" t="s">
        <v>1708</v>
      </c>
      <c r="B550" s="133">
        <f>VLOOKUP(A550,'PROMO WN AQUARELLE COTMAN'!A:I,9,FALSE)</f>
        <v>0</v>
      </c>
    </row>
    <row r="551" spans="1:2" ht="23.25">
      <c r="A551" s="473" t="s">
        <v>1711</v>
      </c>
      <c r="B551" s="133">
        <f>VLOOKUP(A551,'PROMO WN AQUARELLE COTMAN'!A:I,9,FALSE)</f>
        <v>0</v>
      </c>
    </row>
    <row r="552" spans="1:2" ht="23.25">
      <c r="A552" s="473" t="s">
        <v>1714</v>
      </c>
      <c r="B552" s="133">
        <f>VLOOKUP(A552,'PROMO WN AQUARELLE COTMAN'!A:I,9,FALSE)</f>
        <v>0</v>
      </c>
    </row>
    <row r="553" spans="1:2" ht="23.25">
      <c r="A553" s="473" t="s">
        <v>1717</v>
      </c>
      <c r="B553" s="133">
        <f>VLOOKUP(A553,'PROMO WN AQUARELLE COTMAN'!A:I,9,FALSE)</f>
        <v>0</v>
      </c>
    </row>
    <row r="554" spans="1:2" ht="23.25">
      <c r="A554" s="473" t="s">
        <v>1720</v>
      </c>
      <c r="B554" s="133">
        <f>VLOOKUP(A554,'PROMO WN AQUARELLE COTMAN'!A:I,9,FALSE)</f>
        <v>0</v>
      </c>
    </row>
    <row r="555" spans="1:2" ht="23.25">
      <c r="A555" s="473" t="s">
        <v>1723</v>
      </c>
      <c r="B555" s="133">
        <f>VLOOKUP(A555,'PROMO WN AQUARELLE COTMAN'!A:I,9,FALSE)</f>
        <v>0</v>
      </c>
    </row>
    <row r="556" spans="1:2" ht="23.25">
      <c r="A556" s="473" t="s">
        <v>1726</v>
      </c>
      <c r="B556" s="133">
        <f>VLOOKUP(A556,'PROMO WN AQUARELLE COTMAN'!A:I,9,FALSE)</f>
        <v>0</v>
      </c>
    </row>
    <row r="557" spans="1:2" ht="23.25">
      <c r="A557" s="473" t="s">
        <v>1729</v>
      </c>
      <c r="B557" s="133">
        <f>VLOOKUP(A557,'PROMO WN AQUARELLE COTMAN'!A:I,9,FALSE)</f>
        <v>0</v>
      </c>
    </row>
    <row r="558" spans="1:2" ht="23.25">
      <c r="A558" s="473" t="s">
        <v>1732</v>
      </c>
      <c r="B558" s="133">
        <f>VLOOKUP(A558,'PROMO WN AQUARELLE COTMAN'!A:I,9,FALSE)</f>
        <v>0</v>
      </c>
    </row>
    <row r="559" spans="1:2" ht="23.25">
      <c r="A559" s="473" t="s">
        <v>1735</v>
      </c>
      <c r="B559" s="133">
        <f>VLOOKUP(A559,'PROMO WN AQUARELLE COTMAN'!A:I,9,FALSE)</f>
        <v>0</v>
      </c>
    </row>
    <row r="560" spans="1:2" ht="23.25">
      <c r="A560" s="473" t="s">
        <v>1738</v>
      </c>
      <c r="B560" s="133">
        <f>VLOOKUP(A560,'PROMO WN AQUARELLE COTMAN'!A:I,9,FALSE)</f>
        <v>0</v>
      </c>
    </row>
    <row r="561" spans="1:2" ht="23.25">
      <c r="A561" s="473" t="s">
        <v>1741</v>
      </c>
      <c r="B561" s="133">
        <f>VLOOKUP(A561,'PROMO WN AQUARELLE COTMAN'!A:I,9,FALSE)</f>
        <v>0</v>
      </c>
    </row>
    <row r="562" spans="1:2" ht="23.25">
      <c r="A562" s="473" t="s">
        <v>1744</v>
      </c>
      <c r="B562" s="133">
        <f>VLOOKUP(A562,'PROMO WN AQUARELLE COTMAN'!A:I,9,FALSE)</f>
        <v>0</v>
      </c>
    </row>
    <row r="563" spans="1:2" ht="23.25">
      <c r="A563" s="473" t="s">
        <v>1747</v>
      </c>
      <c r="B563" s="133">
        <f>VLOOKUP(A563,'PROMO WN AQUARELLE COTMAN'!A:I,9,FALSE)</f>
        <v>0</v>
      </c>
    </row>
    <row r="564" spans="1:2" ht="23.25">
      <c r="A564" s="473" t="s">
        <v>1750</v>
      </c>
      <c r="B564" s="133">
        <f>VLOOKUP(A564,'PROMO WN AQUARELLE COTMAN'!A:I,9,FALSE)</f>
        <v>0</v>
      </c>
    </row>
    <row r="565" spans="1:2" ht="23.25">
      <c r="A565" s="473" t="s">
        <v>1753</v>
      </c>
      <c r="B565" s="133">
        <f>VLOOKUP(A565,'PROMO WN AQUARELLE COTMAN'!A:I,9,FALSE)</f>
        <v>0</v>
      </c>
    </row>
    <row r="566" spans="1:2" ht="23.25">
      <c r="A566" s="473" t="s">
        <v>1756</v>
      </c>
      <c r="B566" s="133">
        <f>VLOOKUP(A566,'PROMO WN AQUARELLE COTMAN'!A:I,9,FALSE)</f>
        <v>0</v>
      </c>
    </row>
    <row r="567" spans="1:2" ht="23.25">
      <c r="A567" s="473" t="s">
        <v>1759</v>
      </c>
      <c r="B567" s="133">
        <f>VLOOKUP(A567,'PROMO WN AQUARELLE COTMAN'!A:I,9,FALSE)</f>
        <v>0</v>
      </c>
    </row>
    <row r="568" spans="1:2" ht="23.25">
      <c r="A568" s="473" t="s">
        <v>1762</v>
      </c>
      <c r="B568" s="133">
        <f>VLOOKUP(A568,'PROMO WN AQUARELLE COTMAN'!A:I,9,FALSE)</f>
        <v>0</v>
      </c>
    </row>
    <row r="569" spans="1:2" ht="23.25">
      <c r="A569" s="473" t="s">
        <v>1765</v>
      </c>
      <c r="B569" s="133">
        <f>VLOOKUP(A569,'PROMO WN AQUARELLE COTMAN'!A:I,9,FALSE)</f>
        <v>0</v>
      </c>
    </row>
    <row r="570" spans="1:2" ht="23.25">
      <c r="A570" s="473" t="s">
        <v>1768</v>
      </c>
      <c r="B570" s="133">
        <f>VLOOKUP(A570,'PROMO WN AQUARELLE COTMAN'!A:I,9,FALSE)</f>
        <v>0</v>
      </c>
    </row>
    <row r="571" spans="1:2" ht="23.25">
      <c r="A571" s="473" t="s">
        <v>1771</v>
      </c>
      <c r="B571" s="133">
        <f>VLOOKUP(A571,'PROMO WN AQUARELLE COTMAN'!A:I,9,FALSE)</f>
        <v>0</v>
      </c>
    </row>
    <row r="572" spans="1:2" ht="23.25">
      <c r="A572" s="473" t="s">
        <v>1774</v>
      </c>
      <c r="B572" s="133">
        <f>VLOOKUP(A572,'PROMO WN AQUARELLE COTMAN'!A:I,9,FALSE)</f>
        <v>0</v>
      </c>
    </row>
    <row r="573" spans="1:2" ht="23.25">
      <c r="A573" s="473" t="s">
        <v>1777</v>
      </c>
      <c r="B573" s="133">
        <f>VLOOKUP(A573,'PROMO WN AQUARELLE COTMAN'!A:I,9,FALSE)</f>
        <v>0</v>
      </c>
    </row>
    <row r="574" spans="1:2" ht="23.25">
      <c r="A574" s="473" t="s">
        <v>1780</v>
      </c>
      <c r="B574" s="133">
        <f>VLOOKUP(A574,'PROMO WN AQUARELLE COTMAN'!A:I,9,FALSE)</f>
        <v>0</v>
      </c>
    </row>
    <row r="575" spans="1:2" ht="23.25">
      <c r="A575" s="473" t="s">
        <v>1783</v>
      </c>
      <c r="B575" s="133">
        <f>VLOOKUP(A575,'PROMO WN AQUARELLE COTMAN'!A:I,9,FALSE)</f>
        <v>0</v>
      </c>
    </row>
    <row r="576" spans="1:2" ht="23.25">
      <c r="A576" s="473" t="s">
        <v>1786</v>
      </c>
      <c r="B576" s="133">
        <f>VLOOKUP(A576,'PROMO WN AQUARELLE COTMAN'!A:I,9,FALSE)</f>
        <v>0</v>
      </c>
    </row>
    <row r="577" spans="1:2" ht="23.25">
      <c r="A577" s="473" t="s">
        <v>1789</v>
      </c>
      <c r="B577" s="133">
        <f>VLOOKUP(A577,'PROMO WN AQUARELLE COTMAN'!A:I,9,FALSE)</f>
        <v>0</v>
      </c>
    </row>
    <row r="578" spans="1:2" ht="23.25">
      <c r="A578" s="473" t="s">
        <v>1792</v>
      </c>
      <c r="B578" s="133">
        <f>VLOOKUP(A578,'PROMO WN AQUARELLE COTMAN'!A:I,9,FALSE)</f>
        <v>0</v>
      </c>
    </row>
    <row r="579" spans="1:2" ht="23.25">
      <c r="A579" s="473" t="s">
        <v>1795</v>
      </c>
      <c r="B579" s="133">
        <f>VLOOKUP(A579,'PROMO WN AQUARELLE COTMAN'!A:I,9,FALSE)</f>
        <v>0</v>
      </c>
    </row>
    <row r="580" spans="1:2" ht="23.25">
      <c r="A580" s="473" t="s">
        <v>1798</v>
      </c>
      <c r="B580" s="133">
        <f>VLOOKUP(A580,'PROMO WN AQUARELLE COTMAN'!A:I,9,FALSE)</f>
        <v>0</v>
      </c>
    </row>
    <row r="581" spans="1:2" ht="23.25">
      <c r="A581" s="473" t="s">
        <v>1801</v>
      </c>
      <c r="B581" s="133">
        <f>VLOOKUP(A581,'PROMO WN AQUARELLE COTMAN'!A:I,9,FALSE)</f>
        <v>0</v>
      </c>
    </row>
    <row r="582" spans="1:2" ht="23.25">
      <c r="A582" s="473" t="s">
        <v>1804</v>
      </c>
      <c r="B582" s="133">
        <f>VLOOKUP(A582,'PROMO WN AQUARELLE COTMAN'!A:I,9,FALSE)</f>
        <v>0</v>
      </c>
    </row>
    <row r="583" spans="1:2" ht="23.25">
      <c r="A583" s="473" t="s">
        <v>1807</v>
      </c>
      <c r="B583" s="133">
        <f>VLOOKUP(A583,'PROMO WN AQUARELLE COTMAN'!A:I,9,FALSE)</f>
        <v>0</v>
      </c>
    </row>
    <row r="584" spans="1:2" ht="23.25">
      <c r="A584" s="473" t="s">
        <v>1810</v>
      </c>
      <c r="B584" s="133">
        <f>VLOOKUP(A584,'PROMO WN AQUARELLE COTMAN'!A:I,9,FALSE)</f>
        <v>0</v>
      </c>
    </row>
    <row r="585" spans="1:2" ht="23.25">
      <c r="A585" s="473" t="s">
        <v>1813</v>
      </c>
      <c r="B585" s="133">
        <f>VLOOKUP(A585,'PROMO WN AQUARELLE COTMAN'!A:I,9,FALSE)</f>
        <v>0</v>
      </c>
    </row>
    <row r="586" spans="1:2" ht="23.25">
      <c r="A586" s="473" t="s">
        <v>1816</v>
      </c>
      <c r="B586" s="133">
        <f>VLOOKUP(A586,'PROMO WN AQUARELLE COTMAN'!A:I,9,FALSE)</f>
        <v>0</v>
      </c>
    </row>
    <row r="587" spans="1:2" ht="23.25">
      <c r="A587" s="473" t="s">
        <v>1819</v>
      </c>
      <c r="B587" s="133">
        <f>VLOOKUP(A587,'PROMO WN AQUARELLE COTMAN'!A:I,9,FALSE)</f>
        <v>0</v>
      </c>
    </row>
    <row r="588" spans="1:2" ht="23.25">
      <c r="A588" s="473" t="s">
        <v>1822</v>
      </c>
      <c r="B588" s="133">
        <f>VLOOKUP(A588,'PROMO WN AQUARELLE COTMAN'!A:I,9,FALSE)</f>
        <v>0</v>
      </c>
    </row>
    <row r="589" spans="1:2" ht="23.25">
      <c r="A589" s="473" t="s">
        <v>1825</v>
      </c>
      <c r="B589" s="133">
        <f>VLOOKUP(A589,'PROMO WN AQUARELLE COTMAN'!A:I,9,FALSE)</f>
        <v>0</v>
      </c>
    </row>
    <row r="590" spans="1:2" ht="23.25">
      <c r="A590" s="473" t="s">
        <v>1828</v>
      </c>
      <c r="B590" s="133">
        <f>VLOOKUP(A590,'PROMO WN AQUARELLE COTMAN'!A:I,9,FALSE)</f>
        <v>0</v>
      </c>
    </row>
    <row r="591" spans="1:2" ht="23.25">
      <c r="A591" s="473" t="s">
        <v>1831</v>
      </c>
      <c r="B591" s="133">
        <f>VLOOKUP(A591,'PROMO WN AQUARELLE COTMAN'!A:I,9,FALSE)</f>
        <v>0</v>
      </c>
    </row>
    <row r="592" spans="1:2" ht="23.25">
      <c r="A592" s="473" t="s">
        <v>1834</v>
      </c>
      <c r="B592" s="133">
        <f>VLOOKUP(A592,'PROMO WN AQUARELLE COTMAN'!A:I,9,FALSE)</f>
        <v>0</v>
      </c>
    </row>
    <row r="593" spans="1:2" ht="23.25">
      <c r="A593" s="473" t="s">
        <v>1837</v>
      </c>
      <c r="B593" s="133">
        <f>VLOOKUP(A593,'PROMO WN AQUARELLE COTMAN'!A:I,9,FALSE)</f>
        <v>0</v>
      </c>
    </row>
    <row r="594" spans="1:2" ht="23.25">
      <c r="A594" s="473" t="s">
        <v>1840</v>
      </c>
      <c r="B594" s="133">
        <f>VLOOKUP(A594,'PROMO WN AQUARELLE COTMAN'!A:I,9,FALSE)</f>
        <v>0</v>
      </c>
    </row>
    <row r="595" spans="1:2" ht="23.25">
      <c r="A595" s="473" t="s">
        <v>1843</v>
      </c>
      <c r="B595" s="133">
        <f>VLOOKUP(A595,'PROMO WN AQUARELLE COTMAN'!A:I,9,FALSE)</f>
        <v>0</v>
      </c>
    </row>
    <row r="596" spans="1:2" ht="23.25">
      <c r="A596" s="473" t="s">
        <v>1847</v>
      </c>
      <c r="B596" s="133">
        <f>VLOOKUP(A596,'PROMO WN AQUARELLE COTMAN'!A:I,9,FALSE)</f>
        <v>0</v>
      </c>
    </row>
    <row r="597" spans="1:2" ht="23.25">
      <c r="A597" s="473" t="s">
        <v>1850</v>
      </c>
      <c r="B597" s="133">
        <f>VLOOKUP(A597,'PROMO WN AQUARELLE COTMAN'!A:I,9,FALSE)</f>
        <v>0</v>
      </c>
    </row>
    <row r="598" spans="1:2" ht="23.25">
      <c r="A598" s="473" t="s">
        <v>1853</v>
      </c>
      <c r="B598" s="133">
        <f>VLOOKUP(A598,'PROMO WN AQUARELLE COTMAN'!A:I,9,FALSE)</f>
        <v>0</v>
      </c>
    </row>
    <row r="599" spans="1:2" ht="23.25">
      <c r="A599" s="473" t="s">
        <v>1856</v>
      </c>
      <c r="B599" s="133">
        <f>VLOOKUP(A599,'PROMO WN AQUARELLE COTMAN'!A:I,9,FALSE)</f>
        <v>0</v>
      </c>
    </row>
    <row r="600" spans="1:2" ht="23.25">
      <c r="A600" s="473" t="s">
        <v>1859</v>
      </c>
      <c r="B600" s="133">
        <f>VLOOKUP(A600,'PROMO WN AQUARELLE COTMAN'!A:I,9,FALSE)</f>
        <v>0</v>
      </c>
    </row>
    <row r="601" spans="1:2" ht="23.25">
      <c r="A601" s="473" t="s">
        <v>1862</v>
      </c>
      <c r="B601" s="133">
        <f>VLOOKUP(A601,'PROMO WN AQUARELLE COTMAN'!A:I,9,FALSE)</f>
        <v>0</v>
      </c>
    </row>
    <row r="602" spans="1:2" ht="23.25">
      <c r="A602" s="473" t="s">
        <v>1865</v>
      </c>
      <c r="B602" s="133">
        <f>VLOOKUP(A602,'PROMO WN AQUARELLE COTMAN'!A:I,9,FALSE)</f>
        <v>0</v>
      </c>
    </row>
    <row r="603" spans="1:2" ht="23.25">
      <c r="A603" s="473" t="s">
        <v>1868</v>
      </c>
      <c r="B603" s="133">
        <f>VLOOKUP(A603,'PROMO WN AQUARELLE COTMAN'!A:I,9,FALSE)</f>
        <v>0</v>
      </c>
    </row>
    <row r="604" spans="1:2" ht="23.25">
      <c r="A604" s="473" t="s">
        <v>1871</v>
      </c>
      <c r="B604" s="133">
        <f>VLOOKUP(A604,'PROMO WN AQUARELLE COTMAN'!A:I,9,FALSE)</f>
        <v>0</v>
      </c>
    </row>
    <row r="605" spans="1:2" ht="23.25">
      <c r="A605" s="473" t="s">
        <v>1874</v>
      </c>
      <c r="B605" s="133">
        <f>VLOOKUP(A605,'PROMO WN AQUARELLE COTMAN'!A:I,9,FALSE)</f>
        <v>0</v>
      </c>
    </row>
    <row r="606" spans="1:2" ht="23.25">
      <c r="A606" s="473" t="s">
        <v>1877</v>
      </c>
      <c r="B606" s="133">
        <f>VLOOKUP(A606,'PROMO WN AQUARELLE COTMAN'!A:I,9,FALSE)</f>
        <v>0</v>
      </c>
    </row>
    <row r="607" spans="1:2" ht="23.25">
      <c r="A607" s="473" t="s">
        <v>1880</v>
      </c>
      <c r="B607" s="133">
        <f>VLOOKUP(A607,'PROMO WN AQUARELLE COTMAN'!A:I,9,FALSE)</f>
        <v>0</v>
      </c>
    </row>
    <row r="608" spans="1:2" ht="23.25">
      <c r="A608" s="473" t="s">
        <v>1883</v>
      </c>
      <c r="B608" s="133">
        <f>VLOOKUP(A608,'PROMO WN AQUARELLE COTMAN'!A:I,9,FALSE)</f>
        <v>0</v>
      </c>
    </row>
    <row r="609" spans="1:2" ht="23.25">
      <c r="A609" s="473" t="s">
        <v>1886</v>
      </c>
      <c r="B609" s="133">
        <f>VLOOKUP(A609,'PROMO WN AQUARELLE COTMAN'!A:I,9,FALSE)</f>
        <v>0</v>
      </c>
    </row>
    <row r="610" spans="1:2" ht="23.25">
      <c r="A610" s="473" t="s">
        <v>1889</v>
      </c>
      <c r="B610" s="133">
        <f>VLOOKUP(A610,'PROMO WN AQUARELLE COTMAN'!A:I,9,FALSE)</f>
        <v>0</v>
      </c>
    </row>
    <row r="611" spans="1:2" ht="23.25">
      <c r="A611" s="473" t="s">
        <v>1892</v>
      </c>
      <c r="B611" s="133">
        <f>VLOOKUP(A611,'PROMO WN AQUARELLE COTMAN'!A:I,9,FALSE)</f>
        <v>0</v>
      </c>
    </row>
    <row r="612" spans="1:2" ht="23.25">
      <c r="A612" s="473" t="s">
        <v>1895</v>
      </c>
      <c r="B612" s="133">
        <f>VLOOKUP(A612,'PROMO WN AQUARELLE COTMAN'!A:I,9,FALSE)</f>
        <v>0</v>
      </c>
    </row>
    <row r="613" spans="1:2" ht="23.25">
      <c r="A613" s="473" t="s">
        <v>1898</v>
      </c>
      <c r="B613" s="133">
        <f>VLOOKUP(A613,'PROMO WN AQUARELLE COTMAN'!A:I,9,FALSE)</f>
        <v>0</v>
      </c>
    </row>
    <row r="614" spans="1:2" ht="23.25">
      <c r="A614" s="473" t="s">
        <v>1901</v>
      </c>
      <c r="B614" s="133">
        <f>VLOOKUP(A614,'PROMO WN AQUARELLE COTMAN'!A:I,9,FALSE)</f>
        <v>0</v>
      </c>
    </row>
    <row r="615" spans="1:2" ht="23.25">
      <c r="A615" s="473" t="s">
        <v>1904</v>
      </c>
      <c r="B615" s="133">
        <f>VLOOKUP(A615,'PROMO WN AQUARELLE COTMAN'!A:I,9,FALSE)</f>
        <v>0</v>
      </c>
    </row>
    <row r="616" spans="1:2" ht="23.25">
      <c r="A616" s="473" t="s">
        <v>1907</v>
      </c>
      <c r="B616" s="133">
        <f>VLOOKUP(A616,'PROMO WN AQUARELLE COTMAN'!A:I,9,FALSE)</f>
        <v>0</v>
      </c>
    </row>
    <row r="617" spans="1:2" ht="23.25">
      <c r="A617" s="473" t="s">
        <v>1910</v>
      </c>
      <c r="B617" s="133">
        <f>VLOOKUP(A617,'PROMO WN AQUARELLE COTMAN'!A:I,9,FALSE)</f>
        <v>0</v>
      </c>
    </row>
    <row r="618" spans="1:2" ht="23.25">
      <c r="A618" s="473" t="s">
        <v>1913</v>
      </c>
      <c r="B618" s="133">
        <f>VLOOKUP(A618,'PROMO WN AQUARELLE COTMAN'!A:I,9,FALSE)</f>
        <v>0</v>
      </c>
    </row>
    <row r="619" spans="1:2" ht="23.25">
      <c r="A619" s="473" t="s">
        <v>1916</v>
      </c>
      <c r="B619" s="133">
        <f>VLOOKUP(A619,'PROMO WN AQUARELLE COTMAN'!A:I,9,FALSE)</f>
        <v>0</v>
      </c>
    </row>
    <row r="620" spans="1:2" ht="23.25">
      <c r="A620" s="473" t="s">
        <v>1919</v>
      </c>
      <c r="B620" s="133">
        <f>VLOOKUP(A620,'PROMO WN AQUARELLE COTMAN'!A:I,9,FALSE)</f>
        <v>0</v>
      </c>
    </row>
    <row r="621" spans="1:2" ht="23.25">
      <c r="A621" s="473" t="s">
        <v>1922</v>
      </c>
      <c r="B621" s="133">
        <f>VLOOKUP(A621,'PROMO WN AQUARELLE COTMAN'!A:I,9,FALSE)</f>
        <v>0</v>
      </c>
    </row>
    <row r="622" spans="1:2" ht="23.25">
      <c r="A622" s="473" t="s">
        <v>1925</v>
      </c>
      <c r="B622" s="133">
        <f>VLOOKUP(A622,'PROMO WN AQUARELLE COTMAN'!A:I,9,FALSE)</f>
        <v>0</v>
      </c>
    </row>
    <row r="623" spans="1:2" ht="23.25">
      <c r="A623" s="473" t="s">
        <v>1928</v>
      </c>
      <c r="B623" s="133">
        <f>VLOOKUP(A623,'PROMO WN AQUARELLE COTMAN'!A:I,9,FALSE)</f>
        <v>0</v>
      </c>
    </row>
    <row r="624" spans="1:2" ht="23.25">
      <c r="A624" s="473" t="s">
        <v>1931</v>
      </c>
      <c r="B624" s="133">
        <f>VLOOKUP(A624,'PROMO WN AQUARELLE COTMAN'!A:I,9,FALSE)</f>
        <v>0</v>
      </c>
    </row>
    <row r="625" spans="1:2" ht="23.25">
      <c r="A625" s="473" t="s">
        <v>1934</v>
      </c>
      <c r="B625" s="133">
        <f>VLOOKUP(A625,'PROMO WN AQUARELLE COTMAN'!A:I,9,FALSE)</f>
        <v>0</v>
      </c>
    </row>
    <row r="626" spans="1:2" ht="23.25">
      <c r="A626" s="473" t="s">
        <v>1937</v>
      </c>
      <c r="B626" s="133">
        <f>VLOOKUP(A626,'PROMO WN AQUARELLE COTMAN'!A:I,9,FALSE)</f>
        <v>0</v>
      </c>
    </row>
    <row r="627" spans="1:2" ht="23.25">
      <c r="A627" s="473" t="s">
        <v>1940</v>
      </c>
      <c r="B627" s="133">
        <f>VLOOKUP(A627,'PROMO WN AQUARELLE COTMAN'!A:I,9,FALSE)</f>
        <v>0</v>
      </c>
    </row>
    <row r="628" spans="1:2" ht="23.25">
      <c r="A628" s="473" t="s">
        <v>1943</v>
      </c>
      <c r="B628" s="133">
        <f>VLOOKUP(A628,'PROMO WN AQUARELLE COTMAN'!A:I,9,FALSE)</f>
        <v>0</v>
      </c>
    </row>
    <row r="629" spans="1:2" ht="23.25">
      <c r="A629" s="473" t="s">
        <v>1946</v>
      </c>
      <c r="B629" s="133">
        <f>VLOOKUP(A629,'PROMO WN AQUARELLE COTMAN'!A:I,9,FALSE)</f>
        <v>0</v>
      </c>
    </row>
    <row r="630" spans="1:2" ht="23.25">
      <c r="A630" s="473" t="s">
        <v>1949</v>
      </c>
      <c r="B630" s="133">
        <f>VLOOKUP(A630,'PROMO WN AQUARELLE COTMAN'!A:I,9,FALSE)</f>
        <v>0</v>
      </c>
    </row>
    <row r="631" spans="1:2" ht="23.25">
      <c r="A631" s="473" t="s">
        <v>1952</v>
      </c>
      <c r="B631" s="133">
        <f>VLOOKUP(A631,'PROMO WN AQUARELLE COTMAN'!A:I,9,FALSE)</f>
        <v>0</v>
      </c>
    </row>
    <row r="632" spans="1:2" ht="23.25">
      <c r="A632" s="473" t="s">
        <v>1955</v>
      </c>
      <c r="B632" s="133">
        <f>VLOOKUP(A632,'PROMO WN AQUARELLE COTMAN'!A:I,9,FALSE)</f>
        <v>0</v>
      </c>
    </row>
    <row r="633" spans="1:2" ht="23.25">
      <c r="A633" s="473" t="s">
        <v>1958</v>
      </c>
      <c r="B633" s="133">
        <f>VLOOKUP(A633,'PROMO WN AQUARELLE COTMAN'!A:I,9,FALSE)</f>
        <v>0</v>
      </c>
    </row>
    <row r="634" spans="1:2" ht="23.25">
      <c r="A634" s="473" t="s">
        <v>1961</v>
      </c>
      <c r="B634" s="133">
        <f>VLOOKUP(A634,'PROMO WN AQUARELLE COTMAN'!A:I,9,FALSE)</f>
        <v>0</v>
      </c>
    </row>
    <row r="635" spans="1:2" ht="23.25">
      <c r="A635" s="473" t="s">
        <v>1964</v>
      </c>
      <c r="B635" s="133">
        <f>VLOOKUP(A635,'PROMO WN AQUARELLE COTMAN'!A:I,9,FALSE)</f>
        <v>0</v>
      </c>
    </row>
    <row r="636" spans="1:2" ht="23.25">
      <c r="A636" s="473" t="s">
        <v>1967</v>
      </c>
      <c r="B636" s="133">
        <f>VLOOKUP(A636,'PROMO WN AQUARELLE COTMAN'!A:I,9,FALSE)</f>
        <v>0</v>
      </c>
    </row>
    <row r="637" spans="1:2" ht="23.25">
      <c r="A637" s="473" t="s">
        <v>1970</v>
      </c>
      <c r="B637" s="133">
        <f>VLOOKUP(A637,'PROMO WN AQUARELLE COTMAN'!A:I,9,FALSE)</f>
        <v>0</v>
      </c>
    </row>
    <row r="638" spans="1:2" ht="23.25">
      <c r="A638" s="473" t="s">
        <v>1973</v>
      </c>
      <c r="B638" s="133">
        <f>VLOOKUP(A638,'PROMO WN AQUARELLE COTMAN'!A:I,9,FALSE)</f>
        <v>0</v>
      </c>
    </row>
    <row r="639" spans="1:2" ht="23.25">
      <c r="A639" s="473" t="s">
        <v>1976</v>
      </c>
      <c r="B639" s="133">
        <f>VLOOKUP(A639,'PROMO WN AQUARELLE COTMAN'!A:I,9,FALSE)</f>
        <v>0</v>
      </c>
    </row>
    <row r="640" spans="1:2" ht="23.25">
      <c r="A640" s="473" t="s">
        <v>1979</v>
      </c>
      <c r="B640" s="133">
        <f>VLOOKUP(A640,'PROMO WN AQUARELLE COTMAN'!A:I,9,FALSE)</f>
        <v>0</v>
      </c>
    </row>
    <row r="641" spans="1:2" ht="23.25">
      <c r="A641" s="473" t="s">
        <v>1982</v>
      </c>
      <c r="B641" s="133">
        <f>VLOOKUP(A641,'PROMO WN AQUARELLE COTMAN'!A:I,9,FALSE)</f>
        <v>0</v>
      </c>
    </row>
    <row r="642" spans="1:2" ht="23.25">
      <c r="A642" s="473" t="s">
        <v>1985</v>
      </c>
      <c r="B642" s="133">
        <f>VLOOKUP(A642,'PROMO WN AQUARELLE COTMAN'!A:I,9,FALSE)</f>
        <v>0</v>
      </c>
    </row>
    <row r="643" spans="1:2" ht="23.25">
      <c r="A643" s="473" t="s">
        <v>1988</v>
      </c>
      <c r="B643" s="133">
        <f>VLOOKUP(A643,'PROMO WN AQUARELLE COTMAN'!A:I,9,FALSE)</f>
        <v>0</v>
      </c>
    </row>
    <row r="644" spans="1:2" ht="23.25">
      <c r="A644" s="474" t="s">
        <v>1993</v>
      </c>
      <c r="B644" s="133">
        <f>VLOOKUP(A644,'PROMO WN SETS COTMAN'!A:I,9,FALSE)</f>
        <v>0</v>
      </c>
    </row>
    <row r="645" spans="1:2" ht="23.25">
      <c r="A645" s="475" t="s">
        <v>1996</v>
      </c>
      <c r="B645" s="133">
        <f>VLOOKUP(A645,'PROMO WN SETS COTMAN'!A:I,9,FALSE)</f>
        <v>0</v>
      </c>
    </row>
    <row r="646" spans="1:2" ht="23.25">
      <c r="A646" s="475" t="s">
        <v>1999</v>
      </c>
      <c r="B646" s="133">
        <f>VLOOKUP(A646,'PROMO WN SETS COTMAN'!A:I,9,FALSE)</f>
        <v>0</v>
      </c>
    </row>
    <row r="647" spans="1:2" ht="23.25">
      <c r="A647" s="476" t="s">
        <v>2002</v>
      </c>
      <c r="B647" s="133">
        <f>VLOOKUP(A647,'PROMO WN SETS COTMAN'!A:I,9,FALSE)</f>
        <v>0</v>
      </c>
    </row>
    <row r="648" spans="1:2" ht="23.25">
      <c r="A648" s="477" t="s">
        <v>2005</v>
      </c>
      <c r="B648" s="133">
        <f>VLOOKUP(A648,'PROMO WN SETS COTMAN'!A:I,9,FALSE)</f>
        <v>0</v>
      </c>
    </row>
    <row r="649" spans="1:2" ht="23.25">
      <c r="A649" s="477" t="s">
        <v>2008</v>
      </c>
      <c r="B649" s="133">
        <f>VLOOKUP(A649,'PROMO WN SETS COTMAN'!A:I,9,FALSE)</f>
        <v>0</v>
      </c>
    </row>
    <row r="650" spans="1:2" ht="23.25">
      <c r="A650" s="477" t="s">
        <v>2011</v>
      </c>
      <c r="B650" s="133">
        <f>VLOOKUP(A650,'PROMO WN SETS COTMAN'!A:I,9,FALSE)</f>
        <v>0</v>
      </c>
    </row>
    <row r="651" spans="1:2" ht="23.25">
      <c r="A651" s="477" t="s">
        <v>2014</v>
      </c>
      <c r="B651" s="133">
        <f>VLOOKUP(A651,'PROMO WN SETS COTMAN'!A:I,9,FALSE)</f>
        <v>0</v>
      </c>
    </row>
    <row r="652" spans="1:2" ht="23.25">
      <c r="A652" s="477" t="s">
        <v>2017</v>
      </c>
      <c r="B652" s="133">
        <f>VLOOKUP(A652,'PROMO WN SETS COTMAN'!A:I,9,FALSE)</f>
        <v>0</v>
      </c>
    </row>
    <row r="653" spans="1:2" ht="23.25">
      <c r="A653" s="477" t="s">
        <v>2020</v>
      </c>
      <c r="B653" s="133">
        <f>VLOOKUP(A653,'PROMO WN SETS COTMAN'!A:I,9,FALSE)</f>
        <v>0</v>
      </c>
    </row>
    <row r="654" spans="1:2" ht="23.25">
      <c r="A654" s="477" t="s">
        <v>2023</v>
      </c>
      <c r="B654" s="133">
        <f>VLOOKUP(A654,'PROMO WN SETS COTMAN'!A:I,9,FALSE)</f>
        <v>0</v>
      </c>
    </row>
    <row r="655" spans="1:2" ht="23.25">
      <c r="A655" s="477" t="s">
        <v>2026</v>
      </c>
      <c r="B655" s="133">
        <f>VLOOKUP(A655,'PROMO WN SETS COTMAN'!A:I,9,FALSE)</f>
        <v>0</v>
      </c>
    </row>
    <row r="656" spans="1:2" ht="23.25">
      <c r="A656" s="477" t="s">
        <v>2029</v>
      </c>
      <c r="B656" s="133">
        <f>VLOOKUP(A656,'PROMO WN SETS COTMAN'!A:I,9,FALSE)</f>
        <v>0</v>
      </c>
    </row>
    <row r="657" spans="1:2" ht="23.25">
      <c r="A657" s="477" t="s">
        <v>2032</v>
      </c>
      <c r="B657" s="133">
        <f>VLOOKUP(A657,'PROMO WN SETS COTMAN'!A:I,9,FALSE)</f>
        <v>0</v>
      </c>
    </row>
    <row r="658" spans="1:2" ht="23.25">
      <c r="A658" s="474" t="s">
        <v>2035</v>
      </c>
      <c r="B658" s="133">
        <f>VLOOKUP(A658,'PROMO WN SETS COTMAN'!A:I,9,FALSE)</f>
        <v>0</v>
      </c>
    </row>
    <row r="659" spans="1:2" ht="23.25">
      <c r="A659" s="474" t="s">
        <v>2038</v>
      </c>
      <c r="B659" s="133">
        <f>VLOOKUP(A659,'PROMO WN SETS COTMAN'!A:I,9,FALSE)</f>
        <v>0</v>
      </c>
    </row>
    <row r="660" spans="1:2" ht="23.25">
      <c r="A660" s="474" t="s">
        <v>2041</v>
      </c>
      <c r="B660" s="133">
        <f>VLOOKUP(A660,'PROMO WN SETS COTMAN'!A:I,9,FALSE)</f>
        <v>0</v>
      </c>
    </row>
    <row r="661" spans="1:2" ht="23.25">
      <c r="A661" s="477" t="s">
        <v>2044</v>
      </c>
      <c r="B661" s="133">
        <f>VLOOKUP(A661,'PROMO WN SETS COTMAN'!A:I,9,FALSE)</f>
        <v>0</v>
      </c>
    </row>
    <row r="662" spans="1:2" ht="23.25">
      <c r="A662" s="477" t="s">
        <v>2047</v>
      </c>
      <c r="B662" s="133">
        <f>VLOOKUP(A662,'PROMO WN SETS COTMAN'!A:I,9,FALSE)</f>
        <v>0</v>
      </c>
    </row>
    <row r="663" spans="1:2" ht="23.25">
      <c r="A663" s="477" t="s">
        <v>2050</v>
      </c>
      <c r="B663" s="133">
        <f>VLOOKUP(A663,'PROMO WN SETS COTMAN'!A:I,9,FALSE)</f>
        <v>0</v>
      </c>
    </row>
    <row r="664" spans="1:2" ht="23.25">
      <c r="A664" s="477" t="s">
        <v>2053</v>
      </c>
      <c r="B664" s="133">
        <f>VLOOKUP(A664,'PROMO WN SETS COTMAN'!A:I,9,FALSE)</f>
        <v>0</v>
      </c>
    </row>
    <row r="665" spans="1:2" ht="23.25">
      <c r="A665" s="477" t="s">
        <v>2056</v>
      </c>
      <c r="B665" s="133">
        <f>VLOOKUP(A665,'PROMO WN SETS COTMAN'!A:I,9,FALSE)</f>
        <v>0</v>
      </c>
    </row>
    <row r="666" spans="1:2" ht="23.25">
      <c r="A666" s="477" t="s">
        <v>2059</v>
      </c>
      <c r="B666" s="133">
        <f>VLOOKUP(A666,'PROMO WN SETS COTMAN'!A:I,9,FALSE)</f>
        <v>0</v>
      </c>
    </row>
    <row r="667" spans="1:2" ht="23.25">
      <c r="A667" s="477" t="s">
        <v>2062</v>
      </c>
      <c r="B667" s="133">
        <f>VLOOKUP(A667,'PROMO WN SETS COTMAN'!A:I,9,FALSE)</f>
        <v>0</v>
      </c>
    </row>
    <row r="668" spans="1:2" ht="23.25">
      <c r="A668" s="477" t="s">
        <v>2065</v>
      </c>
      <c r="B668" s="133">
        <f>VLOOKUP(A668,'PROMO WN SETS COTMAN'!A:I,9,FALSE)</f>
        <v>0</v>
      </c>
    </row>
    <row r="669" spans="1:2" ht="23.25">
      <c r="A669" s="478" t="s">
        <v>2071</v>
      </c>
      <c r="B669" s="133">
        <f>VLOOKUP(A669,'PROMO WN ADDITIFS AQUARELLE'!A:I,9,FALSE)</f>
        <v>0</v>
      </c>
    </row>
    <row r="670" spans="1:2" ht="23.25">
      <c r="A670" s="479" t="s">
        <v>2074</v>
      </c>
      <c r="B670" s="133">
        <f>VLOOKUP(A670,'PROMO WN ADDITIFS AQUARELLE'!A:I,9,FALSE)</f>
        <v>0</v>
      </c>
    </row>
    <row r="671" spans="1:2" ht="23.25">
      <c r="A671" s="479" t="s">
        <v>2077</v>
      </c>
      <c r="B671" s="133">
        <f>VLOOKUP(A671,'PROMO WN ADDITIFS AQUARELLE'!A:I,9,FALSE)</f>
        <v>0</v>
      </c>
    </row>
    <row r="672" spans="1:2" ht="23.25">
      <c r="A672" s="480" t="s">
        <v>2080</v>
      </c>
      <c r="B672" s="133">
        <f>VLOOKUP(A672,'PROMO WN ADDITIFS AQUARELLE'!A:I,9,FALSE)</f>
        <v>0</v>
      </c>
    </row>
    <row r="673" spans="1:2" ht="23.25">
      <c r="A673" s="481" t="s">
        <v>2083</v>
      </c>
      <c r="B673" s="133">
        <f>VLOOKUP(A673,'PROMO WN ADDITIFS AQUARELLE'!A:I,9,FALSE)</f>
        <v>0</v>
      </c>
    </row>
    <row r="674" spans="1:2" ht="23.25">
      <c r="A674" s="481" t="s">
        <v>2086</v>
      </c>
      <c r="B674" s="133">
        <f>VLOOKUP(A674,'PROMO WN ADDITIFS AQUARELLE'!A:I,9,FALSE)</f>
        <v>0</v>
      </c>
    </row>
    <row r="675" spans="1:2" ht="23.25">
      <c r="A675" s="481" t="s">
        <v>2089</v>
      </c>
      <c r="B675" s="133">
        <f>VLOOKUP(A675,'PROMO WN ADDITIFS AQUARELLE'!A:I,9,FALSE)</f>
        <v>0</v>
      </c>
    </row>
    <row r="676" spans="1:2" ht="23.25">
      <c r="A676" s="481" t="s">
        <v>2092</v>
      </c>
      <c r="B676" s="133">
        <f>VLOOKUP(A676,'PROMO WN ADDITIFS AQUARELLE'!A:I,9,FALSE)</f>
        <v>0</v>
      </c>
    </row>
    <row r="677" spans="1:2" ht="23.25">
      <c r="A677" s="481" t="s">
        <v>2095</v>
      </c>
      <c r="B677" s="133">
        <f>VLOOKUP(A677,'PROMO WN ADDITIFS AQUARELLE'!A:I,9,FALSE)</f>
        <v>0</v>
      </c>
    </row>
    <row r="678" spans="1:2" ht="23.25">
      <c r="A678" s="481" t="s">
        <v>2098</v>
      </c>
      <c r="B678" s="133">
        <f>VLOOKUP(A678,'PROMO WN ADDITIFS AQUARELLE'!A:I,9,FALSE)</f>
        <v>0</v>
      </c>
    </row>
    <row r="679" spans="1:2" ht="23.25">
      <c r="A679" s="481" t="s">
        <v>2101</v>
      </c>
      <c r="B679" s="133">
        <f>VLOOKUP(A679,'PROMO WN ADDITIFS AQUARELLE'!A:I,9,FALSE)</f>
        <v>0</v>
      </c>
    </row>
    <row r="680" spans="1:2" ht="23.25">
      <c r="A680" s="481" t="s">
        <v>2103</v>
      </c>
      <c r="B680" s="133">
        <f>VLOOKUP(A680,'PROMO WN ADDITIFS AQUARELLE'!A:I,9,FALSE)</f>
        <v>0</v>
      </c>
    </row>
    <row r="681" spans="1:2" ht="23.25">
      <c r="A681" s="481" t="s">
        <v>2106</v>
      </c>
      <c r="B681" s="133">
        <f>VLOOKUP(A681,'PROMO WN ADDITIFS AQUARELLE'!A:I,9,FALSE)</f>
        <v>0</v>
      </c>
    </row>
    <row r="682" spans="1:2" ht="23.25">
      <c r="A682" s="481" t="s">
        <v>2109</v>
      </c>
      <c r="B682" s="133">
        <f>VLOOKUP(A682,'PROMO WN ADDITIFS AQUARELLE'!A:I,9,FALSE)</f>
        <v>0</v>
      </c>
    </row>
    <row r="683" spans="1:2" ht="23.25">
      <c r="A683" s="478" t="s">
        <v>2112</v>
      </c>
      <c r="B683" s="133">
        <f>VLOOKUP(A683,'PROMO WN ADDITIFS AQUARELLE'!A:I,9,FALSE)</f>
        <v>0</v>
      </c>
    </row>
    <row r="684" spans="1:2" ht="23.25">
      <c r="A684" s="478" t="s">
        <v>2115</v>
      </c>
      <c r="B684" s="133">
        <f>VLOOKUP(A684,'PROMO WN ADDITIFS AQUARELLE'!A:I,9,FALSE)</f>
        <v>0</v>
      </c>
    </row>
    <row r="685" spans="1:2" ht="23.25">
      <c r="A685" s="478" t="s">
        <v>2118</v>
      </c>
      <c r="B685" s="133">
        <f>VLOOKUP(A685,'PROMO WN ADDITIFS AQUARELLE'!A:I,9,FALSE)</f>
        <v>0</v>
      </c>
    </row>
    <row r="686" spans="1:2" ht="23.25">
      <c r="A686" s="481" t="s">
        <v>2121</v>
      </c>
      <c r="B686" s="133">
        <f>VLOOKUP(A686,'PROMO WN ADDITIFS AQUARELLE'!A:I,9,FALSE)</f>
        <v>0</v>
      </c>
    </row>
    <row r="687" spans="1:2" ht="23.25">
      <c r="A687" s="481" t="s">
        <v>2124</v>
      </c>
      <c r="B687" s="133">
        <f>VLOOKUP(A687,'PROMO WN ADDITIFS AQUARELLE'!A:I,9,FALSE)</f>
        <v>0</v>
      </c>
    </row>
    <row r="688" spans="1:2" ht="23.25">
      <c r="A688" s="481" t="s">
        <v>2127</v>
      </c>
      <c r="B688" s="133">
        <f>VLOOKUP(A688,'PROMO WN ADDITIFS AQUARELLE'!A:I,9,FALSE)</f>
        <v>0</v>
      </c>
    </row>
    <row r="689" spans="1:2" ht="23.25">
      <c r="A689" s="482" t="s">
        <v>2134</v>
      </c>
      <c r="B689" s="133">
        <f>VLOOKUP(A689,'PROMO WN PINCEAUX SERIE 7'!A:I,9,FALSE)</f>
        <v>0</v>
      </c>
    </row>
    <row r="690" spans="1:2" ht="23.25">
      <c r="A690" s="482" t="s">
        <v>2137</v>
      </c>
      <c r="B690" s="133">
        <f>VLOOKUP(A690,'PROMO WN PINCEAUX SERIE 7'!A:I,9,FALSE)</f>
        <v>0</v>
      </c>
    </row>
    <row r="691" spans="1:2" ht="23.25">
      <c r="A691" s="482" t="s">
        <v>2140</v>
      </c>
      <c r="B691" s="133">
        <f>VLOOKUP(A691,'PROMO WN PINCEAUX SERIE 7'!A:I,9,FALSE)</f>
        <v>0</v>
      </c>
    </row>
    <row r="692" spans="1:2" ht="23.25">
      <c r="A692" s="482" t="s">
        <v>2143</v>
      </c>
      <c r="B692" s="133">
        <f>VLOOKUP(A692,'PROMO WN PINCEAUX SERIE 7'!A:I,9,FALSE)</f>
        <v>0</v>
      </c>
    </row>
    <row r="693" spans="1:2" ht="23.25">
      <c r="A693" s="482" t="s">
        <v>2146</v>
      </c>
      <c r="B693" s="133">
        <f>VLOOKUP(A693,'PROMO WN PINCEAUX SERIE 7'!A:I,9,FALSE)</f>
        <v>0</v>
      </c>
    </row>
    <row r="694" spans="1:2" ht="23.25">
      <c r="A694" s="482" t="s">
        <v>2149</v>
      </c>
      <c r="B694" s="133">
        <f>VLOOKUP(A694,'PROMO WN PINCEAUX SERIE 7'!A:I,9,FALSE)</f>
        <v>0</v>
      </c>
    </row>
    <row r="695" spans="1:2" ht="23.25">
      <c r="A695" s="482" t="s">
        <v>2152</v>
      </c>
      <c r="B695" s="133">
        <f>VLOOKUP(A695,'PROMO WN PINCEAUX SERIE 7'!A:I,9,FALSE)</f>
        <v>0</v>
      </c>
    </row>
    <row r="696" spans="1:2" ht="23.25">
      <c r="A696" s="482" t="s">
        <v>2155</v>
      </c>
      <c r="B696" s="133">
        <f>VLOOKUP(A696,'PROMO WN PINCEAUX SERIE 7'!A:I,9,FALSE)</f>
        <v>0</v>
      </c>
    </row>
    <row r="697" spans="1:2" ht="23.25">
      <c r="A697" s="482" t="s">
        <v>2158</v>
      </c>
      <c r="B697" s="133">
        <f>VLOOKUP(A697,'PROMO WN PINCEAUX SERIE 7'!A:I,9,FALSE)</f>
        <v>0</v>
      </c>
    </row>
    <row r="698" spans="1:2" ht="23.25">
      <c r="A698" s="482" t="s">
        <v>2161</v>
      </c>
      <c r="B698" s="133">
        <f>VLOOKUP(A698,'PROMO WN PINCEAUX SERIE 7'!A:I,9,FALSE)</f>
        <v>0</v>
      </c>
    </row>
    <row r="699" spans="1:2" ht="23.25">
      <c r="A699" s="482" t="s">
        <v>2164</v>
      </c>
      <c r="B699" s="133">
        <f>VLOOKUP(A699,'PROMO WN PINCEAUX SERIE 7'!A:I,9,FALSE)</f>
        <v>0</v>
      </c>
    </row>
    <row r="700" spans="1:2" ht="23.25">
      <c r="A700" s="482" t="s">
        <v>2167</v>
      </c>
      <c r="B700" s="133">
        <f>VLOOKUP(A700,'PROMO WN PINCEAUX SERIE 7'!A:I,9,FALSE)</f>
        <v>0</v>
      </c>
    </row>
    <row r="701" spans="1:2" ht="23.25">
      <c r="A701" s="482" t="s">
        <v>2170</v>
      </c>
      <c r="B701" s="133">
        <f>VLOOKUP(A701,'PROMO WN PINCEAUX SERIE 7'!A:I,9,FALSE)</f>
        <v>0</v>
      </c>
    </row>
    <row r="702" spans="1:2" ht="23.25">
      <c r="A702" s="482" t="s">
        <v>2173</v>
      </c>
      <c r="B702" s="133">
        <f>VLOOKUP(A702,'PROMO WN PINCEAUX SERIE 7'!A:I,9,FALSE)</f>
        <v>0</v>
      </c>
    </row>
    <row r="703" spans="1:2" ht="23.25">
      <c r="A703" s="482" t="s">
        <v>2176</v>
      </c>
      <c r="B703" s="133">
        <f>VLOOKUP(A703,'PROMO WN PINCEAUX SERIE 7'!A:I,9,FALSE)</f>
        <v>0</v>
      </c>
    </row>
    <row r="704" spans="1:2" ht="23.25">
      <c r="A704" s="482" t="s">
        <v>2179</v>
      </c>
      <c r="B704" s="133">
        <f>VLOOKUP(A704,'PROMO WN PINCEAUX SERIE 7'!A:I,9,FALSE)</f>
        <v>0</v>
      </c>
    </row>
    <row r="705" spans="1:2" ht="23.25">
      <c r="A705" s="482" t="s">
        <v>2182</v>
      </c>
      <c r="B705" s="133">
        <f>VLOOKUP(A705,'PROMO WN PINCEAUX SERIE 7'!A:I,9,FALSE)</f>
        <v>0</v>
      </c>
    </row>
    <row r="706" spans="1:2" ht="23.25">
      <c r="A706" s="482" t="s">
        <v>2185</v>
      </c>
      <c r="B706" s="133">
        <f>VLOOKUP(A706,'PROMO WN PINCEAUX SERIE 7'!A:I,9,FALSE)</f>
        <v>0</v>
      </c>
    </row>
    <row r="707" spans="1:2" ht="23.25">
      <c r="A707" s="482" t="s">
        <v>2188</v>
      </c>
      <c r="B707" s="133">
        <f>VLOOKUP(A707,'PROMO WN PINCEAUX SERIE 7'!A:I,9,FALSE)</f>
        <v>0</v>
      </c>
    </row>
    <row r="708" spans="1:2" ht="23.25">
      <c r="A708" s="482" t="s">
        <v>2191</v>
      </c>
      <c r="B708" s="133">
        <f>VLOOKUP(A708,'PROMO WN PINCEAUX SERIE 7'!A:I,9,FALSE)</f>
        <v>0</v>
      </c>
    </row>
    <row r="709" spans="1:2" ht="26.25">
      <c r="A709" s="483" t="s">
        <v>2198</v>
      </c>
      <c r="B709" s="133">
        <f>VLOOKUP(A709,'PROMO WN PINCEAUX  COTMAN'!A:I,9,FALSE)</f>
        <v>0</v>
      </c>
    </row>
    <row r="710" spans="1:2" ht="26.25">
      <c r="A710" s="484" t="s">
        <v>2201</v>
      </c>
      <c r="B710" s="133">
        <f>VLOOKUP(A710,'PROMO WN PINCEAUX  COTMAN'!A:I,9,FALSE)</f>
        <v>0</v>
      </c>
    </row>
    <row r="711" spans="1:2" ht="26.25">
      <c r="A711" s="484" t="s">
        <v>2204</v>
      </c>
      <c r="B711" s="133">
        <f>VLOOKUP(A711,'PROMO WN PINCEAUX  COTMAN'!A:I,9,FALSE)</f>
        <v>0</v>
      </c>
    </row>
    <row r="712" spans="1:2" ht="26.25">
      <c r="A712" s="484" t="s">
        <v>2207</v>
      </c>
      <c r="B712" s="133">
        <f>VLOOKUP(A712,'PROMO WN PINCEAUX  COTMAN'!A:I,9,FALSE)</f>
        <v>0</v>
      </c>
    </row>
    <row r="713" spans="1:2" ht="26.25">
      <c r="A713" s="484" t="s">
        <v>2210</v>
      </c>
      <c r="B713" s="133">
        <f>VLOOKUP(A713,'PROMO WN PINCEAUX  COTMAN'!A:I,9,FALSE)</f>
        <v>0</v>
      </c>
    </row>
    <row r="714" spans="1:2" ht="26.25">
      <c r="A714" s="484" t="s">
        <v>2213</v>
      </c>
      <c r="B714" s="133">
        <f>VLOOKUP(A714,'PROMO WN PINCEAUX  COTMAN'!A:I,9,FALSE)</f>
        <v>0</v>
      </c>
    </row>
    <row r="715" spans="1:2" ht="26.25">
      <c r="A715" s="484" t="s">
        <v>2216</v>
      </c>
      <c r="B715" s="133">
        <f>VLOOKUP(A715,'PROMO WN PINCEAUX  COTMAN'!A:I,9,FALSE)</f>
        <v>0</v>
      </c>
    </row>
    <row r="716" spans="1:2" ht="26.25">
      <c r="A716" s="484" t="s">
        <v>2219</v>
      </c>
      <c r="B716" s="133">
        <f>VLOOKUP(A716,'PROMO WN PINCEAUX  COTMAN'!A:I,9,FALSE)</f>
        <v>0</v>
      </c>
    </row>
    <row r="717" spans="1:2" ht="26.25">
      <c r="A717" s="484" t="s">
        <v>2222</v>
      </c>
      <c r="B717" s="133">
        <f>VLOOKUP(A717,'PROMO WN PINCEAUX  COTMAN'!A:I,9,FALSE)</f>
        <v>0</v>
      </c>
    </row>
    <row r="718" spans="1:2" ht="26.25">
      <c r="A718" s="484" t="s">
        <v>2225</v>
      </c>
      <c r="B718" s="133">
        <f>VLOOKUP(A718,'PROMO WN PINCEAUX  COTMAN'!A:I,9,FALSE)</f>
        <v>0</v>
      </c>
    </row>
    <row r="719" spans="1:2" ht="26.25">
      <c r="A719" s="484" t="s">
        <v>2228</v>
      </c>
      <c r="B719" s="133">
        <f>VLOOKUP(A719,'PROMO WN PINCEAUX  COTMAN'!A:I,9,FALSE)</f>
        <v>0</v>
      </c>
    </row>
    <row r="720" spans="1:2" ht="26.25">
      <c r="A720" s="484" t="s">
        <v>2231</v>
      </c>
      <c r="B720" s="133">
        <f>VLOOKUP(A720,'PROMO WN PINCEAUX  COTMAN'!A:I,9,FALSE)</f>
        <v>0</v>
      </c>
    </row>
    <row r="721" spans="1:2" ht="26.25">
      <c r="A721" s="484" t="s">
        <v>2234</v>
      </c>
      <c r="B721" s="133">
        <f>VLOOKUP(A721,'PROMO WN PINCEAUX  COTMAN'!A:I,9,FALSE)</f>
        <v>0</v>
      </c>
    </row>
    <row r="722" spans="1:2" ht="26.25">
      <c r="A722" s="484" t="s">
        <v>2237</v>
      </c>
      <c r="B722" s="133">
        <f>VLOOKUP(A722,'PROMO WN PINCEAUX  COTMAN'!A:I,9,FALSE)</f>
        <v>0</v>
      </c>
    </row>
    <row r="723" spans="1:2" ht="26.25">
      <c r="A723" s="484" t="s">
        <v>2240</v>
      </c>
      <c r="B723" s="133">
        <f>VLOOKUP(A723,'PROMO WN PINCEAUX  COTMAN'!A:I,9,FALSE)</f>
        <v>0</v>
      </c>
    </row>
    <row r="724" spans="1:2" ht="26.25">
      <c r="A724" s="484" t="s">
        <v>2243</v>
      </c>
      <c r="B724" s="133">
        <f>VLOOKUP(A724,'PROMO WN PINCEAUX  COTMAN'!A:I,9,FALSE)</f>
        <v>0</v>
      </c>
    </row>
    <row r="725" spans="1:2" ht="26.25">
      <c r="A725" s="484" t="s">
        <v>2246</v>
      </c>
      <c r="B725" s="133">
        <f>VLOOKUP(A725,'PROMO WN PINCEAUX  COTMAN'!A:I,9,FALSE)</f>
        <v>0</v>
      </c>
    </row>
    <row r="726" spans="1:2" ht="26.25">
      <c r="A726" s="484" t="s">
        <v>2249</v>
      </c>
      <c r="B726" s="133">
        <f>VLOOKUP(A726,'PROMO WN PINCEAUX  COTMAN'!A:I,9,FALSE)</f>
        <v>0</v>
      </c>
    </row>
    <row r="727" spans="1:2" ht="26.25">
      <c r="A727" s="484" t="s">
        <v>2252</v>
      </c>
      <c r="B727" s="133">
        <f>VLOOKUP(A727,'PROMO WN PINCEAUX  COTMAN'!A:I,9,FALSE)</f>
        <v>0</v>
      </c>
    </row>
    <row r="728" spans="1:2" ht="26.25">
      <c r="A728" s="484" t="s">
        <v>2255</v>
      </c>
      <c r="B728" s="133">
        <f>VLOOKUP(A728,'PROMO WN PINCEAUX  COTMAN'!A:I,9,FALSE)</f>
        <v>0</v>
      </c>
    </row>
    <row r="729" spans="1:2" ht="26.25">
      <c r="A729" s="484" t="s">
        <v>2258</v>
      </c>
      <c r="B729" s="133">
        <f>VLOOKUP(A729,'PROMO WN PINCEAUX  COTMAN'!A:I,9,FALSE)</f>
        <v>0</v>
      </c>
    </row>
    <row r="730" spans="1:2" ht="26.25">
      <c r="A730" s="484" t="s">
        <v>2261</v>
      </c>
      <c r="B730" s="133">
        <f>VLOOKUP(A730,'PROMO WN PINCEAUX  COTMAN'!A:I,9,FALSE)</f>
        <v>0</v>
      </c>
    </row>
    <row r="731" spans="1:2" ht="26.25">
      <c r="A731" s="484" t="s">
        <v>2264</v>
      </c>
      <c r="B731" s="133">
        <f>VLOOKUP(A731,'PROMO WN PINCEAUX  COTMAN'!A:I,9,FALSE)</f>
        <v>0</v>
      </c>
    </row>
    <row r="732" spans="1:2" ht="26.25">
      <c r="A732" s="484" t="s">
        <v>2267</v>
      </c>
      <c r="B732" s="133">
        <f>VLOOKUP(A732,'PROMO WN PINCEAUX  COTMAN'!A:I,9,FALSE)</f>
        <v>0</v>
      </c>
    </row>
    <row r="733" spans="1:2" ht="26.25">
      <c r="A733" s="484" t="s">
        <v>2270</v>
      </c>
      <c r="B733" s="133">
        <f>VLOOKUP(A733,'PROMO WN PINCEAUX  COTMAN'!A:I,9,FALSE)</f>
        <v>0</v>
      </c>
    </row>
    <row r="734" spans="1:2" ht="26.25">
      <c r="A734" s="484" t="s">
        <v>2273</v>
      </c>
      <c r="B734" s="133">
        <f>VLOOKUP(A734,'PROMO WN PINCEAUX  COTMAN'!A:I,9,FALSE)</f>
        <v>0</v>
      </c>
    </row>
    <row r="735" spans="1:2" ht="26.25">
      <c r="A735" s="484" t="s">
        <v>2276</v>
      </c>
      <c r="B735" s="133">
        <f>VLOOKUP(A735,'PROMO WN PINCEAUX  COTMAN'!A:I,9,FALSE)</f>
        <v>0</v>
      </c>
    </row>
    <row r="736" spans="1:2" ht="26.25">
      <c r="A736" s="484" t="s">
        <v>2279</v>
      </c>
      <c r="B736" s="133">
        <f>VLOOKUP(A736,'PROMO WN PINCEAUX  COTMAN'!A:I,9,FALSE)</f>
        <v>0</v>
      </c>
    </row>
    <row r="737" spans="1:2" ht="26.25">
      <c r="A737" s="484" t="s">
        <v>2282</v>
      </c>
      <c r="B737" s="133">
        <f>VLOOKUP(A737,'PROMO WN PINCEAUX  COTMAN'!A:I,9,FALSE)</f>
        <v>0</v>
      </c>
    </row>
    <row r="738" spans="1:2" ht="26.25">
      <c r="A738" s="484" t="s">
        <v>2285</v>
      </c>
      <c r="B738" s="133">
        <f>VLOOKUP(A738,'PROMO WN PINCEAUX  COTMAN'!A:I,9,FALSE)</f>
        <v>0</v>
      </c>
    </row>
    <row r="739" spans="1:2" ht="26.25">
      <c r="A739" s="484" t="s">
        <v>2288</v>
      </c>
      <c r="B739" s="133">
        <f>VLOOKUP(A739,'PROMO WN PINCEAUX  COTMAN'!A:I,9,FALSE)</f>
        <v>0</v>
      </c>
    </row>
    <row r="740" spans="1:2" ht="26.25">
      <c r="A740" s="484" t="s">
        <v>2291</v>
      </c>
      <c r="B740" s="133">
        <f>VLOOKUP(A740,'PROMO WN PINCEAUX  COTMAN'!A:I,9,FALSE)</f>
        <v>0</v>
      </c>
    </row>
    <row r="741" spans="1:2" ht="26.25">
      <c r="A741" s="484" t="s">
        <v>2294</v>
      </c>
      <c r="B741" s="133">
        <f>VLOOKUP(A741,'PROMO WN PINCEAUX  COTMAN'!A:I,9,FALSE)</f>
        <v>0</v>
      </c>
    </row>
    <row r="742" spans="1:2" ht="26.25">
      <c r="A742" s="484" t="s">
        <v>2297</v>
      </c>
      <c r="B742" s="133">
        <f>VLOOKUP(A742,'PROMO WN PINCEAUX  COTMAN'!A:I,9,FALSE)</f>
        <v>0</v>
      </c>
    </row>
    <row r="743" spans="1:2" ht="26.25">
      <c r="A743" s="484" t="s">
        <v>2300</v>
      </c>
      <c r="B743" s="133">
        <f>VLOOKUP(A743,'PROMO WN PINCEAUX  COTMAN'!A:I,9,FALSE)</f>
        <v>0</v>
      </c>
    </row>
    <row r="744" spans="1:2" ht="26.25">
      <c r="A744" s="484" t="s">
        <v>2303</v>
      </c>
      <c r="B744" s="133">
        <f>VLOOKUP(A744,'PROMO WN PINCEAUX  COTMAN'!A:I,9,FALSE)</f>
        <v>0</v>
      </c>
    </row>
    <row r="745" spans="1:2" ht="26.25">
      <c r="A745" s="484" t="s">
        <v>2306</v>
      </c>
      <c r="B745" s="133">
        <f>VLOOKUP(A745,'PROMO WN PINCEAUX  COTMAN'!A:I,9,FALSE)</f>
        <v>0</v>
      </c>
    </row>
    <row r="746" spans="1:2" ht="26.25">
      <c r="A746" s="484" t="s">
        <v>2309</v>
      </c>
      <c r="B746" s="133">
        <f>VLOOKUP(A746,'PROMO WN PINCEAUX  COTMAN'!A:I,9,FALSE)</f>
        <v>0</v>
      </c>
    </row>
    <row r="747" spans="1:2" ht="26.25">
      <c r="A747" s="484" t="s">
        <v>2312</v>
      </c>
      <c r="B747" s="133">
        <f>VLOOKUP(A747,'PROMO WN PINCEAUX  COTMAN'!A:I,9,FALSE)</f>
        <v>0</v>
      </c>
    </row>
    <row r="748" spans="1:2" ht="26.25">
      <c r="A748" s="484" t="s">
        <v>2315</v>
      </c>
      <c r="B748" s="133">
        <f>VLOOKUP(A748,'PROMO WN PINCEAUX  COTMAN'!A:I,9,FALSE)</f>
        <v>0</v>
      </c>
    </row>
    <row r="749" spans="1:2" ht="26.25">
      <c r="A749" s="484" t="s">
        <v>2318</v>
      </c>
      <c r="B749" s="133">
        <f>VLOOKUP(A749,'PROMO WN PINCEAUX  COTMAN'!A:I,9,FALSE)</f>
        <v>0</v>
      </c>
    </row>
    <row r="750" spans="1:2" ht="26.25">
      <c r="A750" s="484" t="s">
        <v>2321</v>
      </c>
      <c r="B750" s="133">
        <f>VLOOKUP(A750,'PROMO WN PINCEAUX  COTMAN'!A:I,9,FALSE)</f>
        <v>0</v>
      </c>
    </row>
    <row r="751" spans="1:2" ht="26.25">
      <c r="A751" s="484" t="s">
        <v>2324</v>
      </c>
      <c r="B751" s="133">
        <f>VLOOKUP(A751,'PROMO WN PINCEAUX  COTMAN'!A:I,9,FALSE)</f>
        <v>0</v>
      </c>
    </row>
    <row r="752" spans="1:2" ht="26.25">
      <c r="A752" s="484" t="s">
        <v>2327</v>
      </c>
      <c r="B752" s="133">
        <f>VLOOKUP(A752,'PROMO WN PINCEAUX  COTMAN'!A:I,9,FALSE)</f>
        <v>0</v>
      </c>
    </row>
    <row r="753" spans="1:2" ht="26.25">
      <c r="A753" s="484" t="s">
        <v>2330</v>
      </c>
      <c r="B753" s="133">
        <f>VLOOKUP(A753,'PROMO WN PINCEAUX  COTMAN'!A:I,9,FALSE)</f>
        <v>0</v>
      </c>
    </row>
    <row r="754" spans="1:2" ht="26.25">
      <c r="A754" s="484" t="s">
        <v>2333</v>
      </c>
      <c r="B754" s="133">
        <f>VLOOKUP(A754,'PROMO WN PINCEAUX  COTMAN'!A:I,9,FALSE)</f>
        <v>0</v>
      </c>
    </row>
    <row r="755" spans="1:2" ht="26.25">
      <c r="A755" s="484" t="s">
        <v>2336</v>
      </c>
      <c r="B755" s="133">
        <f>VLOOKUP(A755,'PROMO WN PINCEAUX  COTMAN'!A:I,9,FALSE)</f>
        <v>0</v>
      </c>
    </row>
    <row r="756" spans="1:2" ht="26.25">
      <c r="A756" s="484" t="s">
        <v>2339</v>
      </c>
      <c r="B756" s="133">
        <f>VLOOKUP(A756,'PROMO WN PINCEAUX  COTMAN'!A:I,9,FALSE)</f>
        <v>0</v>
      </c>
    </row>
    <row r="757" spans="1:2" ht="26.25">
      <c r="A757" s="484" t="s">
        <v>2342</v>
      </c>
      <c r="B757" s="133">
        <f>VLOOKUP(A757,'PROMO WN PINCEAUX  COTMAN'!A:I,9,FALSE)</f>
        <v>0</v>
      </c>
    </row>
    <row r="758" spans="1:2" ht="26.25">
      <c r="A758" s="484" t="s">
        <v>2345</v>
      </c>
      <c r="B758" s="133">
        <f>VLOOKUP(A758,'PROMO WN PINCEAUX  COTMAN'!A:I,9,FALSE)</f>
        <v>0</v>
      </c>
    </row>
    <row r="759" spans="1:2" ht="26.25">
      <c r="A759" s="484" t="s">
        <v>2348</v>
      </c>
      <c r="B759" s="133">
        <f>VLOOKUP(A759,'PROMO WN PINCEAUX  COTMAN'!A:I,9,FALSE)</f>
        <v>0</v>
      </c>
    </row>
    <row r="760" spans="1:2" ht="26.25">
      <c r="A760" s="484" t="s">
        <v>2351</v>
      </c>
      <c r="B760" s="133">
        <f>VLOOKUP(A760,'PROMO WN PINCEAUX  COTMAN'!A:I,9,FALSE)</f>
        <v>0</v>
      </c>
    </row>
    <row r="761" spans="1:2" ht="26.25">
      <c r="A761" s="484" t="s">
        <v>2354</v>
      </c>
      <c r="B761" s="133">
        <f>VLOOKUP(A761,'PROMO WN PINCEAUX  COTMAN'!A:I,9,FALSE)</f>
        <v>0</v>
      </c>
    </row>
    <row r="762" spans="1:2" ht="26.25">
      <c r="A762" s="484" t="s">
        <v>2357</v>
      </c>
      <c r="B762" s="133">
        <f>VLOOKUP(A762,'PROMO WN PINCEAUX  COTMAN'!A:I,9,FALSE)</f>
        <v>0</v>
      </c>
    </row>
    <row r="763" spans="1:2" ht="26.25">
      <c r="A763" s="484" t="s">
        <v>2360</v>
      </c>
      <c r="B763" s="133">
        <f>VLOOKUP(A763,'PROMO WN PINCEAUX  COTMAN'!A:I,9,FALSE)</f>
        <v>0</v>
      </c>
    </row>
    <row r="764" spans="1:2" ht="26.25">
      <c r="A764" s="484" t="s">
        <v>2363</v>
      </c>
      <c r="B764" s="133">
        <f>VLOOKUP(A764,'PROMO WN PINCEAUX  COTMAN'!A:I,9,FALSE)</f>
        <v>0</v>
      </c>
    </row>
    <row r="765" spans="1:2" ht="26.25">
      <c r="A765" s="484" t="s">
        <v>2366</v>
      </c>
      <c r="B765" s="133">
        <f>VLOOKUP(A765,'PROMO WN PINCEAUX  COTMAN'!A:I,9,FALSE)</f>
        <v>0</v>
      </c>
    </row>
    <row r="766" spans="1:2" ht="26.25">
      <c r="A766" s="484" t="s">
        <v>2369</v>
      </c>
      <c r="B766" s="133">
        <f>VLOOKUP(A766,'PROMO WN PINCEAUX  COTMAN'!A:I,9,FALSE)</f>
        <v>0</v>
      </c>
    </row>
    <row r="767" spans="1:2" ht="26.25">
      <c r="A767" s="484" t="s">
        <v>2372</v>
      </c>
      <c r="B767" s="133">
        <f>VLOOKUP(A767,'PROMO WN PINCEAUX  COTMAN'!A:I,9,FALSE)</f>
        <v>0</v>
      </c>
    </row>
    <row r="768" spans="1:2" ht="26.25">
      <c r="A768" s="484" t="s">
        <v>2375</v>
      </c>
      <c r="B768" s="133">
        <f>VLOOKUP(A768,'PROMO WN PINCEAUX  COTMAN'!A:I,9,FALSE)</f>
        <v>0</v>
      </c>
    </row>
    <row r="769" spans="1:2" ht="26.25">
      <c r="A769" s="484" t="s">
        <v>2378</v>
      </c>
      <c r="B769" s="133">
        <f>VLOOKUP(A769,'PROMO WN PINCEAUX  COTMAN'!A:I,9,FALSE)</f>
        <v>0</v>
      </c>
    </row>
    <row r="770" spans="1:2" ht="26.25">
      <c r="A770" s="484" t="s">
        <v>2381</v>
      </c>
      <c r="B770" s="133">
        <f>VLOOKUP(A770,'PROMO WN PINCEAUX  COTMAN'!A:I,9,FALSE)</f>
        <v>0</v>
      </c>
    </row>
    <row r="771" spans="1:2" ht="26.25">
      <c r="A771" s="484" t="s">
        <v>2384</v>
      </c>
      <c r="B771" s="133">
        <f>VLOOKUP(A771,'PROMO WN PINCEAUX  COTMAN'!A:I,9,FALSE)</f>
        <v>0</v>
      </c>
    </row>
    <row r="772" spans="1:2" ht="26.25">
      <c r="A772" s="484" t="s">
        <v>2387</v>
      </c>
      <c r="B772" s="133">
        <f>VLOOKUP(A772,'PROMO WN PINCEAUX  COTMAN'!A:I,9,FALSE)</f>
        <v>0</v>
      </c>
    </row>
    <row r="773" spans="1:2" ht="26.25">
      <c r="A773" s="484" t="s">
        <v>2390</v>
      </c>
      <c r="B773" s="133">
        <f>VLOOKUP(A773,'PROMO WN PINCEAUX  COTMAN'!A:I,9,FALSE)</f>
        <v>0</v>
      </c>
    </row>
    <row r="774" spans="1:2" ht="26.25">
      <c r="A774" s="484" t="s">
        <v>2393</v>
      </c>
      <c r="B774" s="133">
        <f>VLOOKUP(A774,'PROMO WN PINCEAUX  COTMAN'!A:I,9,FALSE)</f>
        <v>0</v>
      </c>
    </row>
    <row r="775" spans="1:2" ht="26.25">
      <c r="A775" s="484" t="s">
        <v>2396</v>
      </c>
      <c r="B775" s="133">
        <f>VLOOKUP(A775,'PROMO WN PINCEAUX  COTMAN'!A:I,9,FALSE)</f>
        <v>0</v>
      </c>
    </row>
    <row r="776" spans="1:2" ht="26.25">
      <c r="A776" s="484" t="s">
        <v>2399</v>
      </c>
      <c r="B776" s="133">
        <f>VLOOKUP(A776,'PROMO WN PINCEAUX  COTMAN'!A:I,9,FALSE)</f>
        <v>0</v>
      </c>
    </row>
    <row r="777" spans="1:2" ht="26.25">
      <c r="A777" s="484" t="s">
        <v>2402</v>
      </c>
      <c r="B777" s="133">
        <f>VLOOKUP(A777,'PROMO WN PINCEAUX  COTMAN'!A:I,9,FALSE)</f>
        <v>0</v>
      </c>
    </row>
    <row r="778" spans="1:2" ht="26.25">
      <c r="A778" s="484" t="s">
        <v>2405</v>
      </c>
      <c r="B778" s="133">
        <f>VLOOKUP(A778,'PROMO WN PINCEAUX  COTMAN'!A:I,9,FALSE)</f>
        <v>0</v>
      </c>
    </row>
    <row r="779" spans="1:2" ht="26.25">
      <c r="A779" s="484" t="s">
        <v>2408</v>
      </c>
      <c r="B779" s="133">
        <f>VLOOKUP(A779,'PROMO WN PINCEAUX  COTMAN'!A:I,9,FALSE)</f>
        <v>0</v>
      </c>
    </row>
    <row r="780" spans="1:2" ht="26.25">
      <c r="A780" s="484" t="s">
        <v>2414</v>
      </c>
      <c r="B780" s="133">
        <f>VLOOKUP(A780,'PROMO WN PINCEAUX  COTMAN'!A:I,9,FALSE)</f>
        <v>0</v>
      </c>
    </row>
    <row r="781" spans="1:2" ht="26.25">
      <c r="A781" s="484" t="s">
        <v>2417</v>
      </c>
      <c r="B781" s="133">
        <f>VLOOKUP(A781,'PROMO WN PINCEAUX  COTMAN'!A:I,9,FALSE)</f>
        <v>0</v>
      </c>
    </row>
    <row r="782" spans="1:2" ht="26.25">
      <c r="A782" s="484" t="s">
        <v>2420</v>
      </c>
      <c r="B782" s="133">
        <f>VLOOKUP(A782,'PROMO WN PINCEAUX  COTMAN'!A:I,9,FALSE)</f>
        <v>0</v>
      </c>
    </row>
    <row r="783" spans="1:2" ht="26.25">
      <c r="A783" s="484" t="s">
        <v>2423</v>
      </c>
      <c r="B783" s="133">
        <f>VLOOKUP(A783,'PROMO WN PINCEAUX  COTMAN'!A:I,9,FALSE)</f>
        <v>0</v>
      </c>
    </row>
    <row r="784" spans="1:2" ht="26.25">
      <c r="A784" s="484" t="s">
        <v>2426</v>
      </c>
      <c r="B784" s="133">
        <f>VLOOKUP(A784,'PROMO WN PINCEAUX  COTMAN'!A:I,9,FALSE)</f>
        <v>0</v>
      </c>
    </row>
    <row r="785" spans="1:2" ht="26.25">
      <c r="A785" s="484" t="s">
        <v>2429</v>
      </c>
      <c r="B785" s="133">
        <f>VLOOKUP(A785,'PROMO WN PINCEAUX  COTMAN'!A:I,9,FALSE)</f>
        <v>0</v>
      </c>
    </row>
    <row r="786" spans="1:2" ht="26.25">
      <c r="A786" s="484" t="s">
        <v>2432</v>
      </c>
      <c r="B786" s="133">
        <f>VLOOKUP(A786,'PROMO WN PINCEAUX  COTMAN'!A:I,9,FALSE)</f>
        <v>0</v>
      </c>
    </row>
    <row r="787" spans="1:2" ht="26.25">
      <c r="A787" s="484" t="s">
        <v>2435</v>
      </c>
      <c r="B787" s="133">
        <f>VLOOKUP(A787,'PROMO WN PINCEAUX  COTMAN'!A:I,9,FALSE)</f>
        <v>0</v>
      </c>
    </row>
    <row r="788" spans="1:2" ht="23.25">
      <c r="A788" s="485" t="s">
        <v>2442</v>
      </c>
      <c r="B788" s="133">
        <f>VLOOKUP(A788,'PROMO WN PINCEAUX  FOUNDATION'!A:I,9,FALSE)</f>
        <v>0</v>
      </c>
    </row>
    <row r="789" spans="1:2" ht="23.25">
      <c r="A789" s="486" t="s">
        <v>2445</v>
      </c>
      <c r="B789" s="133">
        <f>VLOOKUP(A789,'PROMO WN PINCEAUX  FOUNDATION'!A:I,9,FALSE)</f>
        <v>0</v>
      </c>
    </row>
    <row r="790" spans="1:2" ht="23.25">
      <c r="A790" s="487" t="s">
        <v>2448</v>
      </c>
      <c r="B790" s="133">
        <f>VLOOKUP(A790,'PROMO WN PINCEAUX  FOUNDATION'!A:I,9,FALSE)</f>
        <v>0</v>
      </c>
    </row>
    <row r="791" spans="1:2" ht="23.25">
      <c r="A791" s="487" t="s">
        <v>2451</v>
      </c>
      <c r="B791" s="133">
        <f>VLOOKUP(A791,'PROMO WN PINCEAUX  FOUNDATION'!A:I,9,FALSE)</f>
        <v>0</v>
      </c>
    </row>
    <row r="792" spans="1:2" ht="23.25">
      <c r="A792" s="487" t="s">
        <v>2454</v>
      </c>
      <c r="B792" s="133">
        <f>VLOOKUP(A792,'PROMO WN PINCEAUX  FOUNDATION'!A:I,9,FALSE)</f>
        <v>0</v>
      </c>
    </row>
    <row r="793" spans="1:2" ht="23.25">
      <c r="A793" s="487" t="s">
        <v>2457</v>
      </c>
      <c r="B793" s="133">
        <f>VLOOKUP(A793,'PROMO WN PINCEAUX  FOUNDATION'!A:I,9,FALSE)</f>
        <v>0</v>
      </c>
    </row>
    <row r="794" spans="1:2" ht="23.25">
      <c r="A794" s="487" t="s">
        <v>2460</v>
      </c>
      <c r="B794" s="133">
        <f>VLOOKUP(A794,'PROMO WN PINCEAUX  FOUNDATION'!A:I,9,FALSE)</f>
        <v>0</v>
      </c>
    </row>
    <row r="795" spans="1:2" ht="23.25">
      <c r="A795" s="487" t="s">
        <v>2463</v>
      </c>
      <c r="B795" s="133">
        <f>VLOOKUP(A795,'PROMO WN PINCEAUX  FOUNDATION'!A:I,9,FALSE)</f>
        <v>0</v>
      </c>
    </row>
    <row r="796" spans="1:2" ht="23.25">
      <c r="A796" s="487" t="s">
        <v>2466</v>
      </c>
      <c r="B796" s="133">
        <f>VLOOKUP(A796,'PROMO WN PINCEAUX  FOUNDATION'!A:I,9,FALSE)</f>
        <v>0</v>
      </c>
    </row>
    <row r="797" spans="1:2" ht="23.25">
      <c r="A797" s="487" t="s">
        <v>2469</v>
      </c>
      <c r="B797" s="133">
        <f>VLOOKUP(A797,'PROMO WN PINCEAUX  FOUNDATION'!A:I,9,FALSE)</f>
        <v>0</v>
      </c>
    </row>
    <row r="798" spans="1:2" ht="23.25">
      <c r="A798" s="487" t="s">
        <v>2472</v>
      </c>
      <c r="B798" s="133">
        <f>VLOOKUP(A798,'PROMO WN PINCEAUX  FOUNDATION'!A:I,9,FALSE)</f>
        <v>0</v>
      </c>
    </row>
    <row r="799" spans="1:2" ht="23.25">
      <c r="A799" s="487" t="s">
        <v>2475</v>
      </c>
      <c r="B799" s="133">
        <f>VLOOKUP(A799,'PROMO WN PINCEAUX  FOUNDATION'!A:I,9,FALSE)</f>
        <v>0</v>
      </c>
    </row>
    <row r="800" spans="1:2" ht="23.25">
      <c r="A800" s="487" t="s">
        <v>2478</v>
      </c>
      <c r="B800" s="133">
        <f>VLOOKUP(A800,'PROMO WN PINCEAUX  FOUNDATION'!A:I,9,FALSE)</f>
        <v>0</v>
      </c>
    </row>
    <row r="801" spans="1:2" ht="23.25">
      <c r="A801" s="487" t="s">
        <v>2481</v>
      </c>
      <c r="B801" s="133">
        <f>VLOOKUP(A801,'PROMO WN PINCEAUX  FOUNDATION'!A:I,9,FALSE)</f>
        <v>0</v>
      </c>
    </row>
    <row r="802" spans="1:2" ht="23.25">
      <c r="A802" s="488" t="s">
        <v>2488</v>
      </c>
      <c r="B802" s="133">
        <f>VLOOKUP(A802,'PROMO WN PAPIER AQUARELLE'!A:I,9,FALSE)</f>
        <v>0</v>
      </c>
    </row>
    <row r="803" spans="1:2" ht="23.25">
      <c r="A803" s="488" t="s">
        <v>2491</v>
      </c>
      <c r="B803" s="133">
        <f>VLOOKUP(A803,'PROMO WN PAPIER AQUARELLE'!A:I,9,FALSE)</f>
        <v>0</v>
      </c>
    </row>
    <row r="804" spans="1:2" ht="23.25">
      <c r="A804" s="488" t="s">
        <v>2494</v>
      </c>
      <c r="B804" s="133">
        <f>VLOOKUP(A804,'PROMO WN PAPIER AQUARELLE'!A:I,9,FALSE)</f>
        <v>0</v>
      </c>
    </row>
    <row r="805" spans="1:2" ht="23.25">
      <c r="A805" s="488" t="s">
        <v>2497</v>
      </c>
      <c r="B805" s="133">
        <f>VLOOKUP(A805,'PROMO WN PAPIER AQUARELLE'!A:I,9,FALSE)</f>
        <v>0</v>
      </c>
    </row>
    <row r="806" spans="1:2" ht="23.25">
      <c r="A806" s="488" t="s">
        <v>2500</v>
      </c>
      <c r="B806" s="133">
        <f>VLOOKUP(A806,'PROMO WN PAPIER AQUARELLE'!A:I,9,FALSE)</f>
        <v>0</v>
      </c>
    </row>
    <row r="807" spans="1:2" ht="23.25">
      <c r="A807" s="488" t="s">
        <v>2503</v>
      </c>
      <c r="B807" s="133">
        <f>VLOOKUP(A807,'PROMO WN PAPIER AQUARELLE'!A:I,9,FALSE)</f>
        <v>0</v>
      </c>
    </row>
    <row r="808" spans="1:2" ht="23.25">
      <c r="A808" s="488" t="s">
        <v>2506</v>
      </c>
      <c r="B808" s="133">
        <f>VLOOKUP(A808,'PROMO WN PAPIER AQUARELLE'!A:I,9,FALSE)</f>
        <v>0</v>
      </c>
    </row>
    <row r="809" spans="1:2" ht="23.25">
      <c r="A809" s="488" t="s">
        <v>2509</v>
      </c>
      <c r="B809" s="133">
        <f>VLOOKUP(A809,'PROMO WN PAPIER AQUARELLE'!A:I,9,FALSE)</f>
        <v>0</v>
      </c>
    </row>
    <row r="810" spans="1:2" ht="23.25">
      <c r="A810" s="488" t="s">
        <v>2512</v>
      </c>
      <c r="B810" s="133">
        <f>VLOOKUP(A810,'PROMO WN PAPIER AQUARELLE'!A:I,9,FALSE)</f>
        <v>0</v>
      </c>
    </row>
    <row r="811" spans="1:2" ht="23.25">
      <c r="A811" s="488" t="s">
        <v>2515</v>
      </c>
      <c r="B811" s="133">
        <f>VLOOKUP(A811,'PROMO WN PAPIER AQUARELLE'!A:I,9,FALSE)</f>
        <v>0</v>
      </c>
    </row>
    <row r="812" spans="1:2" ht="23.25">
      <c r="A812" s="488" t="s">
        <v>2518</v>
      </c>
      <c r="B812" s="133">
        <f>VLOOKUP(A812,'PROMO WN PAPIER AQUARELLE'!A:I,9,FALSE)</f>
        <v>0</v>
      </c>
    </row>
    <row r="813" spans="1:2" ht="23.25">
      <c r="A813" s="488" t="s">
        <v>2521</v>
      </c>
      <c r="B813" s="133">
        <f>VLOOKUP(A813,'PROMO WN PAPIER AQUARELLE'!A:I,9,FALSE)</f>
        <v>0</v>
      </c>
    </row>
    <row r="814" spans="1:2" ht="23.25">
      <c r="A814" s="488" t="s">
        <v>2524</v>
      </c>
      <c r="B814" s="133">
        <f>VLOOKUP(A814,'PROMO WN PAPIER AQUARELLE'!A:I,9,FALSE)</f>
        <v>0</v>
      </c>
    </row>
    <row r="815" spans="1:2" ht="23.25">
      <c r="A815" s="488" t="s">
        <v>2527</v>
      </c>
      <c r="B815" s="133">
        <f>VLOOKUP(A815,'PROMO WN PAPIER AQUARELLE'!A:I,9,FALSE)</f>
        <v>0</v>
      </c>
    </row>
    <row r="816" spans="1:2" ht="23.25">
      <c r="A816" s="488" t="s">
        <v>2530</v>
      </c>
      <c r="B816" s="133">
        <f>VLOOKUP(A816,'PROMO WN PAPIER AQUARELLE'!A:I,9,FALSE)</f>
        <v>0</v>
      </c>
    </row>
    <row r="817" spans="1:2" ht="23.25">
      <c r="A817" s="488" t="s">
        <v>2533</v>
      </c>
      <c r="B817" s="133">
        <f>VLOOKUP(A817,'PROMO WN PAPIER AQUARELLE'!A:I,9,FALSE)</f>
        <v>0</v>
      </c>
    </row>
    <row r="818" spans="1:2" ht="23.25">
      <c r="A818" s="488" t="s">
        <v>2536</v>
      </c>
      <c r="B818" s="133">
        <f>VLOOKUP(A818,'PROMO WN PAPIER AQUARELLE'!A:I,9,FALSE)</f>
        <v>0</v>
      </c>
    </row>
    <row r="819" spans="1:2" ht="23.25">
      <c r="A819" s="488" t="s">
        <v>2539</v>
      </c>
      <c r="B819" s="133">
        <f>VLOOKUP(A819,'PROMO WN PAPIER AQUARELLE'!A:I,9,FALSE)</f>
        <v>0</v>
      </c>
    </row>
    <row r="820" spans="1:2" ht="23.25">
      <c r="A820" s="488" t="s">
        <v>2545</v>
      </c>
      <c r="B820" s="133">
        <f>VLOOKUP(A820,'PROMO WN PAPIER AQUARELLE'!A:I,9,FALSE)</f>
        <v>0</v>
      </c>
    </row>
    <row r="821" spans="1:2" ht="23.25">
      <c r="A821" s="488" t="s">
        <v>2548</v>
      </c>
      <c r="B821" s="133">
        <f>VLOOKUP(A821,'PROMO WN PAPIER AQUARELLE'!A:I,9,FALSE)</f>
        <v>0</v>
      </c>
    </row>
    <row r="822" spans="1:2" ht="23.25">
      <c r="A822" s="488" t="s">
        <v>2551</v>
      </c>
      <c r="B822" s="133">
        <f>VLOOKUP(A822,'PROMO WN PAPIER AQUARELLE'!A:I,9,FALSE)</f>
        <v>0</v>
      </c>
    </row>
    <row r="823" spans="1:2" ht="23.25">
      <c r="A823" s="488" t="s">
        <v>2554</v>
      </c>
      <c r="B823" s="133">
        <f>VLOOKUP(A823,'PROMO WN PAPIER AQUARELLE'!A:I,9,FALSE)</f>
        <v>0</v>
      </c>
    </row>
    <row r="824" spans="1:2" ht="23.25">
      <c r="A824" s="488" t="s">
        <v>2557</v>
      </c>
      <c r="B824" s="133">
        <f>VLOOKUP(A824,'PROMO WN PAPIER AQUARELLE'!A:I,9,FALSE)</f>
        <v>0</v>
      </c>
    </row>
    <row r="825" spans="1:2" ht="23.25">
      <c r="A825" s="488" t="s">
        <v>2560</v>
      </c>
      <c r="B825" s="133">
        <f>VLOOKUP(A825,'PROMO WN PAPIER AQUARELLE'!A:I,9,FALSE)</f>
        <v>0</v>
      </c>
    </row>
    <row r="826" spans="1:2" ht="23.25">
      <c r="A826" s="488" t="s">
        <v>2563</v>
      </c>
      <c r="B826" s="133">
        <f>VLOOKUP(A826,'PROMO WN PAPIER AQUARELLE'!A:I,9,FALSE)</f>
        <v>0</v>
      </c>
    </row>
    <row r="827" spans="1:2" ht="23.25">
      <c r="A827" s="488" t="s">
        <v>2566</v>
      </c>
      <c r="B827" s="133">
        <f>VLOOKUP(A827,'PROMO WN PAPIER AQUARELLE'!A:I,9,FALSE)</f>
        <v>0</v>
      </c>
    </row>
    <row r="828" spans="1:2" ht="23.25">
      <c r="A828" s="488" t="s">
        <v>2569</v>
      </c>
      <c r="B828" s="133">
        <f>VLOOKUP(A828,'PROMO WN PAPIER AQUARELLE'!A:I,9,FALSE)</f>
        <v>0</v>
      </c>
    </row>
    <row r="829" spans="1:2" ht="23.25">
      <c r="A829" s="488" t="s">
        <v>2572</v>
      </c>
      <c r="B829" s="133">
        <f>VLOOKUP(A829,'PROMO WN PAPIER AQUARELLE'!A:I,9,FALSE)</f>
        <v>0</v>
      </c>
    </row>
    <row r="830" spans="1:2" ht="23.25">
      <c r="A830" s="488" t="s">
        <v>2575</v>
      </c>
      <c r="B830" s="133">
        <f>VLOOKUP(A830,'PROMO WN PAPIER AQUARELLE'!A:I,9,FALSE)</f>
        <v>0</v>
      </c>
    </row>
    <row r="831" spans="1:2" ht="23.25">
      <c r="A831" s="488" t="s">
        <v>2578</v>
      </c>
      <c r="B831" s="133">
        <f>VLOOKUP(A831,'PROMO WN PAPIER AQUARELLE'!A:I,9,FALSE)</f>
        <v>0</v>
      </c>
    </row>
    <row r="832" spans="1:2" ht="23.25">
      <c r="A832" s="488" t="s">
        <v>2581</v>
      </c>
      <c r="B832" s="133">
        <f>VLOOKUP(A832,'PROMO WN PAPIER AQUARELLE'!A:I,9,FALSE)</f>
        <v>0</v>
      </c>
    </row>
    <row r="833" spans="1:2" ht="23.25">
      <c r="A833" s="488" t="s">
        <v>2584</v>
      </c>
      <c r="B833" s="133">
        <f>VLOOKUP(A833,'PROMO WN PAPIER AQUARELLE'!A:I,9,FALSE)</f>
        <v>0</v>
      </c>
    </row>
    <row r="834" spans="1:2" ht="23.25">
      <c r="A834" s="488" t="s">
        <v>2587</v>
      </c>
      <c r="B834" s="133">
        <f>VLOOKUP(A834,'PROMO WN PAPIER AQUARELLE'!A:I,9,FALSE)</f>
        <v>0</v>
      </c>
    </row>
    <row r="835" spans="1:2" ht="23.25">
      <c r="A835" s="488" t="s">
        <v>2590</v>
      </c>
      <c r="B835" s="133">
        <f>VLOOKUP(A835,'PROMO WN PAPIER AQUARELLE'!A:I,9,FALSE)</f>
        <v>0</v>
      </c>
    </row>
    <row r="836" spans="1:2" ht="23.25">
      <c r="A836" s="488" t="s">
        <v>2593</v>
      </c>
      <c r="B836" s="133">
        <f>VLOOKUP(A836,'PROMO WN PAPIER AQUARELLE'!A:I,9,FALSE)</f>
        <v>5</v>
      </c>
    </row>
    <row r="837" spans="1:2" ht="23.25">
      <c r="A837" s="488" t="s">
        <v>2596</v>
      </c>
      <c r="B837" s="133">
        <f>VLOOKUP(A837,'PROMO WN PAPIER AQUARELLE'!A:I,9,FALSE)</f>
        <v>0</v>
      </c>
    </row>
    <row r="838" spans="1:2" ht="23.25">
      <c r="A838" s="489" t="s">
        <v>2602</v>
      </c>
      <c r="B838" s="133">
        <f>VLOOKUP(A838,'PROMO WN STUDIO COLLECTION'!A:I,9,FALSE)</f>
        <v>0</v>
      </c>
    </row>
    <row r="839" spans="1:2" ht="23.25">
      <c r="A839" s="490" t="s">
        <v>2605</v>
      </c>
      <c r="B839" s="133">
        <f>VLOOKUP(A839,'PROMO WN STUDIO COLLECTION'!A:I,9,FALSE)</f>
        <v>0</v>
      </c>
    </row>
    <row r="840" spans="1:2" ht="23.25">
      <c r="A840" s="491" t="s">
        <v>2608</v>
      </c>
      <c r="B840" s="133">
        <f>VLOOKUP(A840,'PROMO WN STUDIO COLLECTION'!A:I,9,FALSE)</f>
        <v>0</v>
      </c>
    </row>
    <row r="841" spans="1:2" ht="23.25">
      <c r="A841" s="492" t="s">
        <v>2611</v>
      </c>
      <c r="B841" s="133">
        <f>VLOOKUP(A841,'PROMO WN STUDIO COLLECTION'!A:I,9,FALSE)</f>
        <v>0</v>
      </c>
    </row>
    <row r="842" spans="1:2" ht="23.25">
      <c r="A842" s="493" t="s">
        <v>2613</v>
      </c>
      <c r="B842" s="133">
        <f>VLOOKUP(A842,'PROMO WN STUDIO COLLECTION'!A:I,9,FALSE)</f>
        <v>0</v>
      </c>
    </row>
    <row r="843" spans="1:2" ht="23.25">
      <c r="A843" s="492" t="s">
        <v>2616</v>
      </c>
      <c r="B843" s="133">
        <f>VLOOKUP(A843,'PROMO WN STUDIO COLLECTION'!A:I,9,FALSE)</f>
        <v>0</v>
      </c>
    </row>
    <row r="844" spans="1:2" ht="23.25">
      <c r="A844" s="494" t="s">
        <v>2619</v>
      </c>
      <c r="B844" s="133">
        <f>VLOOKUP(A844,'PROMO WN STUDIO COLLECTION'!A:I,9,FALSE)</f>
        <v>0</v>
      </c>
    </row>
    <row r="845" spans="1:2" ht="23.25">
      <c r="A845" s="495" t="s">
        <v>2624</v>
      </c>
      <c r="B845" s="133">
        <f>VLOOKUP(A845,'PROMO WN PROMARKER AQUARELLE'!A:I,9,FALSE)</f>
        <v>0</v>
      </c>
    </row>
    <row r="846" spans="1:2" ht="23.25">
      <c r="A846" s="496" t="s">
        <v>2627</v>
      </c>
      <c r="B846" s="133">
        <f>VLOOKUP(A846,'PROMO WN PROMARKER AQUARELLE'!A:I,9,FALSE)</f>
        <v>0</v>
      </c>
    </row>
    <row r="847" spans="1:2" ht="23.25">
      <c r="A847" s="496" t="s">
        <v>2630</v>
      </c>
      <c r="B847" s="133">
        <f>VLOOKUP(A847,'PROMO WN PROMARKER AQUARELLE'!A:I,9,FALSE)</f>
        <v>0</v>
      </c>
    </row>
    <row r="848" spans="1:2" ht="23.25">
      <c r="A848" s="496" t="s">
        <v>2633</v>
      </c>
      <c r="B848" s="133">
        <f>VLOOKUP(A848,'PROMO WN PROMARKER AQUARELLE'!A:I,9,FALSE)</f>
        <v>0</v>
      </c>
    </row>
    <row r="849" spans="1:2" ht="23.25">
      <c r="A849" s="496" t="s">
        <v>2636</v>
      </c>
      <c r="B849" s="133">
        <f>VLOOKUP(A849,'PROMO WN PROMARKER AQUARELLE'!A:I,9,FALSE)</f>
        <v>0</v>
      </c>
    </row>
    <row r="850" spans="1:2" ht="23.25">
      <c r="A850" s="496" t="s">
        <v>2639</v>
      </c>
      <c r="B850" s="133">
        <f>VLOOKUP(A850,'PROMO WN PROMARKER AQUARELLE'!A:I,9,FALSE)</f>
        <v>0</v>
      </c>
    </row>
    <row r="851" spans="1:2" ht="23.25">
      <c r="A851" s="496" t="s">
        <v>2642</v>
      </c>
      <c r="B851" s="133">
        <f>VLOOKUP(A851,'PROMO WN PROMARKER AQUARELLE'!A:I,9,FALSE)</f>
        <v>0</v>
      </c>
    </row>
    <row r="852" spans="1:2" ht="23.25">
      <c r="A852" s="496" t="s">
        <v>2645</v>
      </c>
      <c r="B852" s="133">
        <f>VLOOKUP(A852,'PROMO WN PROMARKER AQUARELLE'!A:I,9,FALSE)</f>
        <v>0</v>
      </c>
    </row>
    <row r="853" spans="1:2" ht="23.25">
      <c r="A853" s="496" t="s">
        <v>2648</v>
      </c>
      <c r="B853" s="133">
        <f>VLOOKUP(A853,'PROMO WN PROMARKER AQUARELLE'!A:I,9,FALSE)</f>
        <v>0</v>
      </c>
    </row>
    <row r="854" spans="1:2" ht="23.25">
      <c r="A854" s="496" t="s">
        <v>2651</v>
      </c>
      <c r="B854" s="133">
        <f>VLOOKUP(A854,'PROMO WN PROMARKER AQUARELLE'!A:I,9,FALSE)</f>
        <v>0</v>
      </c>
    </row>
    <row r="855" spans="1:2" ht="23.25">
      <c r="A855" s="496" t="s">
        <v>2654</v>
      </c>
      <c r="B855" s="133">
        <f>VLOOKUP(A855,'PROMO WN PROMARKER AQUARELLE'!A:I,9,FALSE)</f>
        <v>0</v>
      </c>
    </row>
    <row r="856" spans="1:2" ht="23.25">
      <c r="A856" s="496" t="s">
        <v>2657</v>
      </c>
      <c r="B856" s="133">
        <f>VLOOKUP(A856,'PROMO WN PROMARKER AQUARELLE'!A:I,9,FALSE)</f>
        <v>0</v>
      </c>
    </row>
    <row r="857" spans="1:2" ht="23.25">
      <c r="A857" s="496" t="s">
        <v>2660</v>
      </c>
      <c r="B857" s="133">
        <f>VLOOKUP(A857,'PROMO WN PROMARKER AQUARELLE'!A:I,9,FALSE)</f>
        <v>0</v>
      </c>
    </row>
    <row r="858" spans="1:2" ht="23.25">
      <c r="A858" s="496" t="s">
        <v>2663</v>
      </c>
      <c r="B858" s="133">
        <f>VLOOKUP(A858,'PROMO WN PROMARKER AQUARELLE'!A:I,9,FALSE)</f>
        <v>0</v>
      </c>
    </row>
    <row r="859" spans="1:2" ht="23.25">
      <c r="A859" s="496" t="s">
        <v>2666</v>
      </c>
      <c r="B859" s="133">
        <f>VLOOKUP(A859,'PROMO WN PROMARKER AQUARELLE'!A:I,9,FALSE)</f>
        <v>0</v>
      </c>
    </row>
    <row r="860" spans="1:2" ht="23.25">
      <c r="A860" s="496" t="s">
        <v>2669</v>
      </c>
      <c r="B860" s="133">
        <f>VLOOKUP(A860,'PROMO WN PROMARKER AQUARELLE'!A:I,9,FALSE)</f>
        <v>0</v>
      </c>
    </row>
    <row r="861" spans="1:2" ht="23.25">
      <c r="A861" s="496" t="s">
        <v>2672</v>
      </c>
      <c r="B861" s="133">
        <f>VLOOKUP(A861,'PROMO WN PROMARKER AQUARELLE'!A:I,9,FALSE)</f>
        <v>0</v>
      </c>
    </row>
    <row r="862" spans="1:2" ht="23.25">
      <c r="A862" s="496" t="s">
        <v>2675</v>
      </c>
      <c r="B862" s="133">
        <f>VLOOKUP(A862,'PROMO WN PROMARKER AQUARELLE'!A:I,9,FALSE)</f>
        <v>0</v>
      </c>
    </row>
    <row r="863" spans="1:2" ht="23.25">
      <c r="A863" s="496" t="s">
        <v>2678</v>
      </c>
      <c r="B863" s="133">
        <f>VLOOKUP(A863,'PROMO WN PROMARKER AQUARELLE'!A:I,9,FALSE)</f>
        <v>0</v>
      </c>
    </row>
    <row r="864" spans="1:2" ht="23.25">
      <c r="A864" s="496" t="s">
        <v>2681</v>
      </c>
      <c r="B864" s="133">
        <f>VLOOKUP(A864,'PROMO WN PROMARKER AQUARELLE'!A:I,9,FALSE)</f>
        <v>0</v>
      </c>
    </row>
    <row r="865" spans="1:2" ht="23.25">
      <c r="A865" s="496" t="s">
        <v>2684</v>
      </c>
      <c r="B865" s="133">
        <f>VLOOKUP(A865,'PROMO WN PROMARKER AQUARELLE'!A:I,9,FALSE)</f>
        <v>0</v>
      </c>
    </row>
    <row r="866" spans="1:2" ht="23.25">
      <c r="A866" s="496" t="s">
        <v>2687</v>
      </c>
      <c r="B866" s="133">
        <f>VLOOKUP(A866,'PROMO WN PROMARKER AQUARELLE'!A:I,9,FALSE)</f>
        <v>0</v>
      </c>
    </row>
    <row r="867" spans="1:2" ht="23.25">
      <c r="A867" s="496" t="s">
        <v>2690</v>
      </c>
      <c r="B867" s="133">
        <f>VLOOKUP(A867,'PROMO WN PROMARKER AQUARELLE'!A:I,9,FALSE)</f>
        <v>0</v>
      </c>
    </row>
    <row r="868" spans="1:2" ht="23.25">
      <c r="A868" s="496" t="s">
        <v>2693</v>
      </c>
      <c r="B868" s="133">
        <f>VLOOKUP(A868,'PROMO WN PROMARKER AQUARELLE'!A:I,9,FALSE)</f>
        <v>0</v>
      </c>
    </row>
    <row r="869" spans="1:2" ht="23.25">
      <c r="A869" s="496" t="s">
        <v>2696</v>
      </c>
      <c r="B869" s="133">
        <f>VLOOKUP(A869,'PROMO WN PROMARKER AQUARELLE'!A:I,9,FALSE)</f>
        <v>0</v>
      </c>
    </row>
    <row r="870" spans="1:2" ht="23.25">
      <c r="A870" s="496" t="s">
        <v>2699</v>
      </c>
      <c r="B870" s="133">
        <f>VLOOKUP(A870,'PROMO WN PROMARKER AQUARELLE'!A:I,9,FALSE)</f>
        <v>0</v>
      </c>
    </row>
    <row r="871" spans="1:2" ht="23.25">
      <c r="A871" s="496" t="s">
        <v>2702</v>
      </c>
      <c r="B871" s="133">
        <f>VLOOKUP(A871,'PROMO WN PROMARKER AQUARELLE'!A:I,9,FALSE)</f>
        <v>0</v>
      </c>
    </row>
    <row r="872" spans="1:2" ht="23.25">
      <c r="A872" s="496" t="s">
        <v>2705</v>
      </c>
      <c r="B872" s="133">
        <f>VLOOKUP(A872,'PROMO WN PROMARKER AQUARELLE'!A:I,9,FALSE)</f>
        <v>0</v>
      </c>
    </row>
    <row r="873" spans="1:2" ht="23.25">
      <c r="A873" s="496" t="s">
        <v>2708</v>
      </c>
      <c r="B873" s="133">
        <f>VLOOKUP(A873,'PROMO WN PROMARKER AQUARELLE'!A:I,9,FALSE)</f>
        <v>0</v>
      </c>
    </row>
    <row r="874" spans="1:2" ht="23.25">
      <c r="A874" s="496" t="s">
        <v>2711</v>
      </c>
      <c r="B874" s="133">
        <f>VLOOKUP(A874,'PROMO WN PROMARKER AQUARELLE'!A:I,9,FALSE)</f>
        <v>0</v>
      </c>
    </row>
    <row r="875" spans="1:2" ht="23.25">
      <c r="A875" s="496" t="s">
        <v>2714</v>
      </c>
      <c r="B875" s="133">
        <f>VLOOKUP(A875,'PROMO WN PROMARKER AQUARELLE'!A:I,9,FALSE)</f>
        <v>0</v>
      </c>
    </row>
    <row r="876" spans="1:2" ht="23.25">
      <c r="A876" s="496" t="s">
        <v>2717</v>
      </c>
      <c r="B876" s="133">
        <f>VLOOKUP(A876,'PROMO WN PROMARKER AQUARELLE'!A:I,9,FALSE)</f>
        <v>0</v>
      </c>
    </row>
    <row r="877" spans="1:2" ht="23.25">
      <c r="A877" s="496" t="s">
        <v>2720</v>
      </c>
      <c r="B877" s="133">
        <f>VLOOKUP(A877,'PROMO WN PROMARKER AQUARELLE'!A:I,9,FALSE)</f>
        <v>0</v>
      </c>
    </row>
    <row r="878" spans="1:2" ht="23.25">
      <c r="A878" s="496" t="s">
        <v>2723</v>
      </c>
      <c r="B878" s="133">
        <f>VLOOKUP(A878,'PROMO WN PROMARKER AQUARELLE'!A:I,9,FALSE)</f>
        <v>0</v>
      </c>
    </row>
    <row r="879" spans="1:2" ht="23.25">
      <c r="A879" s="496" t="s">
        <v>2726</v>
      </c>
      <c r="B879" s="133">
        <f>VLOOKUP(A879,'PROMO WN PROMARKER AQUARELLE'!A:I,9,FALSE)</f>
        <v>0</v>
      </c>
    </row>
    <row r="880" spans="1:2" ht="23.25">
      <c r="A880" s="497" t="s">
        <v>2730</v>
      </c>
      <c r="B880" s="133">
        <f>VLOOKUP(A880,'PROMO WN PROMARKER AQUARELLE'!A:I,9,FALSE)</f>
        <v>0</v>
      </c>
    </row>
    <row r="881" spans="1:2" ht="23.25">
      <c r="A881" s="497" t="s">
        <v>2733</v>
      </c>
      <c r="B881" s="133">
        <f>VLOOKUP(A881,'PROMO WN PROMARKER AQUARELLE'!A:I,9,FALSE)</f>
        <v>0</v>
      </c>
    </row>
    <row r="882" spans="1:2" ht="23.25">
      <c r="A882" s="497" t="s">
        <v>2736</v>
      </c>
      <c r="B882" s="133">
        <f>VLOOKUP(A882,'PROMO WN PROMARKER AQUARELLE'!A:I,9,FALSE)</f>
        <v>0</v>
      </c>
    </row>
    <row r="883" spans="1:2" ht="23.25">
      <c r="A883" s="497" t="s">
        <v>2739</v>
      </c>
      <c r="B883" s="133">
        <f>VLOOKUP(A883,'PROMO WN PROMARKER AQUARELLE'!A:I,9,FALSE)</f>
        <v>0</v>
      </c>
    </row>
    <row r="884" spans="1:2" ht="23.25">
      <c r="A884" s="498" t="s">
        <v>2742</v>
      </c>
      <c r="B884" s="133">
        <f>VLOOKUP(A884,'PROMO WN PROMARKER AQUARELLE'!A:I,9,FALSE)</f>
        <v>0</v>
      </c>
    </row>
    <row r="885" spans="1:2" ht="23.25">
      <c r="A885" s="499" t="s">
        <v>2749</v>
      </c>
      <c r="B885" s="133">
        <f>VLOOKUP(A885,'PROMO CAP'!A:I,9,FALSE)</f>
        <v>0</v>
      </c>
    </row>
    <row r="886" spans="1:2" ht="23.25">
      <c r="A886" s="499" t="s">
        <v>2752</v>
      </c>
      <c r="B886" s="133">
        <f>VLOOKUP(A886,'PROMO CAP'!A:I,9,FALSE)</f>
        <v>0</v>
      </c>
    </row>
    <row r="887" spans="1:2" ht="23.25">
      <c r="A887" s="499" t="s">
        <v>2755</v>
      </c>
      <c r="B887" s="133">
        <f>VLOOKUP(A887,'PROMO CAP'!A:I,9,FALSE)</f>
        <v>0</v>
      </c>
    </row>
    <row r="888" spans="1:2" ht="23.25">
      <c r="A888" s="499" t="s">
        <v>2758</v>
      </c>
      <c r="B888" s="133">
        <f>VLOOKUP(A888,'PROMO CAP'!A:I,9,FALSE)</f>
        <v>0</v>
      </c>
    </row>
    <row r="889" spans="1:2" ht="23.25">
      <c r="A889" s="499" t="s">
        <v>2761</v>
      </c>
      <c r="B889" s="133">
        <f>VLOOKUP(A889,'PROMO CAP'!A:I,9,FALSE)</f>
        <v>0</v>
      </c>
    </row>
    <row r="890" spans="1:2" ht="23.25">
      <c r="A890" s="499" t="s">
        <v>2764</v>
      </c>
      <c r="B890" s="133">
        <f>VLOOKUP(A890,'PROMO CAP'!A:I,9,FALSE)</f>
        <v>0</v>
      </c>
    </row>
    <row r="891" spans="1:2" ht="23.25">
      <c r="A891" s="499" t="s">
        <v>2767</v>
      </c>
      <c r="B891" s="133">
        <f>VLOOKUP(A891,'PROMO CAP'!A:I,9,FALSE)</f>
        <v>0</v>
      </c>
    </row>
    <row r="892" spans="1:2" ht="23.25">
      <c r="A892" s="499" t="s">
        <v>2770</v>
      </c>
      <c r="B892" s="133">
        <f>VLOOKUP(A892,'PROMO CAP'!A:I,9,FALSE)</f>
        <v>0</v>
      </c>
    </row>
    <row r="893" spans="1:2" ht="23.25">
      <c r="A893" s="499" t="s">
        <v>2773</v>
      </c>
      <c r="B893" s="133">
        <f>VLOOKUP(A893,'PROMO CAP'!A:I,9,FALSE)</f>
        <v>0</v>
      </c>
    </row>
    <row r="894" spans="1:2" ht="23.25">
      <c r="A894" s="499" t="s">
        <v>2776</v>
      </c>
      <c r="B894" s="133">
        <f>VLOOKUP(A894,'PROMO CAP'!A:I,9,FALSE)</f>
        <v>0</v>
      </c>
    </row>
    <row r="895" spans="1:2" ht="23.25">
      <c r="A895" s="499" t="s">
        <v>2779</v>
      </c>
      <c r="B895" s="133">
        <f>VLOOKUP(A895,'PROMO CAP'!A:I,9,FALSE)</f>
        <v>0</v>
      </c>
    </row>
    <row r="896" spans="1:2" ht="23.25">
      <c r="A896" s="499" t="s">
        <v>2782</v>
      </c>
      <c r="B896" s="133">
        <f>VLOOKUP(A896,'PROMO CAP'!A:I,9,FALSE)</f>
        <v>0</v>
      </c>
    </row>
    <row r="897" spans="1:2" ht="23.25">
      <c r="A897" s="499" t="s">
        <v>2785</v>
      </c>
      <c r="B897" s="133">
        <f>VLOOKUP(A897,'PROMO CAP'!A:I,9,FALSE)</f>
        <v>0</v>
      </c>
    </row>
    <row r="898" spans="1:2" ht="23.25">
      <c r="A898" s="499" t="s">
        <v>2788</v>
      </c>
      <c r="B898" s="133">
        <f>VLOOKUP(A898,'PROMO CAP'!A:I,9,FALSE)</f>
        <v>0</v>
      </c>
    </row>
    <row r="899" spans="1:2" ht="23.25">
      <c r="A899" s="499" t="s">
        <v>2791</v>
      </c>
      <c r="B899" s="133">
        <f>VLOOKUP(A899,'PROMO CAP'!A:I,9,FALSE)</f>
        <v>0</v>
      </c>
    </row>
    <row r="900" spans="1:2" ht="23.25">
      <c r="A900" s="499" t="s">
        <v>2794</v>
      </c>
      <c r="B900" s="133">
        <f>VLOOKUP(A900,'PROMO CAP'!A:I,9,FALSE)</f>
        <v>0</v>
      </c>
    </row>
    <row r="901" spans="1:2" ht="23.25">
      <c r="A901" s="499" t="s">
        <v>2797</v>
      </c>
      <c r="B901" s="133">
        <f>VLOOKUP(A901,'PROMO CAP'!A:I,9,FALSE)</f>
        <v>0</v>
      </c>
    </row>
    <row r="902" spans="1:2" ht="23.25">
      <c r="A902" s="499" t="s">
        <v>2800</v>
      </c>
      <c r="B902" s="133">
        <f>VLOOKUP(A902,'PROMO CAP'!A:I,9,FALSE)</f>
        <v>0</v>
      </c>
    </row>
    <row r="903" spans="1:2" ht="23.25">
      <c r="A903" s="499" t="s">
        <v>2803</v>
      </c>
      <c r="B903" s="133">
        <f>VLOOKUP(A903,'PROMO CAP'!A:I,9,FALSE)</f>
        <v>0</v>
      </c>
    </row>
    <row r="904" spans="1:2" ht="23.25">
      <c r="A904" s="499" t="s">
        <v>2806</v>
      </c>
      <c r="B904" s="133">
        <f>VLOOKUP(A904,'PROMO CAP'!A:I,9,FALSE)</f>
        <v>0</v>
      </c>
    </row>
    <row r="905" spans="1:2" ht="23.25">
      <c r="A905" s="499" t="s">
        <v>2809</v>
      </c>
      <c r="B905" s="133">
        <f>VLOOKUP(A905,'PROMO CAP'!A:I,9,FALSE)</f>
        <v>0</v>
      </c>
    </row>
    <row r="906" spans="1:2" ht="23.25">
      <c r="A906" s="499" t="s">
        <v>2812</v>
      </c>
      <c r="B906" s="133">
        <f>VLOOKUP(A906,'PROMO CAP'!A:I,9,FALSE)</f>
        <v>0</v>
      </c>
    </row>
    <row r="907" spans="1:2" ht="23.25">
      <c r="A907" s="499" t="s">
        <v>2815</v>
      </c>
      <c r="B907" s="133">
        <f>VLOOKUP(A907,'PROMO CAP'!A:I,9,FALSE)</f>
        <v>0</v>
      </c>
    </row>
    <row r="908" spans="1:2" ht="23.25">
      <c r="A908" s="499" t="s">
        <v>2818</v>
      </c>
      <c r="B908" s="133">
        <f>VLOOKUP(A908,'PROMO CAP'!A:I,9,FALSE)</f>
        <v>0</v>
      </c>
    </row>
    <row r="909" spans="1:2" ht="23.25">
      <c r="A909" s="499" t="s">
        <v>2821</v>
      </c>
      <c r="B909" s="133">
        <f>VLOOKUP(A909,'PROMO CAP'!A:I,9,FALSE)</f>
        <v>0</v>
      </c>
    </row>
    <row r="910" spans="1:2" ht="23.25">
      <c r="A910" s="499" t="s">
        <v>2824</v>
      </c>
      <c r="B910" s="133">
        <f>VLOOKUP(A910,'PROMO CAP'!A:I,9,FALSE)</f>
        <v>0</v>
      </c>
    </row>
    <row r="911" spans="1:2" ht="23.25">
      <c r="A911" s="499" t="s">
        <v>2827</v>
      </c>
      <c r="B911" s="133">
        <f>VLOOKUP(A911,'PROMO CAP'!A:I,9,FALSE)</f>
        <v>0</v>
      </c>
    </row>
    <row r="912" spans="1:2" ht="23.25">
      <c r="A912" s="499" t="s">
        <v>2830</v>
      </c>
      <c r="B912" s="133">
        <f>VLOOKUP(A912,'PROMO CAP'!A:I,9,FALSE)</f>
        <v>0</v>
      </c>
    </row>
    <row r="913" spans="1:2" ht="23.25">
      <c r="A913" s="499" t="s">
        <v>2833</v>
      </c>
      <c r="B913" s="133">
        <f>VLOOKUP(A913,'PROMO CAP'!A:I,9,FALSE)</f>
        <v>0</v>
      </c>
    </row>
    <row r="914" spans="1:2" ht="23.25">
      <c r="A914" s="499" t="s">
        <v>2836</v>
      </c>
      <c r="B914" s="133">
        <f>VLOOKUP(A914,'PROMO CAP'!A:I,9,FALSE)</f>
        <v>0</v>
      </c>
    </row>
    <row r="915" spans="1:2" ht="23.25">
      <c r="A915" s="499" t="s">
        <v>2839</v>
      </c>
      <c r="B915" s="133">
        <f>VLOOKUP(A915,'PROMO CAP'!A:I,9,FALSE)</f>
        <v>0</v>
      </c>
    </row>
    <row r="916" spans="1:2" ht="23.25">
      <c r="A916" s="499" t="s">
        <v>2842</v>
      </c>
      <c r="B916" s="133">
        <f>VLOOKUP(A916,'PROMO CAP'!A:I,9,FALSE)</f>
        <v>0</v>
      </c>
    </row>
    <row r="917" spans="1:2" ht="23.25">
      <c r="A917" s="499" t="s">
        <v>2845</v>
      </c>
      <c r="B917" s="133">
        <f>VLOOKUP(A917,'PROMO CAP'!A:I,9,FALSE)</f>
        <v>0</v>
      </c>
    </row>
    <row r="918" spans="1:2" ht="23.25">
      <c r="A918" s="499" t="s">
        <v>2848</v>
      </c>
      <c r="B918" s="133">
        <f>VLOOKUP(A918,'PROMO CAP'!A:I,9,FALSE)</f>
        <v>0</v>
      </c>
    </row>
    <row r="919" spans="1:2" ht="23.25">
      <c r="A919" s="499" t="s">
        <v>2851</v>
      </c>
      <c r="B919" s="133">
        <f>VLOOKUP(A919,'PROMO CAP'!A:I,9,FALSE)</f>
        <v>0</v>
      </c>
    </row>
    <row r="920" spans="1:2" ht="23.25">
      <c r="A920" s="499" t="s">
        <v>2854</v>
      </c>
      <c r="B920" s="133">
        <f>VLOOKUP(A920,'PROMO CAP'!A:I,9,FALSE)</f>
        <v>0</v>
      </c>
    </row>
    <row r="921" spans="1:2" ht="23.25">
      <c r="A921" s="499" t="s">
        <v>2857</v>
      </c>
      <c r="B921" s="133">
        <f>VLOOKUP(A921,'PROMO CAP'!A:I,9,FALSE)</f>
        <v>0</v>
      </c>
    </row>
    <row r="922" spans="1:2" ht="23.25">
      <c r="A922" s="499" t="s">
        <v>2860</v>
      </c>
      <c r="B922" s="133">
        <f>VLOOKUP(A922,'PROMO CAP'!A:I,9,FALSE)</f>
        <v>0</v>
      </c>
    </row>
    <row r="923" spans="1:2" ht="23.25">
      <c r="A923" s="499" t="s">
        <v>2863</v>
      </c>
      <c r="B923" s="133">
        <f>VLOOKUP(A923,'PROMO CAP'!A:I,9,FALSE)</f>
        <v>0</v>
      </c>
    </row>
    <row r="924" spans="1:2" ht="23.25">
      <c r="A924" s="499" t="s">
        <v>2866</v>
      </c>
      <c r="B924" s="133">
        <f>VLOOKUP(A924,'PROMO CAP'!A:I,9,FALSE)</f>
        <v>0</v>
      </c>
    </row>
    <row r="925" spans="1:2" ht="23.25">
      <c r="A925" s="499" t="s">
        <v>2869</v>
      </c>
      <c r="B925" s="133">
        <f>VLOOKUP(A925,'PROMO CAP'!A:I,9,FALSE)</f>
        <v>0</v>
      </c>
    </row>
    <row r="926" spans="1:2" ht="23.25">
      <c r="A926" s="499" t="s">
        <v>2872</v>
      </c>
      <c r="B926" s="133">
        <f>VLOOKUP(A926,'PROMO CAP'!A:I,9,FALSE)</f>
        <v>0</v>
      </c>
    </row>
    <row r="927" spans="1:2" ht="23.25">
      <c r="A927" s="499" t="s">
        <v>2875</v>
      </c>
      <c r="B927" s="133">
        <f>VLOOKUP(A927,'PROMO CAP'!A:I,9,FALSE)</f>
        <v>0</v>
      </c>
    </row>
    <row r="928" spans="1:2" ht="23.25">
      <c r="A928" s="499" t="s">
        <v>2878</v>
      </c>
      <c r="B928" s="133">
        <f>VLOOKUP(A928,'PROMO CAP'!A:I,9,FALSE)</f>
        <v>0</v>
      </c>
    </row>
    <row r="929" spans="1:2" ht="23.25">
      <c r="A929" s="499" t="s">
        <v>2881</v>
      </c>
      <c r="B929" s="133">
        <f>VLOOKUP(A929,'PROMO CAP'!A:I,9,FALSE)</f>
        <v>0</v>
      </c>
    </row>
    <row r="930" spans="1:2" ht="23.25">
      <c r="A930" s="499" t="s">
        <v>2884</v>
      </c>
      <c r="B930" s="133">
        <f>VLOOKUP(A930,'PROMO CAP'!A:I,9,FALSE)</f>
        <v>0</v>
      </c>
    </row>
    <row r="931" spans="1:2" ht="23.25">
      <c r="A931" s="499" t="s">
        <v>2887</v>
      </c>
      <c r="B931" s="133">
        <f>VLOOKUP(A931,'PROMO CAP'!A:I,9,FALSE)</f>
        <v>0</v>
      </c>
    </row>
    <row r="932" spans="1:2" ht="23.25">
      <c r="A932" s="499" t="s">
        <v>2890</v>
      </c>
      <c r="B932" s="133">
        <f>VLOOKUP(A932,'PROMO CAP'!A:I,9,FALSE)</f>
        <v>0</v>
      </c>
    </row>
    <row r="933" spans="1:2" ht="23.25">
      <c r="A933" s="499" t="s">
        <v>2893</v>
      </c>
      <c r="B933" s="133">
        <f>VLOOKUP(A933,'PROMO CAP'!A:I,9,FALSE)</f>
        <v>0</v>
      </c>
    </row>
    <row r="934" spans="1:2" ht="23.25">
      <c r="A934" s="499" t="s">
        <v>2896</v>
      </c>
      <c r="B934" s="133">
        <f>VLOOKUP(A934,'PROMO CAP'!A:I,9,FALSE)</f>
        <v>0</v>
      </c>
    </row>
    <row r="935" spans="1:2" ht="23.25">
      <c r="A935" s="499" t="s">
        <v>2899</v>
      </c>
      <c r="B935" s="133">
        <f>VLOOKUP(A935,'PROMO CAP'!A:I,9,FALSE)</f>
        <v>0</v>
      </c>
    </row>
    <row r="936" spans="1:2" ht="23.25">
      <c r="A936" s="499" t="s">
        <v>2902</v>
      </c>
      <c r="B936" s="133">
        <f>VLOOKUP(A936,'PROMO CAP'!A:I,9,FALSE)</f>
        <v>0</v>
      </c>
    </row>
    <row r="937" spans="1:2" ht="23.25">
      <c r="A937" s="499" t="s">
        <v>2905</v>
      </c>
      <c r="B937" s="133">
        <f>VLOOKUP(A937,'PROMO CAP'!A:I,9,FALSE)</f>
        <v>0</v>
      </c>
    </row>
    <row r="938" spans="1:2" ht="23.25">
      <c r="A938" s="499" t="s">
        <v>2908</v>
      </c>
      <c r="B938" s="133">
        <f>VLOOKUP(A938,'PROMO CAP'!A:I,9,FALSE)</f>
        <v>0</v>
      </c>
    </row>
    <row r="939" spans="1:2" ht="23.25">
      <c r="A939" s="499" t="s">
        <v>2911</v>
      </c>
      <c r="B939" s="133">
        <f>VLOOKUP(A939,'PROMO CAP'!A:I,9,FALSE)</f>
        <v>0</v>
      </c>
    </row>
    <row r="940" spans="1:2" ht="23.25">
      <c r="A940" s="499" t="s">
        <v>2914</v>
      </c>
      <c r="B940" s="133">
        <f>VLOOKUP(A940,'PROMO CAP'!A:I,9,FALSE)</f>
        <v>0</v>
      </c>
    </row>
    <row r="941" spans="1:2" ht="23.25">
      <c r="A941" s="499" t="s">
        <v>2917</v>
      </c>
      <c r="B941" s="133">
        <f>VLOOKUP(A941,'PROMO CAP'!A:I,9,FALSE)</f>
        <v>0</v>
      </c>
    </row>
    <row r="942" spans="1:2" ht="23.25">
      <c r="A942" s="499" t="s">
        <v>2920</v>
      </c>
      <c r="B942" s="133">
        <f>VLOOKUP(A942,'PROMO CAP'!A:I,9,FALSE)</f>
        <v>0</v>
      </c>
    </row>
    <row r="943" spans="1:2" ht="23.25">
      <c r="A943" s="499" t="s">
        <v>2923</v>
      </c>
      <c r="B943" s="133">
        <f>VLOOKUP(A943,'PROMO CAP'!A:I,9,FALSE)</f>
        <v>0</v>
      </c>
    </row>
    <row r="944" spans="1:2" ht="23.25">
      <c r="A944" s="499" t="s">
        <v>2926</v>
      </c>
      <c r="B944" s="133">
        <f>VLOOKUP(A944,'PROMO CAP'!A:I,9,FALSE)</f>
        <v>0</v>
      </c>
    </row>
    <row r="945" spans="1:2" ht="23.25">
      <c r="A945" s="499" t="s">
        <v>2929</v>
      </c>
      <c r="B945" s="133">
        <f>VLOOKUP(A945,'PROMO CAP'!A:I,9,FALSE)</f>
        <v>0</v>
      </c>
    </row>
  </sheetData>
  <conditionalFormatting sqref="A1:A39">
    <cfRule type="duplicateValues" dxfId="7" priority="8"/>
  </conditionalFormatting>
  <conditionalFormatting sqref="A40:A41">
    <cfRule type="duplicateValues" dxfId="6" priority="42"/>
  </conditionalFormatting>
  <conditionalFormatting sqref="A42:A46">
    <cfRule type="duplicateValues" dxfId="5" priority="7"/>
  </conditionalFormatting>
  <conditionalFormatting sqref="A644:A668">
    <cfRule type="duplicateValues" dxfId="4" priority="5"/>
  </conditionalFormatting>
  <conditionalFormatting sqref="A669:A688">
    <cfRule type="duplicateValues" dxfId="3" priority="4"/>
  </conditionalFormatting>
  <conditionalFormatting sqref="A689:A708">
    <cfRule type="duplicateValues" dxfId="2" priority="3"/>
  </conditionalFormatting>
  <conditionalFormatting sqref="A788:A801">
    <cfRule type="duplicateValues" dxfId="1" priority="2"/>
  </conditionalFormatting>
  <conditionalFormatting sqref="A880:A884">
    <cfRule type="duplicateValues" dxfId="0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FEFFF-984C-4423-ADAB-3188A1607014}">
  <dimension ref="A1:S461"/>
  <sheetViews>
    <sheetView zoomScale="40" zoomScaleNormal="40" workbookViewId="0">
      <selection activeCell="C10" sqref="C10"/>
    </sheetView>
  </sheetViews>
  <sheetFormatPr defaultColWidth="11.42578125" defaultRowHeight="26.25" outlineLevelRow="1"/>
  <cols>
    <col min="1" max="1" width="26.5703125" style="21" customWidth="1"/>
    <col min="2" max="2" width="20.5703125" style="27" customWidth="1"/>
    <col min="3" max="3" width="36.28515625" style="21" bestFit="1" customWidth="1"/>
    <col min="4" max="4" width="98" style="24" bestFit="1" customWidth="1"/>
    <col min="5" max="5" width="11.5703125" style="22" customWidth="1"/>
    <col min="6" max="6" width="17.28515625" style="6" customWidth="1"/>
    <col min="7" max="7" width="24" style="6" customWidth="1"/>
    <col min="8" max="8" width="18.7109375" style="6" customWidth="1"/>
    <col min="9" max="9" width="16.42578125" style="111" customWidth="1"/>
    <col min="10" max="10" width="23.5703125" style="6" customWidth="1"/>
    <col min="11" max="11" width="23.5703125" customWidth="1"/>
    <col min="12" max="12" width="14.42578125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0.6" customHeight="1">
      <c r="A2"/>
      <c r="B2" s="41" t="s">
        <v>178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ht="32.65" customHeigh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11.6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26.65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6"/>
      <c r="M10" s="142"/>
      <c r="N10" s="46"/>
      <c r="O10" s="43"/>
      <c r="P10" s="143"/>
      <c r="Q10" s="135"/>
      <c r="R10"/>
      <c r="S10" s="49"/>
    </row>
    <row r="11" spans="1:19" s="1" customFormat="1" ht="26.65" customHeight="1" outlineLevel="1">
      <c r="A11" s="8"/>
      <c r="B11" s="51"/>
      <c r="C11" s="51"/>
      <c r="D11" s="51"/>
      <c r="E11" s="5"/>
      <c r="F11" s="11"/>
      <c r="G11" s="11"/>
      <c r="H11" s="11"/>
      <c r="I11" s="199"/>
      <c r="J11" s="3"/>
      <c r="K11" s="6"/>
      <c r="L11" s="6"/>
      <c r="M11" s="142"/>
      <c r="N11" s="46"/>
      <c r="O11" s="43"/>
      <c r="P11" s="143"/>
      <c r="Q11" s="135"/>
      <c r="R11"/>
      <c r="S11" s="49"/>
    </row>
    <row r="12" spans="1:19" s="1" customFormat="1" ht="25.15" customHeight="1" outlineLevel="1">
      <c r="A12" s="518" t="s">
        <v>9</v>
      </c>
      <c r="B12" s="147"/>
      <c r="C12" s="147"/>
      <c r="D12" s="171"/>
      <c r="E12" s="157"/>
      <c r="F12" s="163" t="s">
        <v>10</v>
      </c>
      <c r="G12" s="163"/>
      <c r="H12" s="163"/>
      <c r="I12" s="199"/>
      <c r="J12" s="3"/>
      <c r="K12" s="6"/>
      <c r="L12" s="142"/>
      <c r="M12" s="46"/>
      <c r="N12" s="43"/>
      <c r="O12" s="143"/>
      <c r="P12" s="135"/>
      <c r="Q12" s="31"/>
      <c r="R12" s="49"/>
    </row>
    <row r="13" spans="1:19" s="189" customFormat="1" ht="26.6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1"/>
      <c r="M13" s="140"/>
      <c r="N13" s="185"/>
      <c r="O13" s="186"/>
      <c r="P13" s="139"/>
      <c r="Q13" s="187"/>
      <c r="R13" s="188"/>
    </row>
    <row r="14" spans="1:19" ht="36" customHeight="1">
      <c r="A14" s="155"/>
      <c r="B14" s="155"/>
      <c r="C14" s="156"/>
      <c r="D14" s="156" t="s">
        <v>179</v>
      </c>
      <c r="E14" s="155"/>
      <c r="F14" s="155"/>
      <c r="G14" s="155"/>
      <c r="H14" s="155"/>
      <c r="I14" s="191"/>
      <c r="J14" s="155"/>
    </row>
    <row r="15" spans="1:19" ht="46.15" customHeight="1">
      <c r="A15" s="155"/>
      <c r="B15" s="155"/>
      <c r="C15" s="156"/>
      <c r="D15" s="156" t="s">
        <v>180</v>
      </c>
      <c r="E15" s="155"/>
      <c r="F15" s="155"/>
      <c r="G15" s="155"/>
      <c r="H15" s="155"/>
      <c r="I15" s="191"/>
      <c r="J15" s="155"/>
    </row>
    <row r="16" spans="1:19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2"/>
      <c r="M16" s="46"/>
      <c r="N16" s="43"/>
      <c r="O16" s="143"/>
      <c r="P16" s="135"/>
      <c r="Q16" s="31"/>
      <c r="R16" s="49"/>
    </row>
    <row r="17" spans="1:12" s="23" customFormat="1" ht="85.5" customHeight="1">
      <c r="A17" s="279" t="s">
        <v>14</v>
      </c>
      <c r="B17" s="280" t="s">
        <v>16</v>
      </c>
      <c r="C17" s="281" t="s">
        <v>15</v>
      </c>
      <c r="D17" s="282" t="s">
        <v>17</v>
      </c>
      <c r="E17" s="283" t="s">
        <v>18</v>
      </c>
      <c r="F17" s="284" t="s">
        <v>19</v>
      </c>
      <c r="G17" s="285" t="s">
        <v>20</v>
      </c>
      <c r="H17" s="286" t="s">
        <v>181</v>
      </c>
      <c r="I17" s="287" t="s">
        <v>25</v>
      </c>
      <c r="J17" s="288" t="s">
        <v>26</v>
      </c>
      <c r="K17" s="285" t="s">
        <v>182</v>
      </c>
    </row>
    <row r="18" spans="1:12" s="1" customFormat="1" ht="41.1" customHeight="1">
      <c r="A18" s="460"/>
      <c r="B18" s="461"/>
      <c r="C18" s="461"/>
      <c r="D18" s="500" t="s">
        <v>183</v>
      </c>
      <c r="E18" s="461"/>
      <c r="F18" s="461"/>
      <c r="G18" s="461"/>
      <c r="H18" s="461"/>
      <c r="I18" s="461"/>
      <c r="J18" s="461"/>
      <c r="K18" s="462"/>
    </row>
    <row r="19" spans="1:12" s="1" customFormat="1" ht="41.1" customHeight="1">
      <c r="A19" s="455"/>
      <c r="B19" s="456"/>
      <c r="C19" s="456"/>
      <c r="D19" s="457" t="s">
        <v>184</v>
      </c>
      <c r="E19" s="456"/>
      <c r="F19" s="456"/>
      <c r="G19" s="456"/>
      <c r="H19" s="456"/>
      <c r="I19" s="456"/>
      <c r="J19" s="456"/>
      <c r="K19" s="459"/>
    </row>
    <row r="20" spans="1:12" s="165" customFormat="1" ht="113.1" customHeight="1">
      <c r="A20" s="407" t="s">
        <v>185</v>
      </c>
      <c r="B20" s="407" t="s">
        <v>186</v>
      </c>
      <c r="C20" s="304" t="s">
        <v>185</v>
      </c>
      <c r="D20" s="126" t="s">
        <v>187</v>
      </c>
      <c r="E20" s="32">
        <v>3</v>
      </c>
      <c r="F20" s="454">
        <v>7.94</v>
      </c>
      <c r="G20" s="251">
        <f>F20*(1-$C$10)</f>
        <v>7.94</v>
      </c>
      <c r="H20" s="252">
        <f t="shared" ref="H20:H51" si="0">G20*(1-0.2)</f>
        <v>6.3520000000000003</v>
      </c>
      <c r="I20" s="193"/>
      <c r="J20" s="301">
        <f t="shared" ref="I20:J83" si="1">I20*F20</f>
        <v>0</v>
      </c>
      <c r="K20" s="302">
        <f t="shared" ref="K20:K51" si="2">IF($J$459&gt;499,G20*(1-0.2),G20)</f>
        <v>7.94</v>
      </c>
    </row>
    <row r="21" spans="1:12" s="165" customFormat="1" ht="113.1" customHeight="1">
      <c r="A21" s="221" t="s">
        <v>188</v>
      </c>
      <c r="B21" s="221" t="s">
        <v>189</v>
      </c>
      <c r="C21" s="202" t="s">
        <v>188</v>
      </c>
      <c r="D21" s="124" t="s">
        <v>190</v>
      </c>
      <c r="E21" s="32">
        <v>3</v>
      </c>
      <c r="F21" s="125">
        <v>7.94</v>
      </c>
      <c r="G21" s="138">
        <f t="shared" ref="G21:G61" si="3">F21*(1-$C$10)</f>
        <v>7.94</v>
      </c>
      <c r="H21" s="137">
        <f t="shared" si="0"/>
        <v>6.3520000000000003</v>
      </c>
      <c r="I21" s="193"/>
      <c r="J21" s="164">
        <f t="shared" si="1"/>
        <v>0</v>
      </c>
      <c r="K21" s="136">
        <f t="shared" si="2"/>
        <v>7.94</v>
      </c>
      <c r="L21" s="174"/>
    </row>
    <row r="22" spans="1:12" s="165" customFormat="1" ht="113.1" customHeight="1">
      <c r="A22" s="221" t="s">
        <v>191</v>
      </c>
      <c r="B22" s="221" t="s">
        <v>192</v>
      </c>
      <c r="C22" s="202" t="s">
        <v>191</v>
      </c>
      <c r="D22" s="124" t="s">
        <v>193</v>
      </c>
      <c r="E22" s="32">
        <v>3</v>
      </c>
      <c r="F22" s="125">
        <v>7.94</v>
      </c>
      <c r="G22" s="138">
        <f t="shared" si="3"/>
        <v>7.94</v>
      </c>
      <c r="H22" s="137">
        <f t="shared" si="0"/>
        <v>6.3520000000000003</v>
      </c>
      <c r="I22" s="193"/>
      <c r="J22" s="164">
        <f t="shared" si="1"/>
        <v>0</v>
      </c>
      <c r="K22" s="136">
        <f t="shared" si="2"/>
        <v>7.94</v>
      </c>
    </row>
    <row r="23" spans="1:12" s="165" customFormat="1" ht="113.1" customHeight="1">
      <c r="A23" s="221" t="s">
        <v>194</v>
      </c>
      <c r="B23" s="221" t="s">
        <v>195</v>
      </c>
      <c r="C23" s="202" t="s">
        <v>194</v>
      </c>
      <c r="D23" s="124" t="s">
        <v>196</v>
      </c>
      <c r="E23" s="32">
        <v>3</v>
      </c>
      <c r="F23" s="125">
        <v>7.94</v>
      </c>
      <c r="G23" s="138">
        <f t="shared" si="3"/>
        <v>7.94</v>
      </c>
      <c r="H23" s="137">
        <f t="shared" si="0"/>
        <v>6.3520000000000003</v>
      </c>
      <c r="I23" s="193"/>
      <c r="J23" s="164">
        <f t="shared" si="1"/>
        <v>0</v>
      </c>
      <c r="K23" s="136">
        <f t="shared" si="2"/>
        <v>7.94</v>
      </c>
    </row>
    <row r="24" spans="1:12" s="165" customFormat="1" ht="113.1" customHeight="1">
      <c r="A24" s="221" t="s">
        <v>197</v>
      </c>
      <c r="B24" s="221" t="s">
        <v>198</v>
      </c>
      <c r="C24" s="202" t="s">
        <v>197</v>
      </c>
      <c r="D24" s="124" t="s">
        <v>199</v>
      </c>
      <c r="E24" s="32">
        <v>3</v>
      </c>
      <c r="F24" s="125">
        <v>7.94</v>
      </c>
      <c r="G24" s="138">
        <f t="shared" si="3"/>
        <v>7.94</v>
      </c>
      <c r="H24" s="137">
        <f t="shared" si="0"/>
        <v>6.3520000000000003</v>
      </c>
      <c r="I24" s="193"/>
      <c r="J24" s="164">
        <f t="shared" si="1"/>
        <v>0</v>
      </c>
      <c r="K24" s="136">
        <f t="shared" si="2"/>
        <v>7.94</v>
      </c>
    </row>
    <row r="25" spans="1:12" s="165" customFormat="1" ht="113.1" customHeight="1">
      <c r="A25" s="221" t="s">
        <v>200</v>
      </c>
      <c r="B25" s="221" t="s">
        <v>201</v>
      </c>
      <c r="C25" s="202" t="s">
        <v>200</v>
      </c>
      <c r="D25" s="124" t="s">
        <v>202</v>
      </c>
      <c r="E25" s="32">
        <v>3</v>
      </c>
      <c r="F25" s="125">
        <v>7.94</v>
      </c>
      <c r="G25" s="138">
        <f t="shared" si="3"/>
        <v>7.94</v>
      </c>
      <c r="H25" s="137">
        <f t="shared" si="0"/>
        <v>6.3520000000000003</v>
      </c>
      <c r="I25" s="193"/>
      <c r="J25" s="164">
        <f t="shared" si="1"/>
        <v>0</v>
      </c>
      <c r="K25" s="136">
        <f t="shared" si="2"/>
        <v>7.94</v>
      </c>
    </row>
    <row r="26" spans="1:12" s="165" customFormat="1" ht="113.1" customHeight="1">
      <c r="A26" s="221" t="s">
        <v>203</v>
      </c>
      <c r="B26" s="221" t="s">
        <v>204</v>
      </c>
      <c r="C26" s="202" t="s">
        <v>203</v>
      </c>
      <c r="D26" s="124" t="s">
        <v>205</v>
      </c>
      <c r="E26" s="32">
        <v>3</v>
      </c>
      <c r="F26" s="125">
        <v>7.94</v>
      </c>
      <c r="G26" s="138">
        <f t="shared" si="3"/>
        <v>7.94</v>
      </c>
      <c r="H26" s="137">
        <f t="shared" si="0"/>
        <v>6.3520000000000003</v>
      </c>
      <c r="I26" s="193"/>
      <c r="J26" s="164">
        <f t="shared" si="1"/>
        <v>0</v>
      </c>
      <c r="K26" s="136">
        <f t="shared" si="2"/>
        <v>7.94</v>
      </c>
    </row>
    <row r="27" spans="1:12" s="165" customFormat="1" ht="113.1" customHeight="1" collapsed="1">
      <c r="A27" s="221" t="s">
        <v>206</v>
      </c>
      <c r="B27" s="221" t="s">
        <v>207</v>
      </c>
      <c r="C27" s="202" t="s">
        <v>206</v>
      </c>
      <c r="D27" s="124" t="s">
        <v>208</v>
      </c>
      <c r="E27" s="32">
        <v>3</v>
      </c>
      <c r="F27" s="125">
        <v>7.94</v>
      </c>
      <c r="G27" s="138">
        <f t="shared" si="3"/>
        <v>7.94</v>
      </c>
      <c r="H27" s="137">
        <f t="shared" si="0"/>
        <v>6.3520000000000003</v>
      </c>
      <c r="I27" s="193"/>
      <c r="J27" s="164">
        <f t="shared" si="1"/>
        <v>0</v>
      </c>
      <c r="K27" s="136">
        <f t="shared" si="2"/>
        <v>7.94</v>
      </c>
    </row>
    <row r="28" spans="1:12" s="165" customFormat="1" ht="113.1" customHeight="1">
      <c r="A28" s="221" t="s">
        <v>209</v>
      </c>
      <c r="B28" s="221" t="s">
        <v>210</v>
      </c>
      <c r="C28" s="202" t="s">
        <v>209</v>
      </c>
      <c r="D28" s="124" t="s">
        <v>211</v>
      </c>
      <c r="E28" s="32">
        <v>3</v>
      </c>
      <c r="F28" s="125">
        <v>7.94</v>
      </c>
      <c r="G28" s="138">
        <f t="shared" si="3"/>
        <v>7.94</v>
      </c>
      <c r="H28" s="137">
        <f t="shared" si="0"/>
        <v>6.3520000000000003</v>
      </c>
      <c r="I28" s="193"/>
      <c r="J28" s="164">
        <f t="shared" si="1"/>
        <v>0</v>
      </c>
      <c r="K28" s="136">
        <f t="shared" si="2"/>
        <v>7.94</v>
      </c>
    </row>
    <row r="29" spans="1:12" s="165" customFormat="1" ht="113.1" customHeight="1">
      <c r="A29" s="221" t="s">
        <v>212</v>
      </c>
      <c r="B29" s="221" t="s">
        <v>213</v>
      </c>
      <c r="C29" s="202" t="s">
        <v>212</v>
      </c>
      <c r="D29" s="124" t="s">
        <v>214</v>
      </c>
      <c r="E29" s="32">
        <v>3</v>
      </c>
      <c r="F29" s="125">
        <v>7.94</v>
      </c>
      <c r="G29" s="138">
        <f t="shared" si="3"/>
        <v>7.94</v>
      </c>
      <c r="H29" s="137">
        <f t="shared" si="0"/>
        <v>6.3520000000000003</v>
      </c>
      <c r="I29" s="193"/>
      <c r="J29" s="164">
        <f t="shared" si="1"/>
        <v>0</v>
      </c>
      <c r="K29" s="136">
        <f t="shared" si="2"/>
        <v>7.94</v>
      </c>
    </row>
    <row r="30" spans="1:12" s="165" customFormat="1" ht="113.1" customHeight="1">
      <c r="A30" s="221" t="s">
        <v>215</v>
      </c>
      <c r="B30" s="221" t="s">
        <v>216</v>
      </c>
      <c r="C30" s="202" t="s">
        <v>215</v>
      </c>
      <c r="D30" s="124" t="s">
        <v>217</v>
      </c>
      <c r="E30" s="32">
        <v>3</v>
      </c>
      <c r="F30" s="125">
        <v>7.94</v>
      </c>
      <c r="G30" s="138">
        <f t="shared" si="3"/>
        <v>7.94</v>
      </c>
      <c r="H30" s="137">
        <f t="shared" si="0"/>
        <v>6.3520000000000003</v>
      </c>
      <c r="I30" s="193"/>
      <c r="J30" s="164">
        <f t="shared" si="1"/>
        <v>0</v>
      </c>
      <c r="K30" s="136">
        <f t="shared" si="2"/>
        <v>7.94</v>
      </c>
    </row>
    <row r="31" spans="1:12" s="165" customFormat="1" ht="113.1" customHeight="1">
      <c r="A31" s="221" t="s">
        <v>218</v>
      </c>
      <c r="B31" s="221" t="s">
        <v>219</v>
      </c>
      <c r="C31" s="202" t="s">
        <v>218</v>
      </c>
      <c r="D31" s="124" t="s">
        <v>220</v>
      </c>
      <c r="E31" s="32">
        <v>3</v>
      </c>
      <c r="F31" s="125">
        <v>7.94</v>
      </c>
      <c r="G31" s="138">
        <f t="shared" si="3"/>
        <v>7.94</v>
      </c>
      <c r="H31" s="137">
        <f t="shared" si="0"/>
        <v>6.3520000000000003</v>
      </c>
      <c r="I31" s="193"/>
      <c r="J31" s="164">
        <f t="shared" si="1"/>
        <v>0</v>
      </c>
      <c r="K31" s="136">
        <f t="shared" si="2"/>
        <v>7.94</v>
      </c>
    </row>
    <row r="32" spans="1:12" s="165" customFormat="1" ht="113.1" customHeight="1">
      <c r="A32" s="221" t="s">
        <v>221</v>
      </c>
      <c r="B32" s="221" t="s">
        <v>222</v>
      </c>
      <c r="C32" s="202" t="s">
        <v>221</v>
      </c>
      <c r="D32" s="124" t="s">
        <v>223</v>
      </c>
      <c r="E32" s="32">
        <v>3</v>
      </c>
      <c r="F32" s="125">
        <v>7.94</v>
      </c>
      <c r="G32" s="138">
        <f t="shared" si="3"/>
        <v>7.94</v>
      </c>
      <c r="H32" s="137">
        <f t="shared" si="0"/>
        <v>6.3520000000000003</v>
      </c>
      <c r="I32" s="193"/>
      <c r="J32" s="164">
        <f t="shared" si="1"/>
        <v>0</v>
      </c>
      <c r="K32" s="136">
        <f t="shared" si="2"/>
        <v>7.94</v>
      </c>
    </row>
    <row r="33" spans="1:11" s="165" customFormat="1" ht="113.1" customHeight="1">
      <c r="A33" s="221" t="s">
        <v>224</v>
      </c>
      <c r="B33" s="221" t="s">
        <v>225</v>
      </c>
      <c r="C33" s="202" t="s">
        <v>224</v>
      </c>
      <c r="D33" s="124" t="s">
        <v>226</v>
      </c>
      <c r="E33" s="32">
        <v>3</v>
      </c>
      <c r="F33" s="125">
        <v>7.94</v>
      </c>
      <c r="G33" s="138">
        <f t="shared" si="3"/>
        <v>7.94</v>
      </c>
      <c r="H33" s="137">
        <f t="shared" si="0"/>
        <v>6.3520000000000003</v>
      </c>
      <c r="I33" s="193"/>
      <c r="J33" s="164">
        <f t="shared" si="1"/>
        <v>0</v>
      </c>
      <c r="K33" s="136">
        <f t="shared" si="2"/>
        <v>7.94</v>
      </c>
    </row>
    <row r="34" spans="1:11" s="165" customFormat="1" ht="113.1" customHeight="1">
      <c r="A34" s="221" t="s">
        <v>227</v>
      </c>
      <c r="B34" s="221" t="s">
        <v>228</v>
      </c>
      <c r="C34" s="202" t="s">
        <v>227</v>
      </c>
      <c r="D34" s="124" t="s">
        <v>229</v>
      </c>
      <c r="E34" s="32">
        <v>3</v>
      </c>
      <c r="F34" s="125">
        <v>7.94</v>
      </c>
      <c r="G34" s="138">
        <f t="shared" si="3"/>
        <v>7.94</v>
      </c>
      <c r="H34" s="137">
        <f t="shared" si="0"/>
        <v>6.3520000000000003</v>
      </c>
      <c r="I34" s="193"/>
      <c r="J34" s="164">
        <f t="shared" si="1"/>
        <v>0</v>
      </c>
      <c r="K34" s="136">
        <f t="shared" si="2"/>
        <v>7.94</v>
      </c>
    </row>
    <row r="35" spans="1:11" s="165" customFormat="1" ht="113.1" customHeight="1">
      <c r="A35" s="221" t="s">
        <v>230</v>
      </c>
      <c r="B35" s="221" t="s">
        <v>231</v>
      </c>
      <c r="C35" s="202" t="s">
        <v>230</v>
      </c>
      <c r="D35" s="124" t="s">
        <v>232</v>
      </c>
      <c r="E35" s="32">
        <v>3</v>
      </c>
      <c r="F35" s="125">
        <v>7.94</v>
      </c>
      <c r="G35" s="138">
        <f t="shared" si="3"/>
        <v>7.94</v>
      </c>
      <c r="H35" s="137">
        <f t="shared" si="0"/>
        <v>6.3520000000000003</v>
      </c>
      <c r="I35" s="193"/>
      <c r="J35" s="164">
        <f t="shared" si="1"/>
        <v>0</v>
      </c>
      <c r="K35" s="136">
        <f t="shared" si="2"/>
        <v>7.94</v>
      </c>
    </row>
    <row r="36" spans="1:11" s="165" customFormat="1" ht="113.1" customHeight="1">
      <c r="A36" s="221" t="s">
        <v>233</v>
      </c>
      <c r="B36" s="221" t="s">
        <v>234</v>
      </c>
      <c r="C36" s="202" t="s">
        <v>233</v>
      </c>
      <c r="D36" s="124" t="s">
        <v>235</v>
      </c>
      <c r="E36" s="32">
        <v>3</v>
      </c>
      <c r="F36" s="125">
        <v>7.94</v>
      </c>
      <c r="G36" s="138">
        <f t="shared" si="3"/>
        <v>7.94</v>
      </c>
      <c r="H36" s="137">
        <f t="shared" si="0"/>
        <v>6.3520000000000003</v>
      </c>
      <c r="I36" s="193"/>
      <c r="J36" s="164">
        <f t="shared" si="1"/>
        <v>0</v>
      </c>
      <c r="K36" s="136">
        <f t="shared" si="2"/>
        <v>7.94</v>
      </c>
    </row>
    <row r="37" spans="1:11" s="165" customFormat="1" ht="113.1" customHeight="1">
      <c r="A37" s="221" t="s">
        <v>236</v>
      </c>
      <c r="B37" s="221" t="s">
        <v>237</v>
      </c>
      <c r="C37" s="202" t="s">
        <v>236</v>
      </c>
      <c r="D37" s="124" t="s">
        <v>238</v>
      </c>
      <c r="E37" s="32">
        <v>3</v>
      </c>
      <c r="F37" s="125">
        <v>7.94</v>
      </c>
      <c r="G37" s="138">
        <f t="shared" si="3"/>
        <v>7.94</v>
      </c>
      <c r="H37" s="137">
        <f t="shared" si="0"/>
        <v>6.3520000000000003</v>
      </c>
      <c r="I37" s="193"/>
      <c r="J37" s="164">
        <f t="shared" si="1"/>
        <v>0</v>
      </c>
      <c r="K37" s="136">
        <f t="shared" si="2"/>
        <v>7.94</v>
      </c>
    </row>
    <row r="38" spans="1:11" s="165" customFormat="1" ht="113.1" customHeight="1">
      <c r="A38" s="221" t="s">
        <v>239</v>
      </c>
      <c r="B38" s="221" t="s">
        <v>240</v>
      </c>
      <c r="C38" s="202" t="s">
        <v>239</v>
      </c>
      <c r="D38" s="124" t="s">
        <v>241</v>
      </c>
      <c r="E38" s="32">
        <v>3</v>
      </c>
      <c r="F38" s="125">
        <v>7.94</v>
      </c>
      <c r="G38" s="138">
        <f t="shared" si="3"/>
        <v>7.94</v>
      </c>
      <c r="H38" s="137">
        <f t="shared" si="0"/>
        <v>6.3520000000000003</v>
      </c>
      <c r="I38" s="193"/>
      <c r="J38" s="164">
        <f t="shared" si="1"/>
        <v>0</v>
      </c>
      <c r="K38" s="136">
        <f t="shared" si="2"/>
        <v>7.94</v>
      </c>
    </row>
    <row r="39" spans="1:11" s="165" customFormat="1" ht="113.1" customHeight="1">
      <c r="A39" s="221" t="s">
        <v>242</v>
      </c>
      <c r="B39" s="221" t="s">
        <v>243</v>
      </c>
      <c r="C39" s="202" t="s">
        <v>242</v>
      </c>
      <c r="D39" s="124" t="s">
        <v>244</v>
      </c>
      <c r="E39" s="32">
        <v>3</v>
      </c>
      <c r="F39" s="125">
        <v>7.94</v>
      </c>
      <c r="G39" s="138">
        <f t="shared" si="3"/>
        <v>7.94</v>
      </c>
      <c r="H39" s="137">
        <f t="shared" si="0"/>
        <v>6.3520000000000003</v>
      </c>
      <c r="I39" s="193"/>
      <c r="J39" s="164">
        <f t="shared" si="1"/>
        <v>0</v>
      </c>
      <c r="K39" s="136">
        <f t="shared" si="2"/>
        <v>7.94</v>
      </c>
    </row>
    <row r="40" spans="1:11" s="165" customFormat="1" ht="113.1" customHeight="1">
      <c r="A40" s="221" t="s">
        <v>245</v>
      </c>
      <c r="B40" s="221" t="s">
        <v>246</v>
      </c>
      <c r="C40" s="202" t="s">
        <v>245</v>
      </c>
      <c r="D40" s="124" t="s">
        <v>247</v>
      </c>
      <c r="E40" s="32">
        <v>3</v>
      </c>
      <c r="F40" s="125">
        <v>7.94</v>
      </c>
      <c r="G40" s="138">
        <f t="shared" si="3"/>
        <v>7.94</v>
      </c>
      <c r="H40" s="137">
        <f t="shared" si="0"/>
        <v>6.3520000000000003</v>
      </c>
      <c r="I40" s="193"/>
      <c r="J40" s="164">
        <f t="shared" si="1"/>
        <v>0</v>
      </c>
      <c r="K40" s="136">
        <f t="shared" si="2"/>
        <v>7.94</v>
      </c>
    </row>
    <row r="41" spans="1:11" s="175" customFormat="1" ht="113.1" customHeight="1">
      <c r="A41" s="221" t="s">
        <v>248</v>
      </c>
      <c r="B41" s="221" t="s">
        <v>249</v>
      </c>
      <c r="C41" s="202" t="s">
        <v>248</v>
      </c>
      <c r="D41" s="124" t="s">
        <v>250</v>
      </c>
      <c r="E41" s="32">
        <v>3</v>
      </c>
      <c r="F41" s="125">
        <v>7.94</v>
      </c>
      <c r="G41" s="138">
        <f t="shared" si="3"/>
        <v>7.94</v>
      </c>
      <c r="H41" s="137">
        <f t="shared" si="0"/>
        <v>6.3520000000000003</v>
      </c>
      <c r="I41" s="193"/>
      <c r="J41" s="164">
        <f t="shared" si="1"/>
        <v>0</v>
      </c>
      <c r="K41" s="136">
        <f t="shared" si="2"/>
        <v>7.94</v>
      </c>
    </row>
    <row r="42" spans="1:11" s="175" customFormat="1" ht="113.1" customHeight="1">
      <c r="A42" s="221" t="s">
        <v>251</v>
      </c>
      <c r="B42" s="221" t="s">
        <v>252</v>
      </c>
      <c r="C42" s="202" t="s">
        <v>251</v>
      </c>
      <c r="D42" s="124" t="s">
        <v>253</v>
      </c>
      <c r="E42" s="32">
        <v>3</v>
      </c>
      <c r="F42" s="125">
        <v>7.94</v>
      </c>
      <c r="G42" s="138">
        <f t="shared" si="3"/>
        <v>7.94</v>
      </c>
      <c r="H42" s="137">
        <f t="shared" si="0"/>
        <v>6.3520000000000003</v>
      </c>
      <c r="I42" s="193"/>
      <c r="J42" s="164">
        <f t="shared" si="1"/>
        <v>0</v>
      </c>
      <c r="K42" s="136">
        <f t="shared" si="2"/>
        <v>7.94</v>
      </c>
    </row>
    <row r="43" spans="1:11" s="175" customFormat="1" ht="113.1" customHeight="1">
      <c r="A43" s="221" t="s">
        <v>254</v>
      </c>
      <c r="B43" s="221" t="s">
        <v>255</v>
      </c>
      <c r="C43" s="202" t="s">
        <v>254</v>
      </c>
      <c r="D43" s="124" t="s">
        <v>256</v>
      </c>
      <c r="E43" s="32">
        <v>3</v>
      </c>
      <c r="F43" s="125">
        <v>7.94</v>
      </c>
      <c r="G43" s="138">
        <f t="shared" si="3"/>
        <v>7.94</v>
      </c>
      <c r="H43" s="137">
        <f t="shared" si="0"/>
        <v>6.3520000000000003</v>
      </c>
      <c r="I43" s="193"/>
      <c r="J43" s="164">
        <f t="shared" si="1"/>
        <v>0</v>
      </c>
      <c r="K43" s="136">
        <f t="shared" si="2"/>
        <v>7.94</v>
      </c>
    </row>
    <row r="44" spans="1:11" s="176" customFormat="1" ht="113.1" customHeight="1">
      <c r="A44" s="221" t="s">
        <v>257</v>
      </c>
      <c r="B44" s="221" t="s">
        <v>258</v>
      </c>
      <c r="C44" s="202" t="s">
        <v>257</v>
      </c>
      <c r="D44" s="124" t="s">
        <v>259</v>
      </c>
      <c r="E44" s="32">
        <v>3</v>
      </c>
      <c r="F44" s="125">
        <v>7.94</v>
      </c>
      <c r="G44" s="138">
        <f t="shared" si="3"/>
        <v>7.94</v>
      </c>
      <c r="H44" s="137">
        <f t="shared" si="0"/>
        <v>6.3520000000000003</v>
      </c>
      <c r="I44" s="193"/>
      <c r="J44" s="164">
        <f t="shared" si="1"/>
        <v>0</v>
      </c>
      <c r="K44" s="136">
        <f t="shared" si="2"/>
        <v>7.94</v>
      </c>
    </row>
    <row r="45" spans="1:11" s="176" customFormat="1" ht="113.1" customHeight="1">
      <c r="A45" s="221" t="s">
        <v>260</v>
      </c>
      <c r="B45" s="221" t="s">
        <v>261</v>
      </c>
      <c r="C45" s="202" t="s">
        <v>260</v>
      </c>
      <c r="D45" s="124" t="s">
        <v>262</v>
      </c>
      <c r="E45" s="32">
        <v>3</v>
      </c>
      <c r="F45" s="125">
        <v>7.94</v>
      </c>
      <c r="G45" s="138">
        <f t="shared" si="3"/>
        <v>7.94</v>
      </c>
      <c r="H45" s="137">
        <f t="shared" si="0"/>
        <v>6.3520000000000003</v>
      </c>
      <c r="I45" s="193"/>
      <c r="J45" s="164">
        <f t="shared" si="1"/>
        <v>0</v>
      </c>
      <c r="K45" s="136">
        <f t="shared" si="2"/>
        <v>7.94</v>
      </c>
    </row>
    <row r="46" spans="1:11" s="176" customFormat="1" ht="113.1" customHeight="1">
      <c r="A46" s="221" t="s">
        <v>263</v>
      </c>
      <c r="B46" s="221" t="s">
        <v>264</v>
      </c>
      <c r="C46" s="202" t="s">
        <v>263</v>
      </c>
      <c r="D46" s="124" t="s">
        <v>265</v>
      </c>
      <c r="E46" s="32">
        <v>3</v>
      </c>
      <c r="F46" s="125">
        <v>7.94</v>
      </c>
      <c r="G46" s="138">
        <f t="shared" si="3"/>
        <v>7.94</v>
      </c>
      <c r="H46" s="137">
        <f t="shared" si="0"/>
        <v>6.3520000000000003</v>
      </c>
      <c r="I46" s="193"/>
      <c r="J46" s="164">
        <f t="shared" si="1"/>
        <v>0</v>
      </c>
      <c r="K46" s="136">
        <f t="shared" si="2"/>
        <v>7.94</v>
      </c>
    </row>
    <row r="47" spans="1:11" s="176" customFormat="1" ht="113.1" customHeight="1">
      <c r="A47" s="221" t="s">
        <v>266</v>
      </c>
      <c r="B47" s="221" t="s">
        <v>267</v>
      </c>
      <c r="C47" s="202" t="s">
        <v>266</v>
      </c>
      <c r="D47" s="124" t="s">
        <v>268</v>
      </c>
      <c r="E47" s="32">
        <v>3</v>
      </c>
      <c r="F47" s="125">
        <v>7.94</v>
      </c>
      <c r="G47" s="138">
        <f t="shared" si="3"/>
        <v>7.94</v>
      </c>
      <c r="H47" s="137">
        <f t="shared" si="0"/>
        <v>6.3520000000000003</v>
      </c>
      <c r="I47" s="193"/>
      <c r="J47" s="164">
        <f t="shared" si="1"/>
        <v>0</v>
      </c>
      <c r="K47" s="136">
        <f t="shared" si="2"/>
        <v>7.94</v>
      </c>
    </row>
    <row r="48" spans="1:11" s="176" customFormat="1" ht="113.1" customHeight="1">
      <c r="A48" s="221" t="s">
        <v>269</v>
      </c>
      <c r="B48" s="221" t="s">
        <v>270</v>
      </c>
      <c r="C48" s="202" t="s">
        <v>269</v>
      </c>
      <c r="D48" s="124" t="s">
        <v>271</v>
      </c>
      <c r="E48" s="32">
        <v>3</v>
      </c>
      <c r="F48" s="125">
        <v>7.94</v>
      </c>
      <c r="G48" s="138">
        <f t="shared" si="3"/>
        <v>7.94</v>
      </c>
      <c r="H48" s="137">
        <f t="shared" si="0"/>
        <v>6.3520000000000003</v>
      </c>
      <c r="I48" s="193"/>
      <c r="J48" s="164">
        <f t="shared" si="1"/>
        <v>0</v>
      </c>
      <c r="K48" s="136">
        <f t="shared" si="2"/>
        <v>7.94</v>
      </c>
    </row>
    <row r="49" spans="1:12" s="176" customFormat="1" ht="113.1" customHeight="1">
      <c r="A49" s="221" t="s">
        <v>272</v>
      </c>
      <c r="B49" s="221" t="s">
        <v>273</v>
      </c>
      <c r="C49" s="202" t="s">
        <v>272</v>
      </c>
      <c r="D49" s="124" t="s">
        <v>274</v>
      </c>
      <c r="E49" s="32">
        <v>3</v>
      </c>
      <c r="F49" s="125">
        <v>7.94</v>
      </c>
      <c r="G49" s="138">
        <f t="shared" si="3"/>
        <v>7.94</v>
      </c>
      <c r="H49" s="137">
        <f t="shared" si="0"/>
        <v>6.3520000000000003</v>
      </c>
      <c r="I49" s="193"/>
      <c r="J49" s="164">
        <f t="shared" si="1"/>
        <v>0</v>
      </c>
      <c r="K49" s="136">
        <f t="shared" si="2"/>
        <v>7.94</v>
      </c>
    </row>
    <row r="50" spans="1:12" s="176" customFormat="1" ht="113.1" customHeight="1">
      <c r="A50" s="221" t="s">
        <v>275</v>
      </c>
      <c r="B50" s="221" t="s">
        <v>276</v>
      </c>
      <c r="C50" s="202" t="s">
        <v>275</v>
      </c>
      <c r="D50" s="124" t="s">
        <v>277</v>
      </c>
      <c r="E50" s="32">
        <v>3</v>
      </c>
      <c r="F50" s="125">
        <v>7.94</v>
      </c>
      <c r="G50" s="138">
        <f t="shared" si="3"/>
        <v>7.94</v>
      </c>
      <c r="H50" s="137">
        <f t="shared" si="0"/>
        <v>6.3520000000000003</v>
      </c>
      <c r="I50" s="193"/>
      <c r="J50" s="164">
        <f t="shared" si="1"/>
        <v>0</v>
      </c>
      <c r="K50" s="136">
        <f t="shared" si="2"/>
        <v>7.94</v>
      </c>
    </row>
    <row r="51" spans="1:12" s="176" customFormat="1" ht="113.1" customHeight="1">
      <c r="A51" s="221" t="s">
        <v>278</v>
      </c>
      <c r="B51" s="221" t="s">
        <v>279</v>
      </c>
      <c r="C51" s="202" t="s">
        <v>278</v>
      </c>
      <c r="D51" s="124" t="s">
        <v>280</v>
      </c>
      <c r="E51" s="32">
        <v>3</v>
      </c>
      <c r="F51" s="125">
        <v>7.94</v>
      </c>
      <c r="G51" s="138">
        <f t="shared" si="3"/>
        <v>7.94</v>
      </c>
      <c r="H51" s="137">
        <f t="shared" si="0"/>
        <v>6.3520000000000003</v>
      </c>
      <c r="I51" s="193"/>
      <c r="J51" s="164">
        <f t="shared" si="1"/>
        <v>0</v>
      </c>
      <c r="K51" s="136">
        <f t="shared" si="2"/>
        <v>7.94</v>
      </c>
    </row>
    <row r="52" spans="1:12" s="176" customFormat="1" ht="113.1" customHeight="1">
      <c r="A52" s="221" t="s">
        <v>281</v>
      </c>
      <c r="B52" s="221" t="s">
        <v>282</v>
      </c>
      <c r="C52" s="202" t="s">
        <v>281</v>
      </c>
      <c r="D52" s="124" t="s">
        <v>283</v>
      </c>
      <c r="E52" s="32">
        <v>3</v>
      </c>
      <c r="F52" s="125">
        <v>7.94</v>
      </c>
      <c r="G52" s="138">
        <f t="shared" si="3"/>
        <v>7.94</v>
      </c>
      <c r="H52" s="137">
        <f t="shared" ref="H52:H83" si="4">G52*(1-0.2)</f>
        <v>6.3520000000000003</v>
      </c>
      <c r="I52" s="193"/>
      <c r="J52" s="164">
        <f t="shared" si="1"/>
        <v>0</v>
      </c>
      <c r="K52" s="136">
        <f t="shared" ref="K52:K83" si="5">IF($J$459&gt;499,G52*(1-0.2),G52)</f>
        <v>7.94</v>
      </c>
    </row>
    <row r="53" spans="1:12" s="176" customFormat="1" ht="113.1" customHeight="1">
      <c r="A53" s="221" t="s">
        <v>284</v>
      </c>
      <c r="B53" s="221" t="s">
        <v>285</v>
      </c>
      <c r="C53" s="202" t="s">
        <v>284</v>
      </c>
      <c r="D53" s="124" t="s">
        <v>286</v>
      </c>
      <c r="E53" s="32">
        <v>3</v>
      </c>
      <c r="F53" s="125">
        <v>7.94</v>
      </c>
      <c r="G53" s="138">
        <f t="shared" si="3"/>
        <v>7.94</v>
      </c>
      <c r="H53" s="137">
        <f t="shared" si="4"/>
        <v>6.3520000000000003</v>
      </c>
      <c r="I53" s="193"/>
      <c r="J53" s="164">
        <f t="shared" si="1"/>
        <v>0</v>
      </c>
      <c r="K53" s="136">
        <f t="shared" si="5"/>
        <v>7.94</v>
      </c>
    </row>
    <row r="54" spans="1:12" s="176" customFormat="1" ht="113.1" customHeight="1">
      <c r="A54" s="221" t="s">
        <v>287</v>
      </c>
      <c r="B54" s="221" t="s">
        <v>288</v>
      </c>
      <c r="C54" s="202" t="s">
        <v>287</v>
      </c>
      <c r="D54" s="124" t="s">
        <v>289</v>
      </c>
      <c r="E54" s="32">
        <v>3</v>
      </c>
      <c r="F54" s="125">
        <v>7.94</v>
      </c>
      <c r="G54" s="138">
        <f t="shared" si="3"/>
        <v>7.94</v>
      </c>
      <c r="H54" s="137">
        <f t="shared" si="4"/>
        <v>6.3520000000000003</v>
      </c>
      <c r="I54" s="193"/>
      <c r="J54" s="164">
        <f t="shared" si="1"/>
        <v>0</v>
      </c>
      <c r="K54" s="136">
        <f t="shared" si="5"/>
        <v>7.94</v>
      </c>
    </row>
    <row r="55" spans="1:12" s="176" customFormat="1" ht="113.1" customHeight="1">
      <c r="A55" s="221" t="s">
        <v>290</v>
      </c>
      <c r="B55" s="221" t="s">
        <v>291</v>
      </c>
      <c r="C55" s="202" t="s">
        <v>290</v>
      </c>
      <c r="D55" s="124" t="s">
        <v>292</v>
      </c>
      <c r="E55" s="32">
        <v>3</v>
      </c>
      <c r="F55" s="125">
        <v>7.94</v>
      </c>
      <c r="G55" s="138">
        <f t="shared" si="3"/>
        <v>7.94</v>
      </c>
      <c r="H55" s="137">
        <f t="shared" si="4"/>
        <v>6.3520000000000003</v>
      </c>
      <c r="I55" s="193"/>
      <c r="J55" s="164">
        <f t="shared" si="1"/>
        <v>0</v>
      </c>
      <c r="K55" s="136">
        <f t="shared" si="5"/>
        <v>7.94</v>
      </c>
    </row>
    <row r="56" spans="1:12" s="176" customFormat="1" ht="113.1" customHeight="1">
      <c r="A56" s="221" t="s">
        <v>293</v>
      </c>
      <c r="B56" s="221" t="s">
        <v>294</v>
      </c>
      <c r="C56" s="202" t="s">
        <v>293</v>
      </c>
      <c r="D56" s="124" t="s">
        <v>295</v>
      </c>
      <c r="E56" s="32">
        <v>3</v>
      </c>
      <c r="F56" s="125">
        <v>7.94</v>
      </c>
      <c r="G56" s="138">
        <f t="shared" si="3"/>
        <v>7.94</v>
      </c>
      <c r="H56" s="137">
        <f t="shared" si="4"/>
        <v>6.3520000000000003</v>
      </c>
      <c r="I56" s="193"/>
      <c r="J56" s="164">
        <f t="shared" si="1"/>
        <v>0</v>
      </c>
      <c r="K56" s="136">
        <f t="shared" si="5"/>
        <v>7.94</v>
      </c>
    </row>
    <row r="57" spans="1:12" s="176" customFormat="1" ht="113.1" customHeight="1">
      <c r="A57" s="221" t="s">
        <v>296</v>
      </c>
      <c r="B57" s="221" t="s">
        <v>297</v>
      </c>
      <c r="C57" s="202" t="s">
        <v>296</v>
      </c>
      <c r="D57" s="124" t="s">
        <v>298</v>
      </c>
      <c r="E57" s="32">
        <v>3</v>
      </c>
      <c r="F57" s="125">
        <v>7.94</v>
      </c>
      <c r="G57" s="138">
        <f t="shared" si="3"/>
        <v>7.94</v>
      </c>
      <c r="H57" s="137">
        <f t="shared" si="4"/>
        <v>6.3520000000000003</v>
      </c>
      <c r="I57" s="193"/>
      <c r="J57" s="164">
        <f t="shared" si="1"/>
        <v>0</v>
      </c>
      <c r="K57" s="136">
        <f t="shared" si="5"/>
        <v>7.94</v>
      </c>
    </row>
    <row r="58" spans="1:12" s="176" customFormat="1" ht="113.1" customHeight="1">
      <c r="A58" s="221" t="s">
        <v>299</v>
      </c>
      <c r="B58" s="221" t="s">
        <v>300</v>
      </c>
      <c r="C58" s="202" t="s">
        <v>299</v>
      </c>
      <c r="D58" s="124" t="s">
        <v>301</v>
      </c>
      <c r="E58" s="32">
        <v>3</v>
      </c>
      <c r="F58" s="125">
        <v>7.94</v>
      </c>
      <c r="G58" s="138">
        <f t="shared" si="3"/>
        <v>7.94</v>
      </c>
      <c r="H58" s="137">
        <f t="shared" si="4"/>
        <v>6.3520000000000003</v>
      </c>
      <c r="I58" s="193"/>
      <c r="J58" s="164">
        <f t="shared" si="1"/>
        <v>0</v>
      </c>
      <c r="K58" s="136">
        <f t="shared" si="5"/>
        <v>7.94</v>
      </c>
    </row>
    <row r="59" spans="1:12" s="176" customFormat="1" ht="113.1" customHeight="1">
      <c r="A59" s="221" t="s">
        <v>302</v>
      </c>
      <c r="B59" s="221" t="s">
        <v>303</v>
      </c>
      <c r="C59" s="202" t="s">
        <v>302</v>
      </c>
      <c r="D59" s="124" t="s">
        <v>304</v>
      </c>
      <c r="E59" s="32">
        <v>3</v>
      </c>
      <c r="F59" s="125">
        <v>7.94</v>
      </c>
      <c r="G59" s="138">
        <f t="shared" si="3"/>
        <v>7.94</v>
      </c>
      <c r="H59" s="137">
        <f t="shared" si="4"/>
        <v>6.3520000000000003</v>
      </c>
      <c r="I59" s="193"/>
      <c r="J59" s="164">
        <f t="shared" si="1"/>
        <v>0</v>
      </c>
      <c r="K59" s="136">
        <f t="shared" si="5"/>
        <v>7.94</v>
      </c>
    </row>
    <row r="60" spans="1:12" s="176" customFormat="1" ht="113.1" customHeight="1">
      <c r="A60" s="221" t="s">
        <v>305</v>
      </c>
      <c r="B60" s="221" t="s">
        <v>306</v>
      </c>
      <c r="C60" s="202" t="s">
        <v>305</v>
      </c>
      <c r="D60" s="124" t="s">
        <v>307</v>
      </c>
      <c r="E60" s="32">
        <v>3</v>
      </c>
      <c r="F60" s="125">
        <v>7.94</v>
      </c>
      <c r="G60" s="138">
        <f t="shared" si="3"/>
        <v>7.94</v>
      </c>
      <c r="H60" s="137">
        <f t="shared" si="4"/>
        <v>6.3520000000000003</v>
      </c>
      <c r="I60" s="193"/>
      <c r="J60" s="164">
        <f t="shared" si="1"/>
        <v>0</v>
      </c>
      <c r="K60" s="136">
        <f t="shared" si="5"/>
        <v>7.94</v>
      </c>
    </row>
    <row r="61" spans="1:12" s="176" customFormat="1" ht="113.1" customHeight="1">
      <c r="A61" s="221" t="s">
        <v>308</v>
      </c>
      <c r="B61" s="221" t="s">
        <v>309</v>
      </c>
      <c r="C61" s="202" t="s">
        <v>308</v>
      </c>
      <c r="D61" s="124" t="s">
        <v>310</v>
      </c>
      <c r="E61" s="32">
        <v>3</v>
      </c>
      <c r="F61" s="125">
        <v>7.94</v>
      </c>
      <c r="G61" s="138">
        <f t="shared" si="3"/>
        <v>7.94</v>
      </c>
      <c r="H61" s="137">
        <f t="shared" si="4"/>
        <v>6.3520000000000003</v>
      </c>
      <c r="I61" s="193"/>
      <c r="J61" s="164">
        <f t="shared" si="1"/>
        <v>0</v>
      </c>
      <c r="K61" s="136">
        <f t="shared" si="5"/>
        <v>7.94</v>
      </c>
    </row>
    <row r="62" spans="1:12" s="165" customFormat="1" ht="113.1" customHeight="1">
      <c r="A62" s="221" t="s">
        <v>311</v>
      </c>
      <c r="B62" s="221" t="s">
        <v>312</v>
      </c>
      <c r="C62" s="202" t="s">
        <v>311</v>
      </c>
      <c r="D62" s="124" t="s">
        <v>313</v>
      </c>
      <c r="E62" s="32">
        <v>3</v>
      </c>
      <c r="F62" s="125">
        <v>7.94</v>
      </c>
      <c r="G62" s="138">
        <f>F62*(1-$C$10)</f>
        <v>7.94</v>
      </c>
      <c r="H62" s="137">
        <f t="shared" si="4"/>
        <v>6.3520000000000003</v>
      </c>
      <c r="I62" s="193"/>
      <c r="J62" s="164">
        <f t="shared" si="1"/>
        <v>0</v>
      </c>
      <c r="K62" s="136">
        <f t="shared" si="5"/>
        <v>7.94</v>
      </c>
    </row>
    <row r="63" spans="1:12" s="165" customFormat="1" ht="113.1" customHeight="1">
      <c r="A63" s="221" t="s">
        <v>314</v>
      </c>
      <c r="B63" s="221" t="s">
        <v>315</v>
      </c>
      <c r="C63" s="202" t="s">
        <v>314</v>
      </c>
      <c r="D63" s="124" t="s">
        <v>316</v>
      </c>
      <c r="E63" s="32">
        <v>3</v>
      </c>
      <c r="F63" s="125">
        <v>7.94</v>
      </c>
      <c r="G63" s="138">
        <f t="shared" ref="G63:G126" si="6">F63*(1-$C$10)</f>
        <v>7.94</v>
      </c>
      <c r="H63" s="137">
        <f t="shared" si="4"/>
        <v>6.3520000000000003</v>
      </c>
      <c r="I63" s="193"/>
      <c r="J63" s="164">
        <f t="shared" si="1"/>
        <v>0</v>
      </c>
      <c r="K63" s="136">
        <f t="shared" si="5"/>
        <v>7.94</v>
      </c>
      <c r="L63" s="174"/>
    </row>
    <row r="64" spans="1:12" s="165" customFormat="1" ht="113.1" customHeight="1">
      <c r="A64" s="221" t="s">
        <v>317</v>
      </c>
      <c r="B64" s="221" t="s">
        <v>318</v>
      </c>
      <c r="C64" s="202" t="s">
        <v>317</v>
      </c>
      <c r="D64" s="124" t="s">
        <v>319</v>
      </c>
      <c r="E64" s="32">
        <v>3</v>
      </c>
      <c r="F64" s="125">
        <v>7.94</v>
      </c>
      <c r="G64" s="138">
        <f t="shared" si="6"/>
        <v>7.94</v>
      </c>
      <c r="H64" s="137">
        <f t="shared" si="4"/>
        <v>6.3520000000000003</v>
      </c>
      <c r="I64" s="193"/>
      <c r="J64" s="164">
        <f t="shared" si="1"/>
        <v>0</v>
      </c>
      <c r="K64" s="136">
        <f t="shared" si="5"/>
        <v>7.94</v>
      </c>
    </row>
    <row r="65" spans="1:11" s="165" customFormat="1" ht="113.1" customHeight="1">
      <c r="A65" s="221" t="s">
        <v>320</v>
      </c>
      <c r="B65" s="221" t="s">
        <v>321</v>
      </c>
      <c r="C65" s="202" t="s">
        <v>320</v>
      </c>
      <c r="D65" s="124" t="s">
        <v>322</v>
      </c>
      <c r="E65" s="32">
        <v>3</v>
      </c>
      <c r="F65" s="125">
        <v>7.94</v>
      </c>
      <c r="G65" s="138">
        <f t="shared" si="6"/>
        <v>7.94</v>
      </c>
      <c r="H65" s="137">
        <f t="shared" si="4"/>
        <v>6.3520000000000003</v>
      </c>
      <c r="I65" s="193"/>
      <c r="J65" s="164">
        <f t="shared" si="1"/>
        <v>0</v>
      </c>
      <c r="K65" s="136">
        <f t="shared" si="5"/>
        <v>7.94</v>
      </c>
    </row>
    <row r="66" spans="1:11" s="165" customFormat="1" ht="113.1" customHeight="1">
      <c r="A66" s="221" t="s">
        <v>323</v>
      </c>
      <c r="B66" s="221" t="s">
        <v>324</v>
      </c>
      <c r="C66" s="202" t="s">
        <v>323</v>
      </c>
      <c r="D66" s="124" t="s">
        <v>325</v>
      </c>
      <c r="E66" s="32">
        <v>3</v>
      </c>
      <c r="F66" s="125">
        <v>7.94</v>
      </c>
      <c r="G66" s="138">
        <f t="shared" si="6"/>
        <v>7.94</v>
      </c>
      <c r="H66" s="137">
        <f t="shared" si="4"/>
        <v>6.3520000000000003</v>
      </c>
      <c r="I66" s="193"/>
      <c r="J66" s="164">
        <f t="shared" si="1"/>
        <v>0</v>
      </c>
      <c r="K66" s="136">
        <f t="shared" si="5"/>
        <v>7.94</v>
      </c>
    </row>
    <row r="67" spans="1:11" s="165" customFormat="1" ht="113.1" customHeight="1">
      <c r="A67" s="221" t="s">
        <v>326</v>
      </c>
      <c r="B67" s="221" t="s">
        <v>327</v>
      </c>
      <c r="C67" s="202" t="s">
        <v>326</v>
      </c>
      <c r="D67" s="124" t="s">
        <v>328</v>
      </c>
      <c r="E67" s="32">
        <v>3</v>
      </c>
      <c r="F67" s="125">
        <v>7.94</v>
      </c>
      <c r="G67" s="138">
        <f t="shared" si="6"/>
        <v>7.94</v>
      </c>
      <c r="H67" s="137">
        <f t="shared" si="4"/>
        <v>6.3520000000000003</v>
      </c>
      <c r="I67" s="193"/>
      <c r="J67" s="164">
        <f t="shared" si="1"/>
        <v>0</v>
      </c>
      <c r="K67" s="136">
        <f t="shared" si="5"/>
        <v>7.94</v>
      </c>
    </row>
    <row r="68" spans="1:11" s="165" customFormat="1" ht="113.1" customHeight="1">
      <c r="A68" s="221" t="s">
        <v>329</v>
      </c>
      <c r="B68" s="221" t="s">
        <v>330</v>
      </c>
      <c r="C68" s="202" t="s">
        <v>329</v>
      </c>
      <c r="D68" s="124" t="s">
        <v>331</v>
      </c>
      <c r="E68" s="32">
        <v>3</v>
      </c>
      <c r="F68" s="125">
        <v>7.94</v>
      </c>
      <c r="G68" s="138">
        <f t="shared" si="6"/>
        <v>7.94</v>
      </c>
      <c r="H68" s="137">
        <f t="shared" si="4"/>
        <v>6.3520000000000003</v>
      </c>
      <c r="I68" s="193"/>
      <c r="J68" s="164">
        <f t="shared" si="1"/>
        <v>0</v>
      </c>
      <c r="K68" s="136">
        <f t="shared" si="5"/>
        <v>7.94</v>
      </c>
    </row>
    <row r="69" spans="1:11" s="165" customFormat="1" ht="113.1" customHeight="1" collapsed="1">
      <c r="A69" s="221" t="s">
        <v>332</v>
      </c>
      <c r="B69" s="221" t="s">
        <v>333</v>
      </c>
      <c r="C69" s="202" t="s">
        <v>332</v>
      </c>
      <c r="D69" s="124" t="s">
        <v>334</v>
      </c>
      <c r="E69" s="32">
        <v>3</v>
      </c>
      <c r="F69" s="125">
        <v>7.94</v>
      </c>
      <c r="G69" s="138">
        <f t="shared" si="6"/>
        <v>7.94</v>
      </c>
      <c r="H69" s="137">
        <f t="shared" si="4"/>
        <v>6.3520000000000003</v>
      </c>
      <c r="I69" s="193"/>
      <c r="J69" s="164">
        <f t="shared" si="1"/>
        <v>0</v>
      </c>
      <c r="K69" s="136">
        <f t="shared" si="5"/>
        <v>7.94</v>
      </c>
    </row>
    <row r="70" spans="1:11" s="165" customFormat="1" ht="113.1" customHeight="1">
      <c r="A70" s="221" t="s">
        <v>335</v>
      </c>
      <c r="B70" s="221" t="s">
        <v>336</v>
      </c>
      <c r="C70" s="202" t="s">
        <v>335</v>
      </c>
      <c r="D70" s="124" t="s">
        <v>337</v>
      </c>
      <c r="E70" s="32">
        <v>3</v>
      </c>
      <c r="F70" s="125">
        <v>8.7899999999999991</v>
      </c>
      <c r="G70" s="138">
        <f t="shared" si="6"/>
        <v>8.7899999999999991</v>
      </c>
      <c r="H70" s="137">
        <f t="shared" si="4"/>
        <v>7.032</v>
      </c>
      <c r="I70" s="193"/>
      <c r="J70" s="164">
        <f t="shared" si="1"/>
        <v>0</v>
      </c>
      <c r="K70" s="136">
        <f t="shared" si="5"/>
        <v>8.7899999999999991</v>
      </c>
    </row>
    <row r="71" spans="1:11" s="165" customFormat="1" ht="113.1" customHeight="1">
      <c r="A71" s="221" t="s">
        <v>338</v>
      </c>
      <c r="B71" s="221" t="s">
        <v>339</v>
      </c>
      <c r="C71" s="202" t="s">
        <v>338</v>
      </c>
      <c r="D71" s="124" t="s">
        <v>340</v>
      </c>
      <c r="E71" s="32">
        <v>3</v>
      </c>
      <c r="F71" s="125">
        <v>8.7899999999999991</v>
      </c>
      <c r="G71" s="138">
        <f t="shared" si="6"/>
        <v>8.7899999999999991</v>
      </c>
      <c r="H71" s="137">
        <f t="shared" si="4"/>
        <v>7.032</v>
      </c>
      <c r="I71" s="193"/>
      <c r="J71" s="164">
        <f t="shared" si="1"/>
        <v>0</v>
      </c>
      <c r="K71" s="136">
        <f t="shared" si="5"/>
        <v>8.7899999999999991</v>
      </c>
    </row>
    <row r="72" spans="1:11" s="165" customFormat="1" ht="113.1" customHeight="1">
      <c r="A72" s="221" t="s">
        <v>341</v>
      </c>
      <c r="B72" s="221" t="s">
        <v>342</v>
      </c>
      <c r="C72" s="202" t="s">
        <v>341</v>
      </c>
      <c r="D72" s="124" t="s">
        <v>343</v>
      </c>
      <c r="E72" s="32">
        <v>3</v>
      </c>
      <c r="F72" s="125">
        <v>8.7899999999999991</v>
      </c>
      <c r="G72" s="138">
        <f t="shared" si="6"/>
        <v>8.7899999999999991</v>
      </c>
      <c r="H72" s="137">
        <f t="shared" si="4"/>
        <v>7.032</v>
      </c>
      <c r="I72" s="193"/>
      <c r="J72" s="164">
        <f t="shared" si="1"/>
        <v>0</v>
      </c>
      <c r="K72" s="136">
        <f t="shared" si="5"/>
        <v>8.7899999999999991</v>
      </c>
    </row>
    <row r="73" spans="1:11" s="165" customFormat="1" ht="113.1" customHeight="1">
      <c r="A73" s="221" t="s">
        <v>344</v>
      </c>
      <c r="B73" s="221" t="s">
        <v>345</v>
      </c>
      <c r="C73" s="202" t="s">
        <v>344</v>
      </c>
      <c r="D73" s="124" t="s">
        <v>346</v>
      </c>
      <c r="E73" s="32">
        <v>3</v>
      </c>
      <c r="F73" s="125">
        <v>8.7899999999999991</v>
      </c>
      <c r="G73" s="138">
        <f t="shared" si="6"/>
        <v>8.7899999999999991</v>
      </c>
      <c r="H73" s="137">
        <f t="shared" si="4"/>
        <v>7.032</v>
      </c>
      <c r="I73" s="193"/>
      <c r="J73" s="164">
        <f t="shared" si="1"/>
        <v>0</v>
      </c>
      <c r="K73" s="136">
        <f t="shared" si="5"/>
        <v>8.7899999999999991</v>
      </c>
    </row>
    <row r="74" spans="1:11" s="165" customFormat="1" ht="113.1" customHeight="1">
      <c r="A74" s="221" t="s">
        <v>347</v>
      </c>
      <c r="B74" s="221" t="s">
        <v>348</v>
      </c>
      <c r="C74" s="202" t="s">
        <v>347</v>
      </c>
      <c r="D74" s="124" t="s">
        <v>349</v>
      </c>
      <c r="E74" s="32">
        <v>3</v>
      </c>
      <c r="F74" s="125">
        <v>8.7899999999999991</v>
      </c>
      <c r="G74" s="138">
        <f t="shared" si="6"/>
        <v>8.7899999999999991</v>
      </c>
      <c r="H74" s="137">
        <f t="shared" si="4"/>
        <v>7.032</v>
      </c>
      <c r="I74" s="193"/>
      <c r="J74" s="164">
        <f t="shared" si="1"/>
        <v>0</v>
      </c>
      <c r="K74" s="136">
        <f t="shared" si="5"/>
        <v>8.7899999999999991</v>
      </c>
    </row>
    <row r="75" spans="1:11" s="165" customFormat="1" ht="113.1" customHeight="1">
      <c r="A75" s="221" t="s">
        <v>350</v>
      </c>
      <c r="B75" s="221" t="s">
        <v>351</v>
      </c>
      <c r="C75" s="202" t="s">
        <v>350</v>
      </c>
      <c r="D75" s="124" t="s">
        <v>352</v>
      </c>
      <c r="E75" s="32">
        <v>3</v>
      </c>
      <c r="F75" s="125">
        <v>8.7899999999999991</v>
      </c>
      <c r="G75" s="138">
        <f t="shared" si="6"/>
        <v>8.7899999999999991</v>
      </c>
      <c r="H75" s="137">
        <f t="shared" si="4"/>
        <v>7.032</v>
      </c>
      <c r="I75" s="193"/>
      <c r="J75" s="164">
        <f t="shared" si="1"/>
        <v>0</v>
      </c>
      <c r="K75" s="136">
        <f t="shared" si="5"/>
        <v>8.7899999999999991</v>
      </c>
    </row>
    <row r="76" spans="1:11" s="165" customFormat="1" ht="113.1" customHeight="1">
      <c r="A76" s="221" t="s">
        <v>353</v>
      </c>
      <c r="B76" s="221" t="s">
        <v>354</v>
      </c>
      <c r="C76" s="202" t="s">
        <v>353</v>
      </c>
      <c r="D76" s="124" t="s">
        <v>355</v>
      </c>
      <c r="E76" s="32">
        <v>3</v>
      </c>
      <c r="F76" s="125">
        <v>8.7899999999999991</v>
      </c>
      <c r="G76" s="138">
        <f t="shared" si="6"/>
        <v>8.7899999999999991</v>
      </c>
      <c r="H76" s="137">
        <f t="shared" si="4"/>
        <v>7.032</v>
      </c>
      <c r="I76" s="193"/>
      <c r="J76" s="164">
        <f t="shared" si="1"/>
        <v>0</v>
      </c>
      <c r="K76" s="136">
        <f t="shared" si="5"/>
        <v>8.7899999999999991</v>
      </c>
    </row>
    <row r="77" spans="1:11" s="165" customFormat="1" ht="113.1" customHeight="1">
      <c r="A77" s="221" t="s">
        <v>356</v>
      </c>
      <c r="B77" s="221" t="s">
        <v>357</v>
      </c>
      <c r="C77" s="202" t="s">
        <v>356</v>
      </c>
      <c r="D77" s="124" t="s">
        <v>358</v>
      </c>
      <c r="E77" s="32">
        <v>3</v>
      </c>
      <c r="F77" s="125">
        <v>8.7899999999999991</v>
      </c>
      <c r="G77" s="138">
        <f t="shared" si="6"/>
        <v>8.7899999999999991</v>
      </c>
      <c r="H77" s="137">
        <f t="shared" si="4"/>
        <v>7.032</v>
      </c>
      <c r="I77" s="193"/>
      <c r="J77" s="164">
        <f t="shared" si="1"/>
        <v>0</v>
      </c>
      <c r="K77" s="136">
        <f t="shared" si="5"/>
        <v>8.7899999999999991</v>
      </c>
    </row>
    <row r="78" spans="1:11" s="165" customFormat="1" ht="113.1" customHeight="1">
      <c r="A78" s="221" t="s">
        <v>359</v>
      </c>
      <c r="B78" s="221" t="s">
        <v>360</v>
      </c>
      <c r="C78" s="202" t="s">
        <v>359</v>
      </c>
      <c r="D78" s="124" t="s">
        <v>361</v>
      </c>
      <c r="E78" s="32">
        <v>3</v>
      </c>
      <c r="F78" s="125">
        <v>8.7899999999999991</v>
      </c>
      <c r="G78" s="138">
        <f t="shared" si="6"/>
        <v>8.7899999999999991</v>
      </c>
      <c r="H78" s="137">
        <f t="shared" si="4"/>
        <v>7.032</v>
      </c>
      <c r="I78" s="193"/>
      <c r="J78" s="164">
        <f t="shared" si="1"/>
        <v>0</v>
      </c>
      <c r="K78" s="136">
        <f t="shared" si="5"/>
        <v>8.7899999999999991</v>
      </c>
    </row>
    <row r="79" spans="1:11" s="165" customFormat="1" ht="113.1" customHeight="1">
      <c r="A79" s="221" t="s">
        <v>362</v>
      </c>
      <c r="B79" s="221" t="s">
        <v>363</v>
      </c>
      <c r="C79" s="202" t="s">
        <v>362</v>
      </c>
      <c r="D79" s="124" t="s">
        <v>364</v>
      </c>
      <c r="E79" s="32">
        <v>3</v>
      </c>
      <c r="F79" s="125">
        <v>8.7899999999999991</v>
      </c>
      <c r="G79" s="138">
        <f t="shared" si="6"/>
        <v>8.7899999999999991</v>
      </c>
      <c r="H79" s="137">
        <f t="shared" si="4"/>
        <v>7.032</v>
      </c>
      <c r="I79" s="193"/>
      <c r="J79" s="164">
        <f t="shared" si="1"/>
        <v>0</v>
      </c>
      <c r="K79" s="136">
        <f t="shared" si="5"/>
        <v>8.7899999999999991</v>
      </c>
    </row>
    <row r="80" spans="1:11" s="165" customFormat="1" ht="113.1" customHeight="1">
      <c r="A80" s="221" t="s">
        <v>365</v>
      </c>
      <c r="B80" s="221" t="s">
        <v>366</v>
      </c>
      <c r="C80" s="202" t="s">
        <v>365</v>
      </c>
      <c r="D80" s="124" t="s">
        <v>367</v>
      </c>
      <c r="E80" s="32">
        <v>3</v>
      </c>
      <c r="F80" s="125">
        <v>8.7899999999999991</v>
      </c>
      <c r="G80" s="138">
        <f t="shared" si="6"/>
        <v>8.7899999999999991</v>
      </c>
      <c r="H80" s="137">
        <f t="shared" si="4"/>
        <v>7.032</v>
      </c>
      <c r="I80" s="193"/>
      <c r="J80" s="164">
        <f t="shared" si="1"/>
        <v>0</v>
      </c>
      <c r="K80" s="136">
        <f t="shared" si="5"/>
        <v>8.7899999999999991</v>
      </c>
    </row>
    <row r="81" spans="1:11" s="165" customFormat="1" ht="113.1" customHeight="1">
      <c r="A81" s="221" t="s">
        <v>368</v>
      </c>
      <c r="B81" s="221" t="s">
        <v>369</v>
      </c>
      <c r="C81" s="202" t="s">
        <v>368</v>
      </c>
      <c r="D81" s="124" t="s">
        <v>370</v>
      </c>
      <c r="E81" s="32">
        <v>3</v>
      </c>
      <c r="F81" s="125">
        <v>8.7899999999999991</v>
      </c>
      <c r="G81" s="138">
        <f t="shared" si="6"/>
        <v>8.7899999999999991</v>
      </c>
      <c r="H81" s="137">
        <f t="shared" si="4"/>
        <v>7.032</v>
      </c>
      <c r="I81" s="193"/>
      <c r="J81" s="164">
        <f t="shared" si="1"/>
        <v>0</v>
      </c>
      <c r="K81" s="136">
        <f t="shared" si="5"/>
        <v>8.7899999999999991</v>
      </c>
    </row>
    <row r="82" spans="1:11" s="165" customFormat="1" ht="113.1" customHeight="1">
      <c r="A82" s="221" t="s">
        <v>371</v>
      </c>
      <c r="B82" s="221" t="s">
        <v>372</v>
      </c>
      <c r="C82" s="202" t="s">
        <v>371</v>
      </c>
      <c r="D82" s="124" t="s">
        <v>373</v>
      </c>
      <c r="E82" s="32">
        <v>3</v>
      </c>
      <c r="F82" s="125">
        <v>8.7899999999999991</v>
      </c>
      <c r="G82" s="138">
        <f t="shared" si="6"/>
        <v>8.7899999999999991</v>
      </c>
      <c r="H82" s="137">
        <f t="shared" si="4"/>
        <v>7.032</v>
      </c>
      <c r="I82" s="193"/>
      <c r="J82" s="164">
        <f t="shared" si="1"/>
        <v>0</v>
      </c>
      <c r="K82" s="136">
        <f t="shared" si="5"/>
        <v>8.7899999999999991</v>
      </c>
    </row>
    <row r="83" spans="1:11" s="175" customFormat="1" ht="113.1" customHeight="1">
      <c r="A83" s="221" t="s">
        <v>374</v>
      </c>
      <c r="B83" s="221" t="s">
        <v>375</v>
      </c>
      <c r="C83" s="202" t="s">
        <v>374</v>
      </c>
      <c r="D83" s="124" t="s">
        <v>376</v>
      </c>
      <c r="E83" s="32">
        <v>3</v>
      </c>
      <c r="F83" s="125">
        <v>8.7899999999999991</v>
      </c>
      <c r="G83" s="138">
        <f t="shared" si="6"/>
        <v>8.7899999999999991</v>
      </c>
      <c r="H83" s="137">
        <f t="shared" si="4"/>
        <v>7.032</v>
      </c>
      <c r="I83" s="193"/>
      <c r="J83" s="164">
        <f t="shared" si="1"/>
        <v>0</v>
      </c>
      <c r="K83" s="136">
        <f t="shared" si="5"/>
        <v>8.7899999999999991</v>
      </c>
    </row>
    <row r="84" spans="1:11" s="175" customFormat="1" ht="113.1" customHeight="1">
      <c r="A84" s="221" t="s">
        <v>377</v>
      </c>
      <c r="B84" s="221" t="s">
        <v>378</v>
      </c>
      <c r="C84" s="202" t="s">
        <v>377</v>
      </c>
      <c r="D84" s="124" t="s">
        <v>379</v>
      </c>
      <c r="E84" s="32">
        <v>3</v>
      </c>
      <c r="F84" s="125">
        <v>8.7899999999999991</v>
      </c>
      <c r="G84" s="138">
        <f t="shared" si="6"/>
        <v>8.7899999999999991</v>
      </c>
      <c r="H84" s="137">
        <f t="shared" ref="H84:H115" si="7">G84*(1-0.2)</f>
        <v>7.032</v>
      </c>
      <c r="I84" s="193"/>
      <c r="J84" s="164">
        <f t="shared" ref="J84:J148" si="8">I84*F84</f>
        <v>0</v>
      </c>
      <c r="K84" s="136">
        <f t="shared" ref="K84:K115" si="9">IF($J$459&gt;499,G84*(1-0.2),G84)</f>
        <v>8.7899999999999991</v>
      </c>
    </row>
    <row r="85" spans="1:11" s="175" customFormat="1" ht="113.1" customHeight="1">
      <c r="A85" s="221" t="s">
        <v>380</v>
      </c>
      <c r="B85" s="221" t="s">
        <v>381</v>
      </c>
      <c r="C85" s="202" t="s">
        <v>380</v>
      </c>
      <c r="D85" s="124" t="s">
        <v>382</v>
      </c>
      <c r="E85" s="32">
        <v>3</v>
      </c>
      <c r="F85" s="125">
        <v>8.7899999999999991</v>
      </c>
      <c r="G85" s="138">
        <f t="shared" si="6"/>
        <v>8.7899999999999991</v>
      </c>
      <c r="H85" s="137">
        <f t="shared" si="7"/>
        <v>7.032</v>
      </c>
      <c r="I85" s="193"/>
      <c r="J85" s="164">
        <f t="shared" si="8"/>
        <v>0</v>
      </c>
      <c r="K85" s="136">
        <f t="shared" si="9"/>
        <v>8.7899999999999991</v>
      </c>
    </row>
    <row r="86" spans="1:11" s="176" customFormat="1" ht="113.1" customHeight="1">
      <c r="A86" s="221" t="s">
        <v>383</v>
      </c>
      <c r="B86" s="221" t="s">
        <v>384</v>
      </c>
      <c r="C86" s="202" t="s">
        <v>383</v>
      </c>
      <c r="D86" s="124" t="s">
        <v>385</v>
      </c>
      <c r="E86" s="32">
        <v>3</v>
      </c>
      <c r="F86" s="125">
        <v>8.7899999999999991</v>
      </c>
      <c r="G86" s="138">
        <f t="shared" si="6"/>
        <v>8.7899999999999991</v>
      </c>
      <c r="H86" s="137">
        <f t="shared" si="7"/>
        <v>7.032</v>
      </c>
      <c r="I86" s="193"/>
      <c r="J86" s="164">
        <f t="shared" si="8"/>
        <v>0</v>
      </c>
      <c r="K86" s="136">
        <f t="shared" si="9"/>
        <v>8.7899999999999991</v>
      </c>
    </row>
    <row r="87" spans="1:11" s="176" customFormat="1" ht="113.1" customHeight="1">
      <c r="A87" s="221" t="s">
        <v>386</v>
      </c>
      <c r="B87" s="221" t="s">
        <v>387</v>
      </c>
      <c r="C87" s="202" t="s">
        <v>386</v>
      </c>
      <c r="D87" s="124" t="s">
        <v>388</v>
      </c>
      <c r="E87" s="32">
        <v>3</v>
      </c>
      <c r="F87" s="125">
        <v>8.7899999999999991</v>
      </c>
      <c r="G87" s="138">
        <f t="shared" si="6"/>
        <v>8.7899999999999991</v>
      </c>
      <c r="H87" s="137">
        <f t="shared" si="7"/>
        <v>7.032</v>
      </c>
      <c r="I87" s="193"/>
      <c r="J87" s="164">
        <f t="shared" si="8"/>
        <v>0</v>
      </c>
      <c r="K87" s="136">
        <f t="shared" si="9"/>
        <v>8.7899999999999991</v>
      </c>
    </row>
    <row r="88" spans="1:11" s="176" customFormat="1" ht="113.1" customHeight="1">
      <c r="A88" s="221" t="s">
        <v>389</v>
      </c>
      <c r="B88" s="221" t="s">
        <v>390</v>
      </c>
      <c r="C88" s="202" t="s">
        <v>389</v>
      </c>
      <c r="D88" s="124" t="s">
        <v>391</v>
      </c>
      <c r="E88" s="32">
        <v>3</v>
      </c>
      <c r="F88" s="125">
        <v>8.7899999999999991</v>
      </c>
      <c r="G88" s="138">
        <f t="shared" si="6"/>
        <v>8.7899999999999991</v>
      </c>
      <c r="H88" s="137">
        <f t="shared" si="7"/>
        <v>7.032</v>
      </c>
      <c r="I88" s="193"/>
      <c r="J88" s="164">
        <f t="shared" si="8"/>
        <v>0</v>
      </c>
      <c r="K88" s="136">
        <f t="shared" si="9"/>
        <v>8.7899999999999991</v>
      </c>
    </row>
    <row r="89" spans="1:11" s="176" customFormat="1" ht="113.1" customHeight="1">
      <c r="A89" s="221" t="s">
        <v>392</v>
      </c>
      <c r="B89" s="221" t="s">
        <v>393</v>
      </c>
      <c r="C89" s="202" t="s">
        <v>392</v>
      </c>
      <c r="D89" s="124" t="s">
        <v>394</v>
      </c>
      <c r="E89" s="32">
        <v>3</v>
      </c>
      <c r="F89" s="125">
        <v>9.36</v>
      </c>
      <c r="G89" s="138">
        <f t="shared" si="6"/>
        <v>9.36</v>
      </c>
      <c r="H89" s="137">
        <f t="shared" si="7"/>
        <v>7.4879999999999995</v>
      </c>
      <c r="I89" s="193"/>
      <c r="J89" s="164">
        <f t="shared" si="8"/>
        <v>0</v>
      </c>
      <c r="K89" s="136">
        <f t="shared" si="9"/>
        <v>9.36</v>
      </c>
    </row>
    <row r="90" spans="1:11" s="176" customFormat="1" ht="113.1" customHeight="1">
      <c r="A90" s="221" t="s">
        <v>395</v>
      </c>
      <c r="B90" s="221" t="s">
        <v>396</v>
      </c>
      <c r="C90" s="202" t="s">
        <v>395</v>
      </c>
      <c r="D90" s="124" t="s">
        <v>397</v>
      </c>
      <c r="E90" s="32">
        <v>3</v>
      </c>
      <c r="F90" s="125">
        <v>9.36</v>
      </c>
      <c r="G90" s="138">
        <f t="shared" si="6"/>
        <v>9.36</v>
      </c>
      <c r="H90" s="137">
        <f t="shared" si="7"/>
        <v>7.4879999999999995</v>
      </c>
      <c r="I90" s="193"/>
      <c r="J90" s="164">
        <f t="shared" si="8"/>
        <v>0</v>
      </c>
      <c r="K90" s="136">
        <f t="shared" si="9"/>
        <v>9.36</v>
      </c>
    </row>
    <row r="91" spans="1:11" s="176" customFormat="1" ht="113.1" customHeight="1">
      <c r="A91" s="221" t="s">
        <v>398</v>
      </c>
      <c r="B91" s="221" t="s">
        <v>399</v>
      </c>
      <c r="C91" s="202" t="s">
        <v>398</v>
      </c>
      <c r="D91" s="124" t="s">
        <v>400</v>
      </c>
      <c r="E91" s="32">
        <v>3</v>
      </c>
      <c r="F91" s="125">
        <v>9.36</v>
      </c>
      <c r="G91" s="138">
        <f t="shared" si="6"/>
        <v>9.36</v>
      </c>
      <c r="H91" s="137">
        <f t="shared" si="7"/>
        <v>7.4879999999999995</v>
      </c>
      <c r="I91" s="193"/>
      <c r="J91" s="164">
        <f t="shared" si="8"/>
        <v>0</v>
      </c>
      <c r="K91" s="136">
        <f t="shared" si="9"/>
        <v>9.36</v>
      </c>
    </row>
    <row r="92" spans="1:11" s="176" customFormat="1" ht="113.1" customHeight="1">
      <c r="A92" s="221" t="s">
        <v>401</v>
      </c>
      <c r="B92" s="221" t="s">
        <v>402</v>
      </c>
      <c r="C92" s="202" t="s">
        <v>401</v>
      </c>
      <c r="D92" s="124" t="s">
        <v>403</v>
      </c>
      <c r="E92" s="32">
        <v>3</v>
      </c>
      <c r="F92" s="125">
        <v>9.36</v>
      </c>
      <c r="G92" s="138">
        <f t="shared" si="6"/>
        <v>9.36</v>
      </c>
      <c r="H92" s="137">
        <f t="shared" si="7"/>
        <v>7.4879999999999995</v>
      </c>
      <c r="I92" s="193"/>
      <c r="J92" s="164">
        <f t="shared" si="8"/>
        <v>0</v>
      </c>
      <c r="K92" s="136">
        <f t="shared" si="9"/>
        <v>9.36</v>
      </c>
    </row>
    <row r="93" spans="1:11" s="176" customFormat="1" ht="113.1" customHeight="1">
      <c r="A93" s="221" t="s">
        <v>404</v>
      </c>
      <c r="B93" s="221" t="s">
        <v>405</v>
      </c>
      <c r="C93" s="202" t="s">
        <v>404</v>
      </c>
      <c r="D93" s="124" t="s">
        <v>406</v>
      </c>
      <c r="E93" s="32">
        <v>3</v>
      </c>
      <c r="F93" s="125">
        <v>9.36</v>
      </c>
      <c r="G93" s="138">
        <f t="shared" si="6"/>
        <v>9.36</v>
      </c>
      <c r="H93" s="137">
        <f t="shared" si="7"/>
        <v>7.4879999999999995</v>
      </c>
      <c r="I93" s="193"/>
      <c r="J93" s="164">
        <f t="shared" si="8"/>
        <v>0</v>
      </c>
      <c r="K93" s="136">
        <f t="shared" si="9"/>
        <v>9.36</v>
      </c>
    </row>
    <row r="94" spans="1:11" s="176" customFormat="1" ht="113.1" customHeight="1">
      <c r="A94" s="221" t="s">
        <v>407</v>
      </c>
      <c r="B94" s="221" t="s">
        <v>408</v>
      </c>
      <c r="C94" s="202" t="s">
        <v>407</v>
      </c>
      <c r="D94" s="124" t="s">
        <v>409</v>
      </c>
      <c r="E94" s="32">
        <v>3</v>
      </c>
      <c r="F94" s="125">
        <v>9.36</v>
      </c>
      <c r="G94" s="138">
        <f t="shared" si="6"/>
        <v>9.36</v>
      </c>
      <c r="H94" s="137">
        <f t="shared" si="7"/>
        <v>7.4879999999999995</v>
      </c>
      <c r="I94" s="193"/>
      <c r="J94" s="164">
        <f t="shared" si="8"/>
        <v>0</v>
      </c>
      <c r="K94" s="136">
        <f t="shared" si="9"/>
        <v>9.36</v>
      </c>
    </row>
    <row r="95" spans="1:11" s="176" customFormat="1" ht="113.1" customHeight="1">
      <c r="A95" s="221" t="s">
        <v>410</v>
      </c>
      <c r="B95" s="221" t="s">
        <v>411</v>
      </c>
      <c r="C95" s="202" t="s">
        <v>410</v>
      </c>
      <c r="D95" s="124" t="s">
        <v>412</v>
      </c>
      <c r="E95" s="32">
        <v>3</v>
      </c>
      <c r="F95" s="125">
        <v>9.36</v>
      </c>
      <c r="G95" s="138">
        <f t="shared" si="6"/>
        <v>9.36</v>
      </c>
      <c r="H95" s="137">
        <f t="shared" si="7"/>
        <v>7.4879999999999995</v>
      </c>
      <c r="I95" s="193"/>
      <c r="J95" s="164">
        <f t="shared" si="8"/>
        <v>0</v>
      </c>
      <c r="K95" s="136">
        <f t="shared" si="9"/>
        <v>9.36</v>
      </c>
    </row>
    <row r="96" spans="1:11" s="176" customFormat="1" ht="113.1" customHeight="1">
      <c r="A96" s="221" t="s">
        <v>413</v>
      </c>
      <c r="B96" s="221" t="s">
        <v>414</v>
      </c>
      <c r="C96" s="202" t="s">
        <v>413</v>
      </c>
      <c r="D96" s="124" t="s">
        <v>415</v>
      </c>
      <c r="E96" s="32">
        <v>3</v>
      </c>
      <c r="F96" s="125">
        <v>9.36</v>
      </c>
      <c r="G96" s="138">
        <f t="shared" si="6"/>
        <v>9.36</v>
      </c>
      <c r="H96" s="137">
        <f t="shared" si="7"/>
        <v>7.4879999999999995</v>
      </c>
      <c r="I96" s="193"/>
      <c r="J96" s="164">
        <f t="shared" si="8"/>
        <v>0</v>
      </c>
      <c r="K96" s="136">
        <f t="shared" si="9"/>
        <v>9.36</v>
      </c>
    </row>
    <row r="97" spans="1:12" s="176" customFormat="1" ht="113.1" customHeight="1">
      <c r="A97" s="221" t="s">
        <v>416</v>
      </c>
      <c r="B97" s="221" t="s">
        <v>417</v>
      </c>
      <c r="C97" s="202" t="s">
        <v>416</v>
      </c>
      <c r="D97" s="124" t="s">
        <v>418</v>
      </c>
      <c r="E97" s="32">
        <v>3</v>
      </c>
      <c r="F97" s="125">
        <v>9.36</v>
      </c>
      <c r="G97" s="138">
        <f t="shared" si="6"/>
        <v>9.36</v>
      </c>
      <c r="H97" s="137">
        <f t="shared" si="7"/>
        <v>7.4879999999999995</v>
      </c>
      <c r="I97" s="193"/>
      <c r="J97" s="164">
        <f t="shared" si="8"/>
        <v>0</v>
      </c>
      <c r="K97" s="136">
        <f t="shared" si="9"/>
        <v>9.36</v>
      </c>
    </row>
    <row r="98" spans="1:12" s="176" customFormat="1" ht="113.1" customHeight="1">
      <c r="A98" s="221" t="s">
        <v>419</v>
      </c>
      <c r="B98" s="221" t="s">
        <v>420</v>
      </c>
      <c r="C98" s="202" t="s">
        <v>419</v>
      </c>
      <c r="D98" s="124" t="s">
        <v>421</v>
      </c>
      <c r="E98" s="32">
        <v>3</v>
      </c>
      <c r="F98" s="125">
        <v>9.36</v>
      </c>
      <c r="G98" s="138">
        <f t="shared" si="6"/>
        <v>9.36</v>
      </c>
      <c r="H98" s="137">
        <f t="shared" si="7"/>
        <v>7.4879999999999995</v>
      </c>
      <c r="I98" s="193"/>
      <c r="J98" s="164">
        <f t="shared" si="8"/>
        <v>0</v>
      </c>
      <c r="K98" s="136">
        <f t="shared" si="9"/>
        <v>9.36</v>
      </c>
    </row>
    <row r="99" spans="1:12" s="176" customFormat="1" ht="113.1" customHeight="1">
      <c r="A99" s="221" t="s">
        <v>422</v>
      </c>
      <c r="B99" s="221" t="s">
        <v>423</v>
      </c>
      <c r="C99" s="202" t="s">
        <v>422</v>
      </c>
      <c r="D99" s="124" t="s">
        <v>424</v>
      </c>
      <c r="E99" s="32">
        <v>3</v>
      </c>
      <c r="F99" s="125">
        <v>9.36</v>
      </c>
      <c r="G99" s="138">
        <f t="shared" si="6"/>
        <v>9.36</v>
      </c>
      <c r="H99" s="137">
        <f t="shared" si="7"/>
        <v>7.4879999999999995</v>
      </c>
      <c r="I99" s="193"/>
      <c r="J99" s="164">
        <f t="shared" si="8"/>
        <v>0</v>
      </c>
      <c r="K99" s="136">
        <f t="shared" si="9"/>
        <v>9.36</v>
      </c>
    </row>
    <row r="100" spans="1:12" s="176" customFormat="1" ht="113.1" customHeight="1">
      <c r="A100" s="221" t="s">
        <v>425</v>
      </c>
      <c r="B100" s="221" t="s">
        <v>426</v>
      </c>
      <c r="C100" s="202" t="s">
        <v>425</v>
      </c>
      <c r="D100" s="124" t="s">
        <v>427</v>
      </c>
      <c r="E100" s="32">
        <v>3</v>
      </c>
      <c r="F100" s="125">
        <v>9.36</v>
      </c>
      <c r="G100" s="138">
        <f t="shared" si="6"/>
        <v>9.36</v>
      </c>
      <c r="H100" s="137">
        <f t="shared" si="7"/>
        <v>7.4879999999999995</v>
      </c>
      <c r="I100" s="193"/>
      <c r="J100" s="164">
        <f t="shared" si="8"/>
        <v>0</v>
      </c>
      <c r="K100" s="136">
        <f t="shared" si="9"/>
        <v>9.36</v>
      </c>
    </row>
    <row r="101" spans="1:12" s="176" customFormat="1" ht="113.1" customHeight="1">
      <c r="A101" s="221" t="s">
        <v>428</v>
      </c>
      <c r="B101" s="221" t="s">
        <v>429</v>
      </c>
      <c r="C101" s="202" t="s">
        <v>428</v>
      </c>
      <c r="D101" s="124" t="s">
        <v>430</v>
      </c>
      <c r="E101" s="32">
        <v>3</v>
      </c>
      <c r="F101" s="125">
        <v>9.36</v>
      </c>
      <c r="G101" s="138">
        <f t="shared" si="6"/>
        <v>9.36</v>
      </c>
      <c r="H101" s="137">
        <f t="shared" si="7"/>
        <v>7.4879999999999995</v>
      </c>
      <c r="I101" s="193"/>
      <c r="J101" s="164">
        <f t="shared" si="8"/>
        <v>0</v>
      </c>
      <c r="K101" s="136">
        <f t="shared" si="9"/>
        <v>9.36</v>
      </c>
    </row>
    <row r="102" spans="1:12" s="176" customFormat="1" ht="113.1" customHeight="1">
      <c r="A102" s="221" t="s">
        <v>431</v>
      </c>
      <c r="B102" s="221" t="s">
        <v>432</v>
      </c>
      <c r="C102" s="202" t="s">
        <v>431</v>
      </c>
      <c r="D102" s="124" t="s">
        <v>433</v>
      </c>
      <c r="E102" s="32">
        <v>3</v>
      </c>
      <c r="F102" s="125">
        <v>9.36</v>
      </c>
      <c r="G102" s="138">
        <f t="shared" si="6"/>
        <v>9.36</v>
      </c>
      <c r="H102" s="137">
        <f t="shared" si="7"/>
        <v>7.4879999999999995</v>
      </c>
      <c r="I102" s="193"/>
      <c r="J102" s="164">
        <f t="shared" si="8"/>
        <v>0</v>
      </c>
      <c r="K102" s="136">
        <f t="shared" si="9"/>
        <v>9.36</v>
      </c>
    </row>
    <row r="103" spans="1:12" s="176" customFormat="1" ht="113.1" customHeight="1">
      <c r="A103" s="221" t="s">
        <v>434</v>
      </c>
      <c r="B103" s="221" t="s">
        <v>435</v>
      </c>
      <c r="C103" s="202" t="s">
        <v>434</v>
      </c>
      <c r="D103" s="124" t="s">
        <v>436</v>
      </c>
      <c r="E103" s="32">
        <v>3</v>
      </c>
      <c r="F103" s="125">
        <v>9.36</v>
      </c>
      <c r="G103" s="138">
        <f t="shared" si="6"/>
        <v>9.36</v>
      </c>
      <c r="H103" s="137">
        <f t="shared" si="7"/>
        <v>7.4879999999999995</v>
      </c>
      <c r="I103" s="193"/>
      <c r="J103" s="164">
        <f t="shared" si="8"/>
        <v>0</v>
      </c>
      <c r="K103" s="136">
        <f t="shared" si="9"/>
        <v>9.36</v>
      </c>
    </row>
    <row r="104" spans="1:12" s="176" customFormat="1" ht="113.1" customHeight="1">
      <c r="A104" s="221" t="s">
        <v>437</v>
      </c>
      <c r="B104" s="221" t="s">
        <v>438</v>
      </c>
      <c r="C104" s="202" t="s">
        <v>437</v>
      </c>
      <c r="D104" s="124" t="s">
        <v>439</v>
      </c>
      <c r="E104" s="32">
        <v>3</v>
      </c>
      <c r="F104" s="125">
        <v>9.36</v>
      </c>
      <c r="G104" s="138">
        <f t="shared" si="6"/>
        <v>9.36</v>
      </c>
      <c r="H104" s="137">
        <f t="shared" si="7"/>
        <v>7.4879999999999995</v>
      </c>
      <c r="I104" s="193"/>
      <c r="J104" s="164">
        <f t="shared" si="8"/>
        <v>0</v>
      </c>
      <c r="K104" s="136">
        <f t="shared" si="9"/>
        <v>9.36</v>
      </c>
    </row>
    <row r="105" spans="1:12" s="176" customFormat="1" ht="113.1" customHeight="1">
      <c r="A105" s="221" t="s">
        <v>440</v>
      </c>
      <c r="B105" s="221" t="s">
        <v>441</v>
      </c>
      <c r="C105" s="202" t="s">
        <v>440</v>
      </c>
      <c r="D105" s="124" t="s">
        <v>442</v>
      </c>
      <c r="E105" s="32">
        <v>3</v>
      </c>
      <c r="F105" s="125">
        <v>9.36</v>
      </c>
      <c r="G105" s="138">
        <f t="shared" si="6"/>
        <v>9.36</v>
      </c>
      <c r="H105" s="137">
        <f t="shared" si="7"/>
        <v>7.4879999999999995</v>
      </c>
      <c r="I105" s="193"/>
      <c r="J105" s="164">
        <f t="shared" si="8"/>
        <v>0</v>
      </c>
      <c r="K105" s="136">
        <f t="shared" si="9"/>
        <v>9.36</v>
      </c>
    </row>
    <row r="106" spans="1:12" s="176" customFormat="1" ht="113.1" customHeight="1">
      <c r="A106" s="221" t="s">
        <v>443</v>
      </c>
      <c r="B106" s="221" t="s">
        <v>444</v>
      </c>
      <c r="C106" s="202" t="s">
        <v>443</v>
      </c>
      <c r="D106" s="124" t="s">
        <v>445</v>
      </c>
      <c r="E106" s="32">
        <v>3</v>
      </c>
      <c r="F106" s="125">
        <v>9.36</v>
      </c>
      <c r="G106" s="138">
        <f t="shared" si="6"/>
        <v>9.36</v>
      </c>
      <c r="H106" s="137">
        <f t="shared" si="7"/>
        <v>7.4879999999999995</v>
      </c>
      <c r="I106" s="193"/>
      <c r="J106" s="164">
        <f t="shared" si="8"/>
        <v>0</v>
      </c>
      <c r="K106" s="136">
        <f t="shared" si="9"/>
        <v>9.36</v>
      </c>
    </row>
    <row r="107" spans="1:12" s="176" customFormat="1" ht="113.1" customHeight="1">
      <c r="A107" s="221" t="s">
        <v>446</v>
      </c>
      <c r="B107" s="221" t="s">
        <v>447</v>
      </c>
      <c r="C107" s="202" t="s">
        <v>446</v>
      </c>
      <c r="D107" s="124" t="s">
        <v>448</v>
      </c>
      <c r="E107" s="32">
        <v>3</v>
      </c>
      <c r="F107" s="125">
        <v>9.36</v>
      </c>
      <c r="G107" s="138">
        <f t="shared" si="6"/>
        <v>9.36</v>
      </c>
      <c r="H107" s="137">
        <f t="shared" si="7"/>
        <v>7.4879999999999995</v>
      </c>
      <c r="I107" s="193"/>
      <c r="J107" s="164">
        <f t="shared" si="8"/>
        <v>0</v>
      </c>
      <c r="K107" s="136">
        <f t="shared" si="9"/>
        <v>9.36</v>
      </c>
    </row>
    <row r="108" spans="1:12" s="165" customFormat="1" ht="113.1" customHeight="1">
      <c r="A108" s="221" t="s">
        <v>449</v>
      </c>
      <c r="B108" s="221" t="s">
        <v>450</v>
      </c>
      <c r="C108" s="202" t="s">
        <v>449</v>
      </c>
      <c r="D108" s="124" t="s">
        <v>451</v>
      </c>
      <c r="E108" s="32">
        <v>3</v>
      </c>
      <c r="F108" s="125">
        <v>9.36</v>
      </c>
      <c r="G108" s="138">
        <f t="shared" si="6"/>
        <v>9.36</v>
      </c>
      <c r="H108" s="137">
        <f t="shared" si="7"/>
        <v>7.4879999999999995</v>
      </c>
      <c r="I108" s="193"/>
      <c r="J108" s="164">
        <f t="shared" si="8"/>
        <v>0</v>
      </c>
      <c r="K108" s="136">
        <f t="shared" si="9"/>
        <v>9.36</v>
      </c>
      <c r="L108" s="174"/>
    </row>
    <row r="109" spans="1:12" s="165" customFormat="1" ht="113.1" customHeight="1">
      <c r="A109" s="221" t="s">
        <v>452</v>
      </c>
      <c r="B109" s="221" t="s">
        <v>453</v>
      </c>
      <c r="C109" s="202" t="s">
        <v>452</v>
      </c>
      <c r="D109" s="124" t="s">
        <v>454</v>
      </c>
      <c r="E109" s="32">
        <v>3</v>
      </c>
      <c r="F109" s="125">
        <v>9.36</v>
      </c>
      <c r="G109" s="138">
        <f t="shared" si="6"/>
        <v>9.36</v>
      </c>
      <c r="H109" s="137">
        <f t="shared" si="7"/>
        <v>7.4879999999999995</v>
      </c>
      <c r="I109" s="193"/>
      <c r="J109" s="164">
        <f t="shared" si="8"/>
        <v>0</v>
      </c>
      <c r="K109" s="136">
        <f t="shared" si="9"/>
        <v>9.36</v>
      </c>
    </row>
    <row r="110" spans="1:12" s="165" customFormat="1" ht="113.1" customHeight="1">
      <c r="A110" s="221" t="s">
        <v>455</v>
      </c>
      <c r="B110" s="221" t="s">
        <v>456</v>
      </c>
      <c r="C110" s="202" t="s">
        <v>455</v>
      </c>
      <c r="D110" s="124" t="s">
        <v>457</v>
      </c>
      <c r="E110" s="32">
        <v>3</v>
      </c>
      <c r="F110" s="125">
        <v>12.61</v>
      </c>
      <c r="G110" s="138">
        <f t="shared" si="6"/>
        <v>12.61</v>
      </c>
      <c r="H110" s="137">
        <f t="shared" si="7"/>
        <v>10.088000000000001</v>
      </c>
      <c r="I110" s="193"/>
      <c r="J110" s="164">
        <f t="shared" si="8"/>
        <v>0</v>
      </c>
      <c r="K110" s="136">
        <f t="shared" si="9"/>
        <v>12.61</v>
      </c>
    </row>
    <row r="111" spans="1:12" s="165" customFormat="1" ht="113.1" customHeight="1">
      <c r="A111" s="221" t="s">
        <v>458</v>
      </c>
      <c r="B111" s="221" t="s">
        <v>459</v>
      </c>
      <c r="C111" s="202" t="s">
        <v>458</v>
      </c>
      <c r="D111" s="124" t="s">
        <v>460</v>
      </c>
      <c r="E111" s="32">
        <v>3</v>
      </c>
      <c r="F111" s="125">
        <v>12.61</v>
      </c>
      <c r="G111" s="138">
        <f t="shared" si="6"/>
        <v>12.61</v>
      </c>
      <c r="H111" s="137">
        <f t="shared" si="7"/>
        <v>10.088000000000001</v>
      </c>
      <c r="I111" s="193"/>
      <c r="J111" s="164">
        <f t="shared" si="8"/>
        <v>0</v>
      </c>
      <c r="K111" s="136">
        <f t="shared" si="9"/>
        <v>12.61</v>
      </c>
    </row>
    <row r="112" spans="1:12" s="165" customFormat="1" ht="113.1" customHeight="1">
      <c r="A112" s="221" t="s">
        <v>461</v>
      </c>
      <c r="B112" s="221" t="s">
        <v>462</v>
      </c>
      <c r="C112" s="202" t="s">
        <v>461</v>
      </c>
      <c r="D112" s="124" t="s">
        <v>463</v>
      </c>
      <c r="E112" s="32">
        <v>3</v>
      </c>
      <c r="F112" s="125">
        <v>12.61</v>
      </c>
      <c r="G112" s="138">
        <f t="shared" si="6"/>
        <v>12.61</v>
      </c>
      <c r="H112" s="137">
        <f t="shared" si="7"/>
        <v>10.088000000000001</v>
      </c>
      <c r="I112" s="193"/>
      <c r="J112" s="164">
        <f t="shared" si="8"/>
        <v>0</v>
      </c>
      <c r="K112" s="136">
        <f t="shared" si="9"/>
        <v>12.61</v>
      </c>
    </row>
    <row r="113" spans="1:11" s="165" customFormat="1" ht="113.1" customHeight="1">
      <c r="A113" s="221" t="s">
        <v>464</v>
      </c>
      <c r="B113" s="221" t="s">
        <v>465</v>
      </c>
      <c r="C113" s="202" t="s">
        <v>464</v>
      </c>
      <c r="D113" s="124" t="s">
        <v>466</v>
      </c>
      <c r="E113" s="32">
        <v>3</v>
      </c>
      <c r="F113" s="125">
        <v>12.61</v>
      </c>
      <c r="G113" s="138">
        <f t="shared" si="6"/>
        <v>12.61</v>
      </c>
      <c r="H113" s="137">
        <f t="shared" si="7"/>
        <v>10.088000000000001</v>
      </c>
      <c r="I113" s="193"/>
      <c r="J113" s="164">
        <f t="shared" si="8"/>
        <v>0</v>
      </c>
      <c r="K113" s="136">
        <f t="shared" si="9"/>
        <v>12.61</v>
      </c>
    </row>
    <row r="114" spans="1:11" s="165" customFormat="1" ht="113.1" customHeight="1" collapsed="1">
      <c r="A114" s="221" t="s">
        <v>467</v>
      </c>
      <c r="B114" s="221" t="s">
        <v>468</v>
      </c>
      <c r="C114" s="202" t="s">
        <v>467</v>
      </c>
      <c r="D114" s="124" t="s">
        <v>469</v>
      </c>
      <c r="E114" s="32">
        <v>3</v>
      </c>
      <c r="F114" s="125">
        <v>12.61</v>
      </c>
      <c r="G114" s="138">
        <f t="shared" si="6"/>
        <v>12.61</v>
      </c>
      <c r="H114" s="137">
        <f t="shared" si="7"/>
        <v>10.088000000000001</v>
      </c>
      <c r="I114" s="193"/>
      <c r="J114" s="164">
        <f t="shared" si="8"/>
        <v>0</v>
      </c>
      <c r="K114" s="136">
        <f t="shared" si="9"/>
        <v>12.61</v>
      </c>
    </row>
    <row r="115" spans="1:11" s="165" customFormat="1" ht="113.1" customHeight="1">
      <c r="A115" s="221" t="s">
        <v>470</v>
      </c>
      <c r="B115" s="221" t="s">
        <v>471</v>
      </c>
      <c r="C115" s="202" t="s">
        <v>470</v>
      </c>
      <c r="D115" s="124" t="s">
        <v>472</v>
      </c>
      <c r="E115" s="32">
        <v>3</v>
      </c>
      <c r="F115" s="125">
        <v>12.61</v>
      </c>
      <c r="G115" s="138">
        <f t="shared" si="6"/>
        <v>12.61</v>
      </c>
      <c r="H115" s="137">
        <f t="shared" si="7"/>
        <v>10.088000000000001</v>
      </c>
      <c r="I115" s="193"/>
      <c r="J115" s="164">
        <f t="shared" si="8"/>
        <v>0</v>
      </c>
      <c r="K115" s="136">
        <f t="shared" si="9"/>
        <v>12.61</v>
      </c>
    </row>
    <row r="116" spans="1:11" s="165" customFormat="1" ht="113.1" customHeight="1">
      <c r="A116" s="221" t="s">
        <v>473</v>
      </c>
      <c r="B116" s="221" t="s">
        <v>474</v>
      </c>
      <c r="C116" s="202" t="s">
        <v>473</v>
      </c>
      <c r="D116" s="124" t="s">
        <v>475</v>
      </c>
      <c r="E116" s="32">
        <v>3</v>
      </c>
      <c r="F116" s="125">
        <v>12.61</v>
      </c>
      <c r="G116" s="138">
        <f t="shared" si="6"/>
        <v>12.61</v>
      </c>
      <c r="H116" s="137">
        <f t="shared" ref="H116:H147" si="10">G116*(1-0.2)</f>
        <v>10.088000000000001</v>
      </c>
      <c r="I116" s="193"/>
      <c r="J116" s="164">
        <f t="shared" si="8"/>
        <v>0</v>
      </c>
      <c r="K116" s="136">
        <f t="shared" ref="K116:K133" si="11">IF($J$459&gt;499,G116*(1-0.2),G116)</f>
        <v>12.61</v>
      </c>
    </row>
    <row r="117" spans="1:11" s="165" customFormat="1" ht="113.1" customHeight="1">
      <c r="A117" s="221" t="s">
        <v>476</v>
      </c>
      <c r="B117" s="221" t="s">
        <v>477</v>
      </c>
      <c r="C117" s="202" t="s">
        <v>476</v>
      </c>
      <c r="D117" s="124" t="s">
        <v>478</v>
      </c>
      <c r="E117" s="32">
        <v>3</v>
      </c>
      <c r="F117" s="125">
        <v>12.61</v>
      </c>
      <c r="G117" s="138">
        <f t="shared" si="6"/>
        <v>12.61</v>
      </c>
      <c r="H117" s="137">
        <f t="shared" si="10"/>
        <v>10.088000000000001</v>
      </c>
      <c r="I117" s="193"/>
      <c r="J117" s="164">
        <f t="shared" si="8"/>
        <v>0</v>
      </c>
      <c r="K117" s="136">
        <f t="shared" si="11"/>
        <v>12.61</v>
      </c>
    </row>
    <row r="118" spans="1:11" s="165" customFormat="1" ht="113.1" customHeight="1">
      <c r="A118" s="221" t="s">
        <v>479</v>
      </c>
      <c r="B118" s="221" t="s">
        <v>480</v>
      </c>
      <c r="C118" s="202" t="s">
        <v>479</v>
      </c>
      <c r="D118" s="124" t="s">
        <v>481</v>
      </c>
      <c r="E118" s="32">
        <v>3</v>
      </c>
      <c r="F118" s="125">
        <v>12.61</v>
      </c>
      <c r="G118" s="138">
        <f t="shared" si="6"/>
        <v>12.61</v>
      </c>
      <c r="H118" s="137">
        <f t="shared" si="10"/>
        <v>10.088000000000001</v>
      </c>
      <c r="I118" s="193"/>
      <c r="J118" s="164">
        <f t="shared" si="8"/>
        <v>0</v>
      </c>
      <c r="K118" s="136">
        <f t="shared" si="11"/>
        <v>12.61</v>
      </c>
    </row>
    <row r="119" spans="1:11" s="165" customFormat="1" ht="113.1" customHeight="1">
      <c r="A119" s="221" t="s">
        <v>482</v>
      </c>
      <c r="B119" s="221" t="s">
        <v>483</v>
      </c>
      <c r="C119" s="202" t="s">
        <v>482</v>
      </c>
      <c r="D119" s="124" t="s">
        <v>484</v>
      </c>
      <c r="E119" s="32">
        <v>3</v>
      </c>
      <c r="F119" s="125">
        <v>12.61</v>
      </c>
      <c r="G119" s="138">
        <f t="shared" si="6"/>
        <v>12.61</v>
      </c>
      <c r="H119" s="137">
        <f t="shared" si="10"/>
        <v>10.088000000000001</v>
      </c>
      <c r="I119" s="193"/>
      <c r="J119" s="164">
        <f t="shared" si="8"/>
        <v>0</v>
      </c>
      <c r="K119" s="136">
        <f t="shared" si="11"/>
        <v>12.61</v>
      </c>
    </row>
    <row r="120" spans="1:11" s="165" customFormat="1" ht="113.1" customHeight="1">
      <c r="A120" s="221" t="s">
        <v>485</v>
      </c>
      <c r="B120" s="221" t="s">
        <v>486</v>
      </c>
      <c r="C120" s="202" t="s">
        <v>485</v>
      </c>
      <c r="D120" s="124" t="s">
        <v>487</v>
      </c>
      <c r="E120" s="32">
        <v>3</v>
      </c>
      <c r="F120" s="125">
        <v>12.61</v>
      </c>
      <c r="G120" s="138">
        <f t="shared" si="6"/>
        <v>12.61</v>
      </c>
      <c r="H120" s="137">
        <f t="shared" si="10"/>
        <v>10.088000000000001</v>
      </c>
      <c r="I120" s="193"/>
      <c r="J120" s="164">
        <f t="shared" si="8"/>
        <v>0</v>
      </c>
      <c r="K120" s="136">
        <f t="shared" si="11"/>
        <v>12.61</v>
      </c>
    </row>
    <row r="121" spans="1:11" s="165" customFormat="1" ht="113.1" customHeight="1">
      <c r="A121" s="221" t="s">
        <v>488</v>
      </c>
      <c r="B121" s="221" t="s">
        <v>489</v>
      </c>
      <c r="C121" s="202" t="s">
        <v>488</v>
      </c>
      <c r="D121" s="124" t="s">
        <v>490</v>
      </c>
      <c r="E121" s="32">
        <v>3</v>
      </c>
      <c r="F121" s="125">
        <v>12.61</v>
      </c>
      <c r="G121" s="138">
        <f t="shared" si="6"/>
        <v>12.61</v>
      </c>
      <c r="H121" s="137">
        <f t="shared" si="10"/>
        <v>10.088000000000001</v>
      </c>
      <c r="I121" s="193"/>
      <c r="J121" s="164">
        <f t="shared" si="8"/>
        <v>0</v>
      </c>
      <c r="K121" s="136">
        <f t="shared" si="11"/>
        <v>12.61</v>
      </c>
    </row>
    <row r="122" spans="1:11" s="165" customFormat="1" ht="113.1" customHeight="1">
      <c r="A122" s="221" t="s">
        <v>491</v>
      </c>
      <c r="B122" s="221" t="s">
        <v>492</v>
      </c>
      <c r="C122" s="202" t="s">
        <v>491</v>
      </c>
      <c r="D122" s="124" t="s">
        <v>493</v>
      </c>
      <c r="E122" s="32">
        <v>3</v>
      </c>
      <c r="F122" s="125">
        <v>12.61</v>
      </c>
      <c r="G122" s="138">
        <f t="shared" si="6"/>
        <v>12.61</v>
      </c>
      <c r="H122" s="137">
        <f t="shared" si="10"/>
        <v>10.088000000000001</v>
      </c>
      <c r="I122" s="193"/>
      <c r="J122" s="164">
        <f t="shared" si="8"/>
        <v>0</v>
      </c>
      <c r="K122" s="136">
        <f t="shared" si="11"/>
        <v>12.61</v>
      </c>
    </row>
    <row r="123" spans="1:11" s="165" customFormat="1" ht="113.1" customHeight="1">
      <c r="A123" s="221" t="s">
        <v>494</v>
      </c>
      <c r="B123" s="221" t="s">
        <v>495</v>
      </c>
      <c r="C123" s="202" t="s">
        <v>494</v>
      </c>
      <c r="D123" s="124" t="s">
        <v>496</v>
      </c>
      <c r="E123" s="32">
        <v>3</v>
      </c>
      <c r="F123" s="125">
        <v>12.61</v>
      </c>
      <c r="G123" s="138">
        <f t="shared" si="6"/>
        <v>12.61</v>
      </c>
      <c r="H123" s="137">
        <f t="shared" si="10"/>
        <v>10.088000000000001</v>
      </c>
      <c r="I123" s="193"/>
      <c r="J123" s="164">
        <f t="shared" si="8"/>
        <v>0</v>
      </c>
      <c r="K123" s="136">
        <f t="shared" si="11"/>
        <v>12.61</v>
      </c>
    </row>
    <row r="124" spans="1:11" s="165" customFormat="1" ht="113.1" customHeight="1">
      <c r="A124" s="221" t="s">
        <v>497</v>
      </c>
      <c r="B124" s="221" t="s">
        <v>498</v>
      </c>
      <c r="C124" s="202" t="s">
        <v>497</v>
      </c>
      <c r="D124" s="124" t="s">
        <v>499</v>
      </c>
      <c r="E124" s="32">
        <v>3</v>
      </c>
      <c r="F124" s="125">
        <v>12.61</v>
      </c>
      <c r="G124" s="138">
        <f t="shared" si="6"/>
        <v>12.61</v>
      </c>
      <c r="H124" s="137">
        <f t="shared" si="10"/>
        <v>10.088000000000001</v>
      </c>
      <c r="I124" s="193"/>
      <c r="J124" s="164">
        <f t="shared" si="8"/>
        <v>0</v>
      </c>
      <c r="K124" s="136">
        <f t="shared" si="11"/>
        <v>12.61</v>
      </c>
    </row>
    <row r="125" spans="1:11" s="165" customFormat="1" ht="113.1" customHeight="1">
      <c r="A125" s="221" t="s">
        <v>500</v>
      </c>
      <c r="B125" s="221" t="s">
        <v>501</v>
      </c>
      <c r="C125" s="202" t="s">
        <v>500</v>
      </c>
      <c r="D125" s="124" t="s">
        <v>502</v>
      </c>
      <c r="E125" s="32">
        <v>3</v>
      </c>
      <c r="F125" s="125">
        <v>12.61</v>
      </c>
      <c r="G125" s="138">
        <f t="shared" si="6"/>
        <v>12.61</v>
      </c>
      <c r="H125" s="137">
        <f t="shared" si="10"/>
        <v>10.088000000000001</v>
      </c>
      <c r="I125" s="193"/>
      <c r="J125" s="164">
        <f t="shared" si="8"/>
        <v>0</v>
      </c>
      <c r="K125" s="136">
        <f t="shared" si="11"/>
        <v>12.61</v>
      </c>
    </row>
    <row r="126" spans="1:11" s="165" customFormat="1" ht="113.1" customHeight="1">
      <c r="A126" s="221" t="s">
        <v>503</v>
      </c>
      <c r="B126" s="221" t="s">
        <v>504</v>
      </c>
      <c r="C126" s="202" t="s">
        <v>503</v>
      </c>
      <c r="D126" s="124" t="s">
        <v>505</v>
      </c>
      <c r="E126" s="32">
        <v>3</v>
      </c>
      <c r="F126" s="125">
        <v>12.61</v>
      </c>
      <c r="G126" s="138">
        <f t="shared" si="6"/>
        <v>12.61</v>
      </c>
      <c r="H126" s="137">
        <f t="shared" si="10"/>
        <v>10.088000000000001</v>
      </c>
      <c r="I126" s="193"/>
      <c r="J126" s="164">
        <f t="shared" si="8"/>
        <v>0</v>
      </c>
      <c r="K126" s="136">
        <f t="shared" si="11"/>
        <v>12.61</v>
      </c>
    </row>
    <row r="127" spans="1:11" s="165" customFormat="1" ht="113.1" customHeight="1">
      <c r="A127" s="221" t="s">
        <v>506</v>
      </c>
      <c r="B127" s="221" t="s">
        <v>507</v>
      </c>
      <c r="C127" s="202" t="s">
        <v>506</v>
      </c>
      <c r="D127" s="124" t="s">
        <v>508</v>
      </c>
      <c r="E127" s="32">
        <v>3</v>
      </c>
      <c r="F127" s="125">
        <v>12.61</v>
      </c>
      <c r="G127" s="138">
        <f t="shared" ref="G127:G140" si="12">F127*(1-$C$10)</f>
        <v>12.61</v>
      </c>
      <c r="H127" s="137">
        <f t="shared" si="10"/>
        <v>10.088000000000001</v>
      </c>
      <c r="I127" s="193"/>
      <c r="J127" s="164">
        <f t="shared" si="8"/>
        <v>0</v>
      </c>
      <c r="K127" s="136">
        <f t="shared" si="11"/>
        <v>12.61</v>
      </c>
    </row>
    <row r="128" spans="1:11" s="175" customFormat="1" ht="113.1" customHeight="1">
      <c r="A128" s="221" t="s">
        <v>509</v>
      </c>
      <c r="B128" s="221" t="s">
        <v>510</v>
      </c>
      <c r="C128" s="202" t="s">
        <v>509</v>
      </c>
      <c r="D128" s="124" t="s">
        <v>511</v>
      </c>
      <c r="E128" s="32">
        <v>3</v>
      </c>
      <c r="F128" s="125">
        <v>12.61</v>
      </c>
      <c r="G128" s="138">
        <f t="shared" si="12"/>
        <v>12.61</v>
      </c>
      <c r="H128" s="137">
        <f t="shared" si="10"/>
        <v>10.088000000000001</v>
      </c>
      <c r="I128" s="193"/>
      <c r="J128" s="164">
        <f t="shared" si="8"/>
        <v>0</v>
      </c>
      <c r="K128" s="136">
        <f t="shared" si="11"/>
        <v>12.61</v>
      </c>
    </row>
    <row r="129" spans="1:12" s="175" customFormat="1" ht="113.1" customHeight="1">
      <c r="A129" s="221" t="s">
        <v>512</v>
      </c>
      <c r="B129" s="221" t="s">
        <v>513</v>
      </c>
      <c r="C129" s="202" t="s">
        <v>512</v>
      </c>
      <c r="D129" s="124" t="s">
        <v>514</v>
      </c>
      <c r="E129" s="32">
        <v>3</v>
      </c>
      <c r="F129" s="125">
        <v>12.61</v>
      </c>
      <c r="G129" s="138">
        <f t="shared" si="12"/>
        <v>12.61</v>
      </c>
      <c r="H129" s="137">
        <f t="shared" si="10"/>
        <v>10.088000000000001</v>
      </c>
      <c r="I129" s="193"/>
      <c r="J129" s="164">
        <f t="shared" si="8"/>
        <v>0</v>
      </c>
      <c r="K129" s="136">
        <f t="shared" si="11"/>
        <v>12.61</v>
      </c>
    </row>
    <row r="130" spans="1:12" s="175" customFormat="1" ht="113.1" customHeight="1">
      <c r="A130" s="221" t="s">
        <v>515</v>
      </c>
      <c r="B130" s="221" t="s">
        <v>516</v>
      </c>
      <c r="C130" s="202" t="s">
        <v>515</v>
      </c>
      <c r="D130" s="124" t="s">
        <v>517</v>
      </c>
      <c r="E130" s="32">
        <v>3</v>
      </c>
      <c r="F130" s="125">
        <v>12.61</v>
      </c>
      <c r="G130" s="138">
        <f t="shared" si="12"/>
        <v>12.61</v>
      </c>
      <c r="H130" s="137">
        <f t="shared" si="10"/>
        <v>10.088000000000001</v>
      </c>
      <c r="I130" s="193"/>
      <c r="J130" s="164">
        <f t="shared" si="8"/>
        <v>0</v>
      </c>
      <c r="K130" s="136">
        <f t="shared" si="11"/>
        <v>12.61</v>
      </c>
    </row>
    <row r="131" spans="1:12" s="176" customFormat="1" ht="113.1" customHeight="1">
      <c r="A131" s="221" t="s">
        <v>518</v>
      </c>
      <c r="B131" s="221" t="s">
        <v>519</v>
      </c>
      <c r="C131" s="202" t="s">
        <v>518</v>
      </c>
      <c r="D131" s="124" t="s">
        <v>520</v>
      </c>
      <c r="E131" s="32">
        <v>3</v>
      </c>
      <c r="F131" s="125">
        <v>12.61</v>
      </c>
      <c r="G131" s="138">
        <f t="shared" si="12"/>
        <v>12.61</v>
      </c>
      <c r="H131" s="137">
        <f t="shared" si="10"/>
        <v>10.088000000000001</v>
      </c>
      <c r="I131" s="193"/>
      <c r="J131" s="164">
        <f t="shared" si="8"/>
        <v>0</v>
      </c>
      <c r="K131" s="136">
        <f t="shared" si="11"/>
        <v>12.61</v>
      </c>
    </row>
    <row r="132" spans="1:12" s="176" customFormat="1" ht="113.1" customHeight="1">
      <c r="A132" s="221" t="s">
        <v>521</v>
      </c>
      <c r="B132" s="221" t="s">
        <v>522</v>
      </c>
      <c r="C132" s="202" t="s">
        <v>521</v>
      </c>
      <c r="D132" s="124" t="s">
        <v>523</v>
      </c>
      <c r="E132" s="32">
        <v>3</v>
      </c>
      <c r="F132" s="125">
        <v>12.61</v>
      </c>
      <c r="G132" s="138">
        <f t="shared" si="12"/>
        <v>12.61</v>
      </c>
      <c r="H132" s="137">
        <f t="shared" si="10"/>
        <v>10.088000000000001</v>
      </c>
      <c r="I132" s="193"/>
      <c r="J132" s="164">
        <f t="shared" si="8"/>
        <v>0</v>
      </c>
      <c r="K132" s="136">
        <f t="shared" si="11"/>
        <v>12.61</v>
      </c>
    </row>
    <row r="133" spans="1:12" s="176" customFormat="1" ht="113.1" customHeight="1">
      <c r="A133" s="221" t="s">
        <v>524</v>
      </c>
      <c r="B133" s="221" t="s">
        <v>525</v>
      </c>
      <c r="C133" s="202" t="s">
        <v>524</v>
      </c>
      <c r="D133" s="124" t="s">
        <v>526</v>
      </c>
      <c r="E133" s="32">
        <v>3</v>
      </c>
      <c r="F133" s="125">
        <v>12.61</v>
      </c>
      <c r="G133" s="138">
        <f t="shared" si="12"/>
        <v>12.61</v>
      </c>
      <c r="H133" s="137">
        <f t="shared" si="10"/>
        <v>10.088000000000001</v>
      </c>
      <c r="I133" s="193"/>
      <c r="J133" s="164">
        <f t="shared" si="8"/>
        <v>0</v>
      </c>
      <c r="K133" s="136">
        <f t="shared" si="11"/>
        <v>12.61</v>
      </c>
    </row>
    <row r="134" spans="1:12" s="1" customFormat="1" ht="41.1" customHeight="1">
      <c r="A134" s="455"/>
      <c r="B134" s="456"/>
      <c r="C134" s="456"/>
      <c r="D134" s="457" t="s">
        <v>527</v>
      </c>
      <c r="E134" s="456"/>
      <c r="F134" s="456"/>
      <c r="G134" s="456"/>
      <c r="H134" s="456"/>
      <c r="I134" s="458"/>
      <c r="J134" s="456"/>
      <c r="K134" s="459"/>
    </row>
    <row r="135" spans="1:12" s="176" customFormat="1" ht="113.1" customHeight="1">
      <c r="A135" s="221" t="s">
        <v>528</v>
      </c>
      <c r="B135" s="221" t="s">
        <v>529</v>
      </c>
      <c r="C135" s="202" t="s">
        <v>528</v>
      </c>
      <c r="D135" s="124" t="s">
        <v>530</v>
      </c>
      <c r="E135" s="32">
        <v>3</v>
      </c>
      <c r="F135" s="125">
        <v>12.96</v>
      </c>
      <c r="G135" s="138">
        <f t="shared" si="12"/>
        <v>12.96</v>
      </c>
      <c r="H135" s="137">
        <f t="shared" ref="H135:H158" si="13">G135*(1-0.2)</f>
        <v>10.368000000000002</v>
      </c>
      <c r="I135" s="193"/>
      <c r="J135" s="164">
        <f t="shared" si="8"/>
        <v>0</v>
      </c>
      <c r="K135" s="136">
        <f t="shared" ref="K135:K158" si="14">IF($J$459&gt;499,G135*(1-0.2),G135)</f>
        <v>12.96</v>
      </c>
    </row>
    <row r="136" spans="1:12" s="176" customFormat="1" ht="113.1" customHeight="1">
      <c r="A136" s="221" t="s">
        <v>531</v>
      </c>
      <c r="B136" s="221" t="s">
        <v>532</v>
      </c>
      <c r="C136" s="202" t="s">
        <v>531</v>
      </c>
      <c r="D136" s="124" t="s">
        <v>533</v>
      </c>
      <c r="E136" s="32">
        <v>3</v>
      </c>
      <c r="F136" s="125">
        <v>12.96</v>
      </c>
      <c r="G136" s="138">
        <f t="shared" si="12"/>
        <v>12.96</v>
      </c>
      <c r="H136" s="137">
        <f t="shared" si="13"/>
        <v>10.368000000000002</v>
      </c>
      <c r="I136" s="193"/>
      <c r="J136" s="164">
        <f t="shared" si="8"/>
        <v>0</v>
      </c>
      <c r="K136" s="136">
        <f t="shared" si="14"/>
        <v>12.96</v>
      </c>
    </row>
    <row r="137" spans="1:12" s="176" customFormat="1" ht="113.1" customHeight="1">
      <c r="A137" s="221" t="s">
        <v>534</v>
      </c>
      <c r="B137" s="221" t="s">
        <v>535</v>
      </c>
      <c r="C137" s="202" t="s">
        <v>534</v>
      </c>
      <c r="D137" s="124" t="s">
        <v>536</v>
      </c>
      <c r="E137" s="32">
        <v>3</v>
      </c>
      <c r="F137" s="125">
        <v>12.96</v>
      </c>
      <c r="G137" s="138">
        <f t="shared" si="12"/>
        <v>12.96</v>
      </c>
      <c r="H137" s="137">
        <f t="shared" si="13"/>
        <v>10.368000000000002</v>
      </c>
      <c r="I137" s="193"/>
      <c r="J137" s="164">
        <f t="shared" si="8"/>
        <v>0</v>
      </c>
      <c r="K137" s="136">
        <f t="shared" si="14"/>
        <v>12.96</v>
      </c>
    </row>
    <row r="138" spans="1:12" s="176" customFormat="1" ht="113.1" customHeight="1">
      <c r="A138" s="221" t="s">
        <v>537</v>
      </c>
      <c r="B138" s="221" t="s">
        <v>538</v>
      </c>
      <c r="C138" s="202" t="s">
        <v>537</v>
      </c>
      <c r="D138" s="124" t="s">
        <v>539</v>
      </c>
      <c r="E138" s="32">
        <v>3</v>
      </c>
      <c r="F138" s="125">
        <v>12.96</v>
      </c>
      <c r="G138" s="138">
        <f t="shared" si="12"/>
        <v>12.96</v>
      </c>
      <c r="H138" s="137">
        <f t="shared" si="13"/>
        <v>10.368000000000002</v>
      </c>
      <c r="I138" s="193"/>
      <c r="J138" s="164">
        <f t="shared" si="8"/>
        <v>0</v>
      </c>
      <c r="K138" s="136">
        <f t="shared" si="14"/>
        <v>12.96</v>
      </c>
    </row>
    <row r="139" spans="1:12" s="176" customFormat="1" ht="113.1" customHeight="1">
      <c r="A139" s="221" t="s">
        <v>540</v>
      </c>
      <c r="B139" s="221" t="s">
        <v>541</v>
      </c>
      <c r="C139" s="202" t="s">
        <v>540</v>
      </c>
      <c r="D139" s="124" t="s">
        <v>542</v>
      </c>
      <c r="E139" s="32">
        <v>3</v>
      </c>
      <c r="F139" s="125">
        <v>12.96</v>
      </c>
      <c r="G139" s="138">
        <f t="shared" si="12"/>
        <v>12.96</v>
      </c>
      <c r="H139" s="137">
        <f t="shared" si="13"/>
        <v>10.368000000000002</v>
      </c>
      <c r="I139" s="193"/>
      <c r="J139" s="164">
        <f t="shared" si="8"/>
        <v>0</v>
      </c>
      <c r="K139" s="136">
        <f t="shared" si="14"/>
        <v>12.96</v>
      </c>
    </row>
    <row r="140" spans="1:12" s="176" customFormat="1" ht="113.1" customHeight="1">
      <c r="A140" s="221" t="s">
        <v>543</v>
      </c>
      <c r="B140" s="221" t="s">
        <v>544</v>
      </c>
      <c r="C140" s="202" t="s">
        <v>543</v>
      </c>
      <c r="D140" s="124" t="s">
        <v>545</v>
      </c>
      <c r="E140" s="32">
        <v>3</v>
      </c>
      <c r="F140" s="125">
        <v>12.96</v>
      </c>
      <c r="G140" s="138">
        <f t="shared" si="12"/>
        <v>12.96</v>
      </c>
      <c r="H140" s="137">
        <f t="shared" si="13"/>
        <v>10.368000000000002</v>
      </c>
      <c r="I140" s="193"/>
      <c r="J140" s="164">
        <f t="shared" si="8"/>
        <v>0</v>
      </c>
      <c r="K140" s="136">
        <f t="shared" si="14"/>
        <v>12.96</v>
      </c>
    </row>
    <row r="141" spans="1:12" s="165" customFormat="1" ht="113.1" customHeight="1">
      <c r="A141" s="221" t="s">
        <v>546</v>
      </c>
      <c r="B141" s="221" t="s">
        <v>547</v>
      </c>
      <c r="C141" s="202" t="s">
        <v>546</v>
      </c>
      <c r="D141" s="124" t="s">
        <v>548</v>
      </c>
      <c r="E141" s="32">
        <v>3</v>
      </c>
      <c r="F141" s="125">
        <v>12.96</v>
      </c>
      <c r="G141" s="138">
        <f>F141*(1-$C$10)</f>
        <v>12.96</v>
      </c>
      <c r="H141" s="137">
        <f t="shared" si="13"/>
        <v>10.368000000000002</v>
      </c>
      <c r="I141" s="193"/>
      <c r="J141" s="164">
        <f t="shared" si="8"/>
        <v>0</v>
      </c>
      <c r="K141" s="136">
        <f t="shared" si="14"/>
        <v>12.96</v>
      </c>
    </row>
    <row r="142" spans="1:12" s="165" customFormat="1" ht="113.1" customHeight="1">
      <c r="A142" s="221" t="s">
        <v>549</v>
      </c>
      <c r="B142" s="221" t="s">
        <v>550</v>
      </c>
      <c r="C142" s="202" t="s">
        <v>549</v>
      </c>
      <c r="D142" s="124" t="s">
        <v>551</v>
      </c>
      <c r="E142" s="32">
        <v>3</v>
      </c>
      <c r="F142" s="125">
        <v>12.96</v>
      </c>
      <c r="G142" s="138">
        <f t="shared" ref="G142:G183" si="15">F142*(1-$C$10)</f>
        <v>12.96</v>
      </c>
      <c r="H142" s="137">
        <f t="shared" si="13"/>
        <v>10.368000000000002</v>
      </c>
      <c r="I142" s="193"/>
      <c r="J142" s="164">
        <f t="shared" si="8"/>
        <v>0</v>
      </c>
      <c r="K142" s="136">
        <f t="shared" si="14"/>
        <v>12.96</v>
      </c>
      <c r="L142" s="174"/>
    </row>
    <row r="143" spans="1:12" s="165" customFormat="1" ht="113.1" customHeight="1">
      <c r="A143" s="221" t="s">
        <v>552</v>
      </c>
      <c r="B143" s="221" t="s">
        <v>553</v>
      </c>
      <c r="C143" s="202" t="s">
        <v>552</v>
      </c>
      <c r="D143" s="124" t="s">
        <v>554</v>
      </c>
      <c r="E143" s="32">
        <v>3</v>
      </c>
      <c r="F143" s="125">
        <v>12.96</v>
      </c>
      <c r="G143" s="138">
        <f t="shared" si="15"/>
        <v>12.96</v>
      </c>
      <c r="H143" s="137">
        <f t="shared" si="13"/>
        <v>10.368000000000002</v>
      </c>
      <c r="I143" s="193"/>
      <c r="J143" s="164">
        <f t="shared" si="8"/>
        <v>0</v>
      </c>
      <c r="K143" s="136">
        <f t="shared" si="14"/>
        <v>12.96</v>
      </c>
    </row>
    <row r="144" spans="1:12" s="165" customFormat="1" ht="113.1" customHeight="1">
      <c r="A144" s="221" t="s">
        <v>555</v>
      </c>
      <c r="B144" s="221" t="s">
        <v>556</v>
      </c>
      <c r="C144" s="202" t="s">
        <v>555</v>
      </c>
      <c r="D144" s="124" t="s">
        <v>557</v>
      </c>
      <c r="E144" s="32">
        <v>3</v>
      </c>
      <c r="F144" s="125">
        <v>12.96</v>
      </c>
      <c r="G144" s="138">
        <f t="shared" si="15"/>
        <v>12.96</v>
      </c>
      <c r="H144" s="137">
        <f t="shared" si="13"/>
        <v>10.368000000000002</v>
      </c>
      <c r="I144" s="193"/>
      <c r="J144" s="164">
        <f t="shared" si="8"/>
        <v>0</v>
      </c>
      <c r="K144" s="136">
        <f t="shared" si="14"/>
        <v>12.96</v>
      </c>
    </row>
    <row r="145" spans="1:11" s="165" customFormat="1" ht="113.1" customHeight="1">
      <c r="A145" s="221" t="s">
        <v>558</v>
      </c>
      <c r="B145" s="221" t="s">
        <v>559</v>
      </c>
      <c r="C145" s="202" t="s">
        <v>558</v>
      </c>
      <c r="D145" s="124" t="s">
        <v>560</v>
      </c>
      <c r="E145" s="32">
        <v>3</v>
      </c>
      <c r="F145" s="125">
        <v>12.96</v>
      </c>
      <c r="G145" s="138">
        <f t="shared" si="15"/>
        <v>12.96</v>
      </c>
      <c r="H145" s="137">
        <f t="shared" si="13"/>
        <v>10.368000000000002</v>
      </c>
      <c r="I145" s="193"/>
      <c r="J145" s="164">
        <f t="shared" si="8"/>
        <v>0</v>
      </c>
      <c r="K145" s="136">
        <f t="shared" si="14"/>
        <v>12.96</v>
      </c>
    </row>
    <row r="146" spans="1:11" s="165" customFormat="1" ht="113.1" customHeight="1">
      <c r="A146" s="221" t="s">
        <v>561</v>
      </c>
      <c r="B146" s="221" t="s">
        <v>562</v>
      </c>
      <c r="C146" s="202" t="s">
        <v>561</v>
      </c>
      <c r="D146" s="124" t="s">
        <v>563</v>
      </c>
      <c r="E146" s="32">
        <v>3</v>
      </c>
      <c r="F146" s="125">
        <v>12.96</v>
      </c>
      <c r="G146" s="138">
        <f t="shared" si="15"/>
        <v>12.96</v>
      </c>
      <c r="H146" s="137">
        <f t="shared" si="13"/>
        <v>10.368000000000002</v>
      </c>
      <c r="I146" s="193"/>
      <c r="J146" s="164">
        <f t="shared" si="8"/>
        <v>0</v>
      </c>
      <c r="K146" s="136">
        <f t="shared" si="14"/>
        <v>12.96</v>
      </c>
    </row>
    <row r="147" spans="1:11" s="165" customFormat="1" ht="113.1" customHeight="1">
      <c r="A147" s="221" t="s">
        <v>564</v>
      </c>
      <c r="B147" s="221" t="s">
        <v>565</v>
      </c>
      <c r="C147" s="202" t="s">
        <v>564</v>
      </c>
      <c r="D147" s="124" t="s">
        <v>566</v>
      </c>
      <c r="E147" s="32">
        <v>3</v>
      </c>
      <c r="F147" s="125">
        <v>12.96</v>
      </c>
      <c r="G147" s="138">
        <f t="shared" si="15"/>
        <v>12.96</v>
      </c>
      <c r="H147" s="137">
        <f t="shared" si="13"/>
        <v>10.368000000000002</v>
      </c>
      <c r="I147" s="193"/>
      <c r="J147" s="164">
        <f t="shared" si="8"/>
        <v>0</v>
      </c>
      <c r="K147" s="136">
        <f t="shared" si="14"/>
        <v>12.96</v>
      </c>
    </row>
    <row r="148" spans="1:11" s="165" customFormat="1" ht="113.1" customHeight="1" collapsed="1">
      <c r="A148" s="221" t="s">
        <v>567</v>
      </c>
      <c r="B148" s="221" t="s">
        <v>568</v>
      </c>
      <c r="C148" s="202" t="s">
        <v>567</v>
      </c>
      <c r="D148" s="124" t="s">
        <v>569</v>
      </c>
      <c r="E148" s="32">
        <v>3</v>
      </c>
      <c r="F148" s="125">
        <v>12.96</v>
      </c>
      <c r="G148" s="138">
        <f t="shared" si="15"/>
        <v>12.96</v>
      </c>
      <c r="H148" s="137">
        <f t="shared" si="13"/>
        <v>10.368000000000002</v>
      </c>
      <c r="I148" s="193"/>
      <c r="J148" s="164">
        <f t="shared" si="8"/>
        <v>0</v>
      </c>
      <c r="K148" s="136">
        <f t="shared" si="14"/>
        <v>12.96</v>
      </c>
    </row>
    <row r="149" spans="1:11" s="165" customFormat="1" ht="113.1" customHeight="1">
      <c r="A149" s="221" t="s">
        <v>570</v>
      </c>
      <c r="B149" s="221" t="s">
        <v>571</v>
      </c>
      <c r="C149" s="202" t="s">
        <v>570</v>
      </c>
      <c r="D149" s="124" t="s">
        <v>572</v>
      </c>
      <c r="E149" s="32">
        <v>3</v>
      </c>
      <c r="F149" s="125">
        <v>12.96</v>
      </c>
      <c r="G149" s="138">
        <f t="shared" si="15"/>
        <v>12.96</v>
      </c>
      <c r="H149" s="137">
        <f t="shared" si="13"/>
        <v>10.368000000000002</v>
      </c>
      <c r="I149" s="193"/>
      <c r="J149" s="164">
        <f t="shared" ref="J149:J213" si="16">I149*F149</f>
        <v>0</v>
      </c>
      <c r="K149" s="136">
        <f t="shared" si="14"/>
        <v>12.96</v>
      </c>
    </row>
    <row r="150" spans="1:11" s="165" customFormat="1" ht="113.1" customHeight="1">
      <c r="A150" s="221" t="s">
        <v>573</v>
      </c>
      <c r="B150" s="221" t="s">
        <v>574</v>
      </c>
      <c r="C150" s="202" t="s">
        <v>573</v>
      </c>
      <c r="D150" s="124" t="s">
        <v>575</v>
      </c>
      <c r="E150" s="32">
        <v>3</v>
      </c>
      <c r="F150" s="125">
        <v>12.96</v>
      </c>
      <c r="G150" s="138">
        <f t="shared" si="15"/>
        <v>12.96</v>
      </c>
      <c r="H150" s="137">
        <f t="shared" si="13"/>
        <v>10.368000000000002</v>
      </c>
      <c r="I150" s="193"/>
      <c r="J150" s="164">
        <f t="shared" si="16"/>
        <v>0</v>
      </c>
      <c r="K150" s="136">
        <f t="shared" si="14"/>
        <v>12.96</v>
      </c>
    </row>
    <row r="151" spans="1:11" s="165" customFormat="1" ht="113.1" customHeight="1">
      <c r="A151" s="221" t="s">
        <v>576</v>
      </c>
      <c r="B151" s="221" t="s">
        <v>577</v>
      </c>
      <c r="C151" s="202" t="s">
        <v>576</v>
      </c>
      <c r="D151" s="124" t="s">
        <v>578</v>
      </c>
      <c r="E151" s="32">
        <v>3</v>
      </c>
      <c r="F151" s="125">
        <v>16.559999999999999</v>
      </c>
      <c r="G151" s="138">
        <f t="shared" si="15"/>
        <v>16.559999999999999</v>
      </c>
      <c r="H151" s="137">
        <f t="shared" si="13"/>
        <v>13.247999999999999</v>
      </c>
      <c r="I151" s="193"/>
      <c r="J151" s="164">
        <f t="shared" si="16"/>
        <v>0</v>
      </c>
      <c r="K151" s="136">
        <f t="shared" si="14"/>
        <v>16.559999999999999</v>
      </c>
    </row>
    <row r="152" spans="1:11" s="165" customFormat="1" ht="113.1" customHeight="1">
      <c r="A152" s="221" t="s">
        <v>579</v>
      </c>
      <c r="B152" s="221" t="s">
        <v>580</v>
      </c>
      <c r="C152" s="202" t="s">
        <v>579</v>
      </c>
      <c r="D152" s="124" t="s">
        <v>581</v>
      </c>
      <c r="E152" s="32">
        <v>3</v>
      </c>
      <c r="F152" s="125">
        <v>16.559999999999999</v>
      </c>
      <c r="G152" s="138">
        <f t="shared" si="15"/>
        <v>16.559999999999999</v>
      </c>
      <c r="H152" s="137">
        <f t="shared" si="13"/>
        <v>13.247999999999999</v>
      </c>
      <c r="I152" s="193"/>
      <c r="J152" s="164">
        <f t="shared" si="16"/>
        <v>0</v>
      </c>
      <c r="K152" s="136">
        <f t="shared" si="14"/>
        <v>16.559999999999999</v>
      </c>
    </row>
    <row r="153" spans="1:11" s="165" customFormat="1" ht="113.1" customHeight="1">
      <c r="A153" s="221" t="s">
        <v>582</v>
      </c>
      <c r="B153" s="221" t="s">
        <v>583</v>
      </c>
      <c r="C153" s="202" t="s">
        <v>582</v>
      </c>
      <c r="D153" s="124" t="s">
        <v>584</v>
      </c>
      <c r="E153" s="32">
        <v>3</v>
      </c>
      <c r="F153" s="125">
        <v>19.510000000000002</v>
      </c>
      <c r="G153" s="138">
        <f t="shared" si="15"/>
        <v>19.510000000000002</v>
      </c>
      <c r="H153" s="137">
        <f t="shared" si="13"/>
        <v>15.608000000000002</v>
      </c>
      <c r="I153" s="193"/>
      <c r="J153" s="164">
        <f t="shared" si="16"/>
        <v>0</v>
      </c>
      <c r="K153" s="136">
        <f t="shared" si="14"/>
        <v>19.510000000000002</v>
      </c>
    </row>
    <row r="154" spans="1:11" s="165" customFormat="1" ht="113.1" customHeight="1">
      <c r="A154" s="221" t="s">
        <v>585</v>
      </c>
      <c r="B154" s="221" t="s">
        <v>586</v>
      </c>
      <c r="C154" s="202" t="s">
        <v>585</v>
      </c>
      <c r="D154" s="124" t="s">
        <v>587</v>
      </c>
      <c r="E154" s="32">
        <v>3</v>
      </c>
      <c r="F154" s="125">
        <v>19.510000000000002</v>
      </c>
      <c r="G154" s="138">
        <f t="shared" si="15"/>
        <v>19.510000000000002</v>
      </c>
      <c r="H154" s="137">
        <f t="shared" si="13"/>
        <v>15.608000000000002</v>
      </c>
      <c r="I154" s="193"/>
      <c r="J154" s="164">
        <f t="shared" si="16"/>
        <v>0</v>
      </c>
      <c r="K154" s="136">
        <f t="shared" si="14"/>
        <v>19.510000000000002</v>
      </c>
    </row>
    <row r="155" spans="1:11" s="165" customFormat="1" ht="113.1" customHeight="1">
      <c r="A155" s="221" t="s">
        <v>588</v>
      </c>
      <c r="B155" s="221" t="s">
        <v>589</v>
      </c>
      <c r="C155" s="202" t="s">
        <v>588</v>
      </c>
      <c r="D155" s="124" t="s">
        <v>590</v>
      </c>
      <c r="E155" s="32">
        <v>3</v>
      </c>
      <c r="F155" s="125">
        <v>19.510000000000002</v>
      </c>
      <c r="G155" s="138">
        <f t="shared" si="15"/>
        <v>19.510000000000002</v>
      </c>
      <c r="H155" s="137">
        <f t="shared" si="13"/>
        <v>15.608000000000002</v>
      </c>
      <c r="I155" s="193"/>
      <c r="J155" s="164">
        <f t="shared" si="16"/>
        <v>0</v>
      </c>
      <c r="K155" s="136">
        <f t="shared" si="14"/>
        <v>19.510000000000002</v>
      </c>
    </row>
    <row r="156" spans="1:11" s="165" customFormat="1" ht="113.1" customHeight="1">
      <c r="A156" s="221" t="s">
        <v>591</v>
      </c>
      <c r="B156" s="221" t="s">
        <v>592</v>
      </c>
      <c r="C156" s="202" t="s">
        <v>591</v>
      </c>
      <c r="D156" s="124" t="s">
        <v>593</v>
      </c>
      <c r="E156" s="32">
        <v>3</v>
      </c>
      <c r="F156" s="125">
        <v>19.510000000000002</v>
      </c>
      <c r="G156" s="138">
        <f t="shared" si="15"/>
        <v>19.510000000000002</v>
      </c>
      <c r="H156" s="137">
        <f t="shared" si="13"/>
        <v>15.608000000000002</v>
      </c>
      <c r="I156" s="193"/>
      <c r="J156" s="164">
        <f t="shared" si="16"/>
        <v>0</v>
      </c>
      <c r="K156" s="136">
        <f t="shared" si="14"/>
        <v>19.510000000000002</v>
      </c>
    </row>
    <row r="157" spans="1:11" s="165" customFormat="1" ht="113.1" customHeight="1">
      <c r="A157" s="221" t="s">
        <v>594</v>
      </c>
      <c r="B157" s="221" t="s">
        <v>595</v>
      </c>
      <c r="C157" s="202" t="s">
        <v>594</v>
      </c>
      <c r="D157" s="124" t="s">
        <v>596</v>
      </c>
      <c r="E157" s="32">
        <v>3</v>
      </c>
      <c r="F157" s="125">
        <v>25.42</v>
      </c>
      <c r="G157" s="138">
        <f t="shared" si="15"/>
        <v>25.42</v>
      </c>
      <c r="H157" s="137">
        <f t="shared" si="13"/>
        <v>20.336000000000002</v>
      </c>
      <c r="I157" s="193"/>
      <c r="J157" s="164">
        <f t="shared" si="16"/>
        <v>0</v>
      </c>
      <c r="K157" s="136">
        <f t="shared" si="14"/>
        <v>25.42</v>
      </c>
    </row>
    <row r="158" spans="1:11" s="165" customFormat="1" ht="113.1" customHeight="1">
      <c r="A158" s="221" t="s">
        <v>597</v>
      </c>
      <c r="B158" s="221" t="s">
        <v>598</v>
      </c>
      <c r="C158" s="202" t="s">
        <v>597</v>
      </c>
      <c r="D158" s="124" t="s">
        <v>599</v>
      </c>
      <c r="E158" s="32">
        <v>3</v>
      </c>
      <c r="F158" s="125">
        <v>25.42</v>
      </c>
      <c r="G158" s="138">
        <f t="shared" si="15"/>
        <v>25.42</v>
      </c>
      <c r="H158" s="137">
        <f t="shared" si="13"/>
        <v>20.336000000000002</v>
      </c>
      <c r="I158" s="193"/>
      <c r="J158" s="164">
        <f t="shared" si="16"/>
        <v>0</v>
      </c>
      <c r="K158" s="136">
        <f t="shared" si="14"/>
        <v>25.42</v>
      </c>
    </row>
    <row r="159" spans="1:11" s="1" customFormat="1" ht="41.1" customHeight="1">
      <c r="A159" s="455"/>
      <c r="B159" s="456"/>
      <c r="C159" s="456"/>
      <c r="D159" s="457" t="s">
        <v>600</v>
      </c>
      <c r="E159" s="456"/>
      <c r="F159" s="456"/>
      <c r="G159" s="456"/>
      <c r="H159" s="456"/>
      <c r="I159" s="458"/>
      <c r="J159" s="456"/>
      <c r="K159" s="459"/>
    </row>
    <row r="160" spans="1:11" s="165" customFormat="1" ht="113.1" customHeight="1">
      <c r="A160" s="221" t="s">
        <v>601</v>
      </c>
      <c r="B160" s="221" t="s">
        <v>602</v>
      </c>
      <c r="C160" s="202" t="s">
        <v>601</v>
      </c>
      <c r="D160" s="124" t="s">
        <v>603</v>
      </c>
      <c r="E160" s="32">
        <v>3</v>
      </c>
      <c r="F160" s="125">
        <v>3.89</v>
      </c>
      <c r="G160" s="138">
        <f t="shared" si="15"/>
        <v>3.89</v>
      </c>
      <c r="H160" s="137">
        <f t="shared" ref="H160:H191" si="17">G160*(1-0.2)</f>
        <v>3.1120000000000001</v>
      </c>
      <c r="I160" s="193"/>
      <c r="J160" s="164">
        <f t="shared" si="16"/>
        <v>0</v>
      </c>
      <c r="K160" s="136">
        <f t="shared" ref="K160:K191" si="18">IF($J$459&gt;499,G160*(1-0.2),G160)</f>
        <v>3.89</v>
      </c>
    </row>
    <row r="161" spans="1:11" s="165" customFormat="1" ht="113.1" customHeight="1">
      <c r="A161" s="221" t="s">
        <v>604</v>
      </c>
      <c r="B161" s="221" t="s">
        <v>605</v>
      </c>
      <c r="C161" s="202" t="s">
        <v>604</v>
      </c>
      <c r="D161" s="124" t="s">
        <v>606</v>
      </c>
      <c r="E161" s="32">
        <v>3</v>
      </c>
      <c r="F161" s="125">
        <v>3.89</v>
      </c>
      <c r="G161" s="138">
        <f t="shared" si="15"/>
        <v>3.89</v>
      </c>
      <c r="H161" s="137">
        <f t="shared" si="17"/>
        <v>3.1120000000000001</v>
      </c>
      <c r="I161" s="193"/>
      <c r="J161" s="164">
        <f t="shared" si="16"/>
        <v>0</v>
      </c>
      <c r="K161" s="136">
        <f t="shared" si="18"/>
        <v>3.89</v>
      </c>
    </row>
    <row r="162" spans="1:11" s="165" customFormat="1" ht="113.1" customHeight="1">
      <c r="A162" s="221" t="s">
        <v>607</v>
      </c>
      <c r="B162" s="221" t="s">
        <v>608</v>
      </c>
      <c r="C162" s="202" t="s">
        <v>607</v>
      </c>
      <c r="D162" s="124" t="s">
        <v>609</v>
      </c>
      <c r="E162" s="32">
        <v>3</v>
      </c>
      <c r="F162" s="125">
        <v>3.89</v>
      </c>
      <c r="G162" s="138">
        <f t="shared" si="15"/>
        <v>3.89</v>
      </c>
      <c r="H162" s="137">
        <f t="shared" si="17"/>
        <v>3.1120000000000001</v>
      </c>
      <c r="I162" s="193"/>
      <c r="J162" s="164">
        <f t="shared" si="16"/>
        <v>0</v>
      </c>
      <c r="K162" s="136">
        <f t="shared" si="18"/>
        <v>3.89</v>
      </c>
    </row>
    <row r="163" spans="1:11" s="175" customFormat="1" ht="113.1" customHeight="1">
      <c r="A163" s="221" t="s">
        <v>610</v>
      </c>
      <c r="B163" s="221" t="s">
        <v>611</v>
      </c>
      <c r="C163" s="202" t="s">
        <v>610</v>
      </c>
      <c r="D163" s="124" t="s">
        <v>612</v>
      </c>
      <c r="E163" s="32">
        <v>3</v>
      </c>
      <c r="F163" s="125">
        <v>3.89</v>
      </c>
      <c r="G163" s="138">
        <f t="shared" si="15"/>
        <v>3.89</v>
      </c>
      <c r="H163" s="137">
        <f t="shared" si="17"/>
        <v>3.1120000000000001</v>
      </c>
      <c r="I163" s="193"/>
      <c r="J163" s="164">
        <f t="shared" si="16"/>
        <v>0</v>
      </c>
      <c r="K163" s="136">
        <f t="shared" si="18"/>
        <v>3.89</v>
      </c>
    </row>
    <row r="164" spans="1:11" s="175" customFormat="1" ht="113.1" customHeight="1">
      <c r="A164" s="221" t="s">
        <v>613</v>
      </c>
      <c r="B164" s="221" t="s">
        <v>614</v>
      </c>
      <c r="C164" s="202" t="s">
        <v>613</v>
      </c>
      <c r="D164" s="124" t="s">
        <v>615</v>
      </c>
      <c r="E164" s="32">
        <v>3</v>
      </c>
      <c r="F164" s="125">
        <v>3.89</v>
      </c>
      <c r="G164" s="138">
        <f t="shared" si="15"/>
        <v>3.89</v>
      </c>
      <c r="H164" s="137">
        <f t="shared" si="17"/>
        <v>3.1120000000000001</v>
      </c>
      <c r="I164" s="193"/>
      <c r="J164" s="164">
        <f t="shared" si="16"/>
        <v>0</v>
      </c>
      <c r="K164" s="136">
        <f t="shared" si="18"/>
        <v>3.89</v>
      </c>
    </row>
    <row r="165" spans="1:11" s="175" customFormat="1" ht="113.1" customHeight="1">
      <c r="A165" s="221" t="s">
        <v>616</v>
      </c>
      <c r="B165" s="221" t="s">
        <v>617</v>
      </c>
      <c r="C165" s="202" t="s">
        <v>616</v>
      </c>
      <c r="D165" s="124" t="s">
        <v>618</v>
      </c>
      <c r="E165" s="32">
        <v>3</v>
      </c>
      <c r="F165" s="125">
        <v>3.89</v>
      </c>
      <c r="G165" s="138">
        <f t="shared" si="15"/>
        <v>3.89</v>
      </c>
      <c r="H165" s="137">
        <f t="shared" si="17"/>
        <v>3.1120000000000001</v>
      </c>
      <c r="I165" s="193"/>
      <c r="J165" s="164">
        <f t="shared" si="16"/>
        <v>0</v>
      </c>
      <c r="K165" s="136">
        <f t="shared" si="18"/>
        <v>3.89</v>
      </c>
    </row>
    <row r="166" spans="1:11" s="176" customFormat="1" ht="113.1" customHeight="1">
      <c r="A166" s="221" t="s">
        <v>619</v>
      </c>
      <c r="B166" s="221" t="s">
        <v>620</v>
      </c>
      <c r="C166" s="202" t="s">
        <v>619</v>
      </c>
      <c r="D166" s="124" t="s">
        <v>621</v>
      </c>
      <c r="E166" s="32">
        <v>3</v>
      </c>
      <c r="F166" s="125">
        <v>3.89</v>
      </c>
      <c r="G166" s="138">
        <f t="shared" si="15"/>
        <v>3.89</v>
      </c>
      <c r="H166" s="137">
        <f t="shared" si="17"/>
        <v>3.1120000000000001</v>
      </c>
      <c r="I166" s="193"/>
      <c r="J166" s="164">
        <f t="shared" si="16"/>
        <v>0</v>
      </c>
      <c r="K166" s="136">
        <f t="shared" si="18"/>
        <v>3.89</v>
      </c>
    </row>
    <row r="167" spans="1:11" s="176" customFormat="1" ht="113.1" customHeight="1">
      <c r="A167" s="221" t="s">
        <v>622</v>
      </c>
      <c r="B167" s="221" t="s">
        <v>623</v>
      </c>
      <c r="C167" s="202" t="s">
        <v>622</v>
      </c>
      <c r="D167" s="124" t="s">
        <v>624</v>
      </c>
      <c r="E167" s="32">
        <v>3</v>
      </c>
      <c r="F167" s="125">
        <v>3.89</v>
      </c>
      <c r="G167" s="138">
        <f t="shared" si="15"/>
        <v>3.89</v>
      </c>
      <c r="H167" s="137">
        <f t="shared" si="17"/>
        <v>3.1120000000000001</v>
      </c>
      <c r="I167" s="193"/>
      <c r="J167" s="164">
        <f t="shared" si="16"/>
        <v>0</v>
      </c>
      <c r="K167" s="136">
        <f t="shared" si="18"/>
        <v>3.89</v>
      </c>
    </row>
    <row r="168" spans="1:11" s="176" customFormat="1" ht="113.1" customHeight="1">
      <c r="A168" s="221" t="s">
        <v>625</v>
      </c>
      <c r="B168" s="221" t="s">
        <v>626</v>
      </c>
      <c r="C168" s="202" t="s">
        <v>625</v>
      </c>
      <c r="D168" s="124" t="s">
        <v>627</v>
      </c>
      <c r="E168" s="32">
        <v>3</v>
      </c>
      <c r="F168" s="125">
        <v>3.89</v>
      </c>
      <c r="G168" s="138">
        <f t="shared" si="15"/>
        <v>3.89</v>
      </c>
      <c r="H168" s="137">
        <f t="shared" si="17"/>
        <v>3.1120000000000001</v>
      </c>
      <c r="I168" s="193"/>
      <c r="J168" s="164">
        <f t="shared" si="16"/>
        <v>0</v>
      </c>
      <c r="K168" s="136">
        <f t="shared" si="18"/>
        <v>3.89</v>
      </c>
    </row>
    <row r="169" spans="1:11" s="176" customFormat="1" ht="113.1" customHeight="1">
      <c r="A169" s="221" t="s">
        <v>628</v>
      </c>
      <c r="B169" s="221" t="s">
        <v>629</v>
      </c>
      <c r="C169" s="202" t="s">
        <v>628</v>
      </c>
      <c r="D169" s="124" t="s">
        <v>630</v>
      </c>
      <c r="E169" s="32">
        <v>3</v>
      </c>
      <c r="F169" s="125">
        <v>3.89</v>
      </c>
      <c r="G169" s="138">
        <f t="shared" si="15"/>
        <v>3.89</v>
      </c>
      <c r="H169" s="137">
        <f t="shared" si="17"/>
        <v>3.1120000000000001</v>
      </c>
      <c r="I169" s="193"/>
      <c r="J169" s="164">
        <f t="shared" si="16"/>
        <v>0</v>
      </c>
      <c r="K169" s="136">
        <f t="shared" si="18"/>
        <v>3.89</v>
      </c>
    </row>
    <row r="170" spans="1:11" s="176" customFormat="1" ht="113.1" customHeight="1">
      <c r="A170" s="221" t="s">
        <v>631</v>
      </c>
      <c r="B170" s="221" t="s">
        <v>632</v>
      </c>
      <c r="C170" s="202" t="s">
        <v>631</v>
      </c>
      <c r="D170" s="124" t="s">
        <v>633</v>
      </c>
      <c r="E170" s="32">
        <v>3</v>
      </c>
      <c r="F170" s="125">
        <v>3.89</v>
      </c>
      <c r="G170" s="138">
        <f t="shared" si="15"/>
        <v>3.89</v>
      </c>
      <c r="H170" s="137">
        <f t="shared" si="17"/>
        <v>3.1120000000000001</v>
      </c>
      <c r="I170" s="193"/>
      <c r="J170" s="164">
        <f t="shared" si="16"/>
        <v>0</v>
      </c>
      <c r="K170" s="136">
        <f t="shared" si="18"/>
        <v>3.89</v>
      </c>
    </row>
    <row r="171" spans="1:11" s="176" customFormat="1" ht="113.1" customHeight="1">
      <c r="A171" s="221" t="s">
        <v>634</v>
      </c>
      <c r="B171" s="221" t="s">
        <v>635</v>
      </c>
      <c r="C171" s="202" t="s">
        <v>634</v>
      </c>
      <c r="D171" s="124" t="s">
        <v>636</v>
      </c>
      <c r="E171" s="32">
        <v>3</v>
      </c>
      <c r="F171" s="125">
        <v>3.89</v>
      </c>
      <c r="G171" s="138">
        <f t="shared" si="15"/>
        <v>3.89</v>
      </c>
      <c r="H171" s="137">
        <f t="shared" si="17"/>
        <v>3.1120000000000001</v>
      </c>
      <c r="I171" s="193"/>
      <c r="J171" s="164">
        <f t="shared" si="16"/>
        <v>0</v>
      </c>
      <c r="K171" s="136">
        <f t="shared" si="18"/>
        <v>3.89</v>
      </c>
    </row>
    <row r="172" spans="1:11" s="176" customFormat="1" ht="113.1" customHeight="1">
      <c r="A172" s="221" t="s">
        <v>637</v>
      </c>
      <c r="B172" s="221" t="s">
        <v>638</v>
      </c>
      <c r="C172" s="202" t="s">
        <v>637</v>
      </c>
      <c r="D172" s="124" t="s">
        <v>639</v>
      </c>
      <c r="E172" s="32">
        <v>3</v>
      </c>
      <c r="F172" s="125">
        <v>3.89</v>
      </c>
      <c r="G172" s="138">
        <f t="shared" si="15"/>
        <v>3.89</v>
      </c>
      <c r="H172" s="137">
        <f t="shared" si="17"/>
        <v>3.1120000000000001</v>
      </c>
      <c r="I172" s="193"/>
      <c r="J172" s="164">
        <f t="shared" si="16"/>
        <v>0</v>
      </c>
      <c r="K172" s="136">
        <f t="shared" si="18"/>
        <v>3.89</v>
      </c>
    </row>
    <row r="173" spans="1:11" s="176" customFormat="1" ht="113.1" customHeight="1">
      <c r="A173" s="221" t="s">
        <v>640</v>
      </c>
      <c r="B173" s="221" t="s">
        <v>641</v>
      </c>
      <c r="C173" s="202" t="s">
        <v>640</v>
      </c>
      <c r="D173" s="124" t="s">
        <v>642</v>
      </c>
      <c r="E173" s="32">
        <v>3</v>
      </c>
      <c r="F173" s="125">
        <v>3.89</v>
      </c>
      <c r="G173" s="138">
        <f t="shared" si="15"/>
        <v>3.89</v>
      </c>
      <c r="H173" s="137">
        <f t="shared" si="17"/>
        <v>3.1120000000000001</v>
      </c>
      <c r="I173" s="193"/>
      <c r="J173" s="164">
        <f t="shared" si="16"/>
        <v>0</v>
      </c>
      <c r="K173" s="136">
        <f t="shared" si="18"/>
        <v>3.89</v>
      </c>
    </row>
    <row r="174" spans="1:11" s="176" customFormat="1" ht="113.1" customHeight="1">
      <c r="A174" s="221" t="s">
        <v>643</v>
      </c>
      <c r="B174" s="221" t="s">
        <v>644</v>
      </c>
      <c r="C174" s="202" t="s">
        <v>643</v>
      </c>
      <c r="D174" s="124" t="s">
        <v>645</v>
      </c>
      <c r="E174" s="32">
        <v>3</v>
      </c>
      <c r="F174" s="125">
        <v>3.89</v>
      </c>
      <c r="G174" s="138">
        <f t="shared" si="15"/>
        <v>3.89</v>
      </c>
      <c r="H174" s="137">
        <f t="shared" si="17"/>
        <v>3.1120000000000001</v>
      </c>
      <c r="I174" s="193"/>
      <c r="J174" s="164">
        <f t="shared" si="16"/>
        <v>0</v>
      </c>
      <c r="K174" s="136">
        <f t="shared" si="18"/>
        <v>3.89</v>
      </c>
    </row>
    <row r="175" spans="1:11" s="176" customFormat="1" ht="113.1" customHeight="1">
      <c r="A175" s="221" t="s">
        <v>646</v>
      </c>
      <c r="B175" s="221" t="s">
        <v>647</v>
      </c>
      <c r="C175" s="202" t="s">
        <v>646</v>
      </c>
      <c r="D175" s="124" t="s">
        <v>648</v>
      </c>
      <c r="E175" s="32">
        <v>3</v>
      </c>
      <c r="F175" s="125">
        <v>3.89</v>
      </c>
      <c r="G175" s="138">
        <f t="shared" si="15"/>
        <v>3.89</v>
      </c>
      <c r="H175" s="137">
        <f t="shared" si="17"/>
        <v>3.1120000000000001</v>
      </c>
      <c r="I175" s="193"/>
      <c r="J175" s="164">
        <f t="shared" si="16"/>
        <v>0</v>
      </c>
      <c r="K175" s="136">
        <f t="shared" si="18"/>
        <v>3.89</v>
      </c>
    </row>
    <row r="176" spans="1:11" s="176" customFormat="1" ht="113.1" customHeight="1">
      <c r="A176" s="221" t="s">
        <v>649</v>
      </c>
      <c r="B176" s="221" t="s">
        <v>650</v>
      </c>
      <c r="C176" s="202" t="s">
        <v>649</v>
      </c>
      <c r="D176" s="124" t="s">
        <v>651</v>
      </c>
      <c r="E176" s="32">
        <v>3</v>
      </c>
      <c r="F176" s="125">
        <v>3.89</v>
      </c>
      <c r="G176" s="138">
        <f t="shared" si="15"/>
        <v>3.89</v>
      </c>
      <c r="H176" s="137">
        <f t="shared" si="17"/>
        <v>3.1120000000000001</v>
      </c>
      <c r="I176" s="193"/>
      <c r="J176" s="164">
        <f t="shared" si="16"/>
        <v>0</v>
      </c>
      <c r="K176" s="136">
        <f t="shared" si="18"/>
        <v>3.89</v>
      </c>
    </row>
    <row r="177" spans="1:12" s="176" customFormat="1" ht="113.1" customHeight="1">
      <c r="A177" s="221" t="s">
        <v>652</v>
      </c>
      <c r="B177" s="221" t="s">
        <v>653</v>
      </c>
      <c r="C177" s="202" t="s">
        <v>652</v>
      </c>
      <c r="D177" s="124" t="s">
        <v>654</v>
      </c>
      <c r="E177" s="32">
        <v>3</v>
      </c>
      <c r="F177" s="125">
        <v>3.89</v>
      </c>
      <c r="G177" s="138">
        <f t="shared" si="15"/>
        <v>3.89</v>
      </c>
      <c r="H177" s="137">
        <f t="shared" si="17"/>
        <v>3.1120000000000001</v>
      </c>
      <c r="I177" s="193"/>
      <c r="J177" s="164">
        <f t="shared" si="16"/>
        <v>0</v>
      </c>
      <c r="K177" s="136">
        <f t="shared" si="18"/>
        <v>3.89</v>
      </c>
    </row>
    <row r="178" spans="1:12" s="176" customFormat="1" ht="113.1" customHeight="1">
      <c r="A178" s="221" t="s">
        <v>655</v>
      </c>
      <c r="B178" s="221" t="s">
        <v>656</v>
      </c>
      <c r="C178" s="202" t="s">
        <v>655</v>
      </c>
      <c r="D178" s="124" t="s">
        <v>657</v>
      </c>
      <c r="E178" s="32">
        <v>3</v>
      </c>
      <c r="F178" s="125">
        <v>3.89</v>
      </c>
      <c r="G178" s="138">
        <f t="shared" si="15"/>
        <v>3.89</v>
      </c>
      <c r="H178" s="137">
        <f t="shared" si="17"/>
        <v>3.1120000000000001</v>
      </c>
      <c r="I178" s="193"/>
      <c r="J178" s="164">
        <f t="shared" si="16"/>
        <v>0</v>
      </c>
      <c r="K178" s="136">
        <f t="shared" si="18"/>
        <v>3.89</v>
      </c>
    </row>
    <row r="179" spans="1:12" s="176" customFormat="1" ht="113.1" customHeight="1">
      <c r="A179" s="221" t="s">
        <v>658</v>
      </c>
      <c r="B179" s="221" t="s">
        <v>659</v>
      </c>
      <c r="C179" s="202" t="s">
        <v>658</v>
      </c>
      <c r="D179" s="124" t="s">
        <v>660</v>
      </c>
      <c r="E179" s="32">
        <v>3</v>
      </c>
      <c r="F179" s="125">
        <v>3.89</v>
      </c>
      <c r="G179" s="138">
        <f t="shared" si="15"/>
        <v>3.89</v>
      </c>
      <c r="H179" s="137">
        <f t="shared" si="17"/>
        <v>3.1120000000000001</v>
      </c>
      <c r="I179" s="193"/>
      <c r="J179" s="164">
        <f t="shared" si="16"/>
        <v>0</v>
      </c>
      <c r="K179" s="136">
        <f t="shared" si="18"/>
        <v>3.89</v>
      </c>
    </row>
    <row r="180" spans="1:12" s="176" customFormat="1" ht="113.1" customHeight="1">
      <c r="A180" s="221" t="s">
        <v>661</v>
      </c>
      <c r="B180" s="221" t="s">
        <v>662</v>
      </c>
      <c r="C180" s="202" t="s">
        <v>661</v>
      </c>
      <c r="D180" s="124" t="s">
        <v>663</v>
      </c>
      <c r="E180" s="32">
        <v>3</v>
      </c>
      <c r="F180" s="125">
        <v>3.89</v>
      </c>
      <c r="G180" s="138">
        <f t="shared" si="15"/>
        <v>3.89</v>
      </c>
      <c r="H180" s="137">
        <f t="shared" si="17"/>
        <v>3.1120000000000001</v>
      </c>
      <c r="I180" s="193"/>
      <c r="J180" s="164">
        <f t="shared" si="16"/>
        <v>0</v>
      </c>
      <c r="K180" s="136">
        <f t="shared" si="18"/>
        <v>3.89</v>
      </c>
    </row>
    <row r="181" spans="1:12" s="176" customFormat="1" ht="113.1" customHeight="1">
      <c r="A181" s="221" t="s">
        <v>664</v>
      </c>
      <c r="B181" s="221" t="s">
        <v>665</v>
      </c>
      <c r="C181" s="202" t="s">
        <v>664</v>
      </c>
      <c r="D181" s="124" t="s">
        <v>666</v>
      </c>
      <c r="E181" s="32">
        <v>3</v>
      </c>
      <c r="F181" s="125">
        <v>3.89</v>
      </c>
      <c r="G181" s="138">
        <f t="shared" si="15"/>
        <v>3.89</v>
      </c>
      <c r="H181" s="137">
        <f t="shared" si="17"/>
        <v>3.1120000000000001</v>
      </c>
      <c r="I181" s="193"/>
      <c r="J181" s="164">
        <f t="shared" si="16"/>
        <v>0</v>
      </c>
      <c r="K181" s="136">
        <f t="shared" si="18"/>
        <v>3.89</v>
      </c>
    </row>
    <row r="182" spans="1:12" s="176" customFormat="1" ht="113.1" customHeight="1">
      <c r="A182" s="221" t="s">
        <v>667</v>
      </c>
      <c r="B182" s="221" t="s">
        <v>668</v>
      </c>
      <c r="C182" s="202" t="s">
        <v>667</v>
      </c>
      <c r="D182" s="124" t="s">
        <v>669</v>
      </c>
      <c r="E182" s="32">
        <v>3</v>
      </c>
      <c r="F182" s="125">
        <v>3.89</v>
      </c>
      <c r="G182" s="138">
        <f t="shared" si="15"/>
        <v>3.89</v>
      </c>
      <c r="H182" s="137">
        <f t="shared" si="17"/>
        <v>3.1120000000000001</v>
      </c>
      <c r="I182" s="193"/>
      <c r="J182" s="164">
        <f t="shared" si="16"/>
        <v>0</v>
      </c>
      <c r="K182" s="136">
        <f t="shared" si="18"/>
        <v>3.89</v>
      </c>
    </row>
    <row r="183" spans="1:12" s="176" customFormat="1" ht="113.1" customHeight="1">
      <c r="A183" s="221" t="s">
        <v>670</v>
      </c>
      <c r="B183" s="221" t="s">
        <v>671</v>
      </c>
      <c r="C183" s="202" t="s">
        <v>670</v>
      </c>
      <c r="D183" s="124" t="s">
        <v>672</v>
      </c>
      <c r="E183" s="32">
        <v>3</v>
      </c>
      <c r="F183" s="125">
        <v>3.89</v>
      </c>
      <c r="G183" s="138">
        <f t="shared" si="15"/>
        <v>3.89</v>
      </c>
      <c r="H183" s="137">
        <f t="shared" si="17"/>
        <v>3.1120000000000001</v>
      </c>
      <c r="I183" s="193"/>
      <c r="J183" s="164">
        <f t="shared" si="16"/>
        <v>0</v>
      </c>
      <c r="K183" s="136">
        <f t="shared" si="18"/>
        <v>3.89</v>
      </c>
    </row>
    <row r="184" spans="1:12" s="165" customFormat="1" ht="113.1" customHeight="1">
      <c r="A184" s="221" t="s">
        <v>673</v>
      </c>
      <c r="B184" s="221" t="s">
        <v>674</v>
      </c>
      <c r="C184" s="202" t="s">
        <v>673</v>
      </c>
      <c r="D184" s="124" t="s">
        <v>675</v>
      </c>
      <c r="E184" s="32">
        <v>3</v>
      </c>
      <c r="F184" s="125">
        <v>3.89</v>
      </c>
      <c r="G184" s="138">
        <f>F184*(1-$C$10)</f>
        <v>3.89</v>
      </c>
      <c r="H184" s="137">
        <f t="shared" si="17"/>
        <v>3.1120000000000001</v>
      </c>
      <c r="I184" s="193"/>
      <c r="J184" s="164">
        <f t="shared" si="16"/>
        <v>0</v>
      </c>
      <c r="K184" s="136">
        <f t="shared" si="18"/>
        <v>3.89</v>
      </c>
    </row>
    <row r="185" spans="1:12" s="165" customFormat="1" ht="113.1" customHeight="1">
      <c r="A185" s="221" t="s">
        <v>676</v>
      </c>
      <c r="B185" s="221" t="s">
        <v>677</v>
      </c>
      <c r="C185" s="202" t="s">
        <v>676</v>
      </c>
      <c r="D185" s="124" t="s">
        <v>678</v>
      </c>
      <c r="E185" s="32">
        <v>3</v>
      </c>
      <c r="F185" s="125">
        <v>3.89</v>
      </c>
      <c r="G185" s="138">
        <f t="shared" ref="G185:G211" si="19">F185*(1-$C$10)</f>
        <v>3.89</v>
      </c>
      <c r="H185" s="137">
        <f t="shared" si="17"/>
        <v>3.1120000000000001</v>
      </c>
      <c r="I185" s="193"/>
      <c r="J185" s="164">
        <f t="shared" si="16"/>
        <v>0</v>
      </c>
      <c r="K185" s="136">
        <f t="shared" si="18"/>
        <v>3.89</v>
      </c>
      <c r="L185" s="174"/>
    </row>
    <row r="186" spans="1:12" s="165" customFormat="1" ht="113.1" customHeight="1">
      <c r="A186" s="221" t="s">
        <v>679</v>
      </c>
      <c r="B186" s="221" t="s">
        <v>680</v>
      </c>
      <c r="C186" s="202" t="s">
        <v>679</v>
      </c>
      <c r="D186" s="124" t="s">
        <v>681</v>
      </c>
      <c r="E186" s="32">
        <v>3</v>
      </c>
      <c r="F186" s="125">
        <v>3.89</v>
      </c>
      <c r="G186" s="138">
        <f t="shared" si="19"/>
        <v>3.89</v>
      </c>
      <c r="H186" s="137">
        <f t="shared" si="17"/>
        <v>3.1120000000000001</v>
      </c>
      <c r="I186" s="193"/>
      <c r="J186" s="164">
        <f t="shared" si="16"/>
        <v>0</v>
      </c>
      <c r="K186" s="136">
        <f t="shared" si="18"/>
        <v>3.89</v>
      </c>
    </row>
    <row r="187" spans="1:12" s="165" customFormat="1" ht="113.1" customHeight="1">
      <c r="A187" s="221" t="s">
        <v>682</v>
      </c>
      <c r="B187" s="221" t="s">
        <v>683</v>
      </c>
      <c r="C187" s="202" t="s">
        <v>682</v>
      </c>
      <c r="D187" s="124" t="s">
        <v>684</v>
      </c>
      <c r="E187" s="32">
        <v>3</v>
      </c>
      <c r="F187" s="125">
        <v>3.89</v>
      </c>
      <c r="G187" s="138">
        <f t="shared" si="19"/>
        <v>3.89</v>
      </c>
      <c r="H187" s="137">
        <f t="shared" si="17"/>
        <v>3.1120000000000001</v>
      </c>
      <c r="I187" s="193"/>
      <c r="J187" s="164">
        <f t="shared" si="16"/>
        <v>0</v>
      </c>
      <c r="K187" s="136">
        <f t="shared" si="18"/>
        <v>3.89</v>
      </c>
    </row>
    <row r="188" spans="1:12" s="165" customFormat="1" ht="113.1" customHeight="1">
      <c r="A188" s="221" t="s">
        <v>685</v>
      </c>
      <c r="B188" s="221" t="s">
        <v>686</v>
      </c>
      <c r="C188" s="202" t="s">
        <v>685</v>
      </c>
      <c r="D188" s="124" t="s">
        <v>687</v>
      </c>
      <c r="E188" s="32">
        <v>3</v>
      </c>
      <c r="F188" s="125">
        <v>3.89</v>
      </c>
      <c r="G188" s="138">
        <f t="shared" si="19"/>
        <v>3.89</v>
      </c>
      <c r="H188" s="137">
        <f t="shared" si="17"/>
        <v>3.1120000000000001</v>
      </c>
      <c r="I188" s="193"/>
      <c r="J188" s="164">
        <f t="shared" si="16"/>
        <v>0</v>
      </c>
      <c r="K188" s="136">
        <f t="shared" si="18"/>
        <v>3.89</v>
      </c>
    </row>
    <row r="189" spans="1:12" s="165" customFormat="1" ht="113.1" customHeight="1">
      <c r="A189" s="221" t="s">
        <v>688</v>
      </c>
      <c r="B189" s="221" t="s">
        <v>689</v>
      </c>
      <c r="C189" s="202" t="s">
        <v>688</v>
      </c>
      <c r="D189" s="124" t="s">
        <v>690</v>
      </c>
      <c r="E189" s="32">
        <v>3</v>
      </c>
      <c r="F189" s="125">
        <v>3.89</v>
      </c>
      <c r="G189" s="138">
        <f t="shared" si="19"/>
        <v>3.89</v>
      </c>
      <c r="H189" s="137">
        <f t="shared" si="17"/>
        <v>3.1120000000000001</v>
      </c>
      <c r="I189" s="193"/>
      <c r="J189" s="164">
        <f t="shared" si="16"/>
        <v>0</v>
      </c>
      <c r="K189" s="136">
        <f t="shared" si="18"/>
        <v>3.89</v>
      </c>
    </row>
    <row r="190" spans="1:12" s="165" customFormat="1" ht="113.1" customHeight="1">
      <c r="A190" s="221" t="s">
        <v>691</v>
      </c>
      <c r="B190" s="221" t="s">
        <v>692</v>
      </c>
      <c r="C190" s="202" t="s">
        <v>691</v>
      </c>
      <c r="D190" s="124" t="s">
        <v>693</v>
      </c>
      <c r="E190" s="32">
        <v>3</v>
      </c>
      <c r="F190" s="125">
        <v>3.89</v>
      </c>
      <c r="G190" s="138">
        <f t="shared" si="19"/>
        <v>3.89</v>
      </c>
      <c r="H190" s="137">
        <f t="shared" si="17"/>
        <v>3.1120000000000001</v>
      </c>
      <c r="I190" s="193"/>
      <c r="J190" s="164">
        <f t="shared" si="16"/>
        <v>0</v>
      </c>
      <c r="K190" s="136">
        <f t="shared" si="18"/>
        <v>3.89</v>
      </c>
    </row>
    <row r="191" spans="1:12" s="165" customFormat="1" ht="113.1" customHeight="1" collapsed="1">
      <c r="A191" s="221" t="s">
        <v>694</v>
      </c>
      <c r="B191" s="221" t="s">
        <v>695</v>
      </c>
      <c r="C191" s="202" t="s">
        <v>694</v>
      </c>
      <c r="D191" s="124" t="s">
        <v>696</v>
      </c>
      <c r="E191" s="32">
        <v>3</v>
      </c>
      <c r="F191" s="125">
        <v>3.89</v>
      </c>
      <c r="G191" s="138">
        <f t="shared" si="19"/>
        <v>3.89</v>
      </c>
      <c r="H191" s="137">
        <f t="shared" si="17"/>
        <v>3.1120000000000001</v>
      </c>
      <c r="I191" s="193"/>
      <c r="J191" s="164">
        <f t="shared" si="16"/>
        <v>0</v>
      </c>
      <c r="K191" s="136">
        <f t="shared" si="18"/>
        <v>3.89</v>
      </c>
    </row>
    <row r="192" spans="1:12" s="165" customFormat="1" ht="113.1" customHeight="1">
      <c r="A192" s="221" t="s">
        <v>697</v>
      </c>
      <c r="B192" s="221" t="s">
        <v>698</v>
      </c>
      <c r="C192" s="202" t="s">
        <v>697</v>
      </c>
      <c r="D192" s="124" t="s">
        <v>699</v>
      </c>
      <c r="E192" s="32">
        <v>3</v>
      </c>
      <c r="F192" s="125">
        <v>3.89</v>
      </c>
      <c r="G192" s="138">
        <f t="shared" si="19"/>
        <v>3.89</v>
      </c>
      <c r="H192" s="137">
        <f t="shared" ref="H192:H223" si="20">G192*(1-0.2)</f>
        <v>3.1120000000000001</v>
      </c>
      <c r="I192" s="193"/>
      <c r="J192" s="164">
        <f t="shared" si="16"/>
        <v>0</v>
      </c>
      <c r="K192" s="136">
        <f t="shared" ref="K192:K223" si="21">IF($J$459&gt;499,G192*(1-0.2),G192)</f>
        <v>3.89</v>
      </c>
    </row>
    <row r="193" spans="1:11" s="165" customFormat="1" ht="113.1" customHeight="1">
      <c r="A193" s="221" t="s">
        <v>700</v>
      </c>
      <c r="B193" s="221" t="s">
        <v>701</v>
      </c>
      <c r="C193" s="202" t="s">
        <v>700</v>
      </c>
      <c r="D193" s="124" t="s">
        <v>702</v>
      </c>
      <c r="E193" s="32">
        <v>3</v>
      </c>
      <c r="F193" s="125">
        <v>3.89</v>
      </c>
      <c r="G193" s="138">
        <f t="shared" si="19"/>
        <v>3.89</v>
      </c>
      <c r="H193" s="137">
        <f t="shared" si="20"/>
        <v>3.1120000000000001</v>
      </c>
      <c r="I193" s="193"/>
      <c r="J193" s="164">
        <f t="shared" si="16"/>
        <v>0</v>
      </c>
      <c r="K193" s="136">
        <f t="shared" si="21"/>
        <v>3.89</v>
      </c>
    </row>
    <row r="194" spans="1:11" s="165" customFormat="1" ht="113.1" customHeight="1">
      <c r="A194" s="221" t="s">
        <v>703</v>
      </c>
      <c r="B194" s="221" t="s">
        <v>704</v>
      </c>
      <c r="C194" s="202" t="s">
        <v>703</v>
      </c>
      <c r="D194" s="124" t="s">
        <v>705</v>
      </c>
      <c r="E194" s="32">
        <v>3</v>
      </c>
      <c r="F194" s="125">
        <v>3.89</v>
      </c>
      <c r="G194" s="138">
        <f t="shared" si="19"/>
        <v>3.89</v>
      </c>
      <c r="H194" s="137">
        <f t="shared" si="20"/>
        <v>3.1120000000000001</v>
      </c>
      <c r="I194" s="193"/>
      <c r="J194" s="164">
        <f t="shared" si="16"/>
        <v>0</v>
      </c>
      <c r="K194" s="136">
        <f t="shared" si="21"/>
        <v>3.89</v>
      </c>
    </row>
    <row r="195" spans="1:11" s="165" customFormat="1" ht="113.1" customHeight="1">
      <c r="A195" s="221" t="s">
        <v>706</v>
      </c>
      <c r="B195" s="221" t="s">
        <v>707</v>
      </c>
      <c r="C195" s="202" t="s">
        <v>706</v>
      </c>
      <c r="D195" s="124" t="s">
        <v>708</v>
      </c>
      <c r="E195" s="32">
        <v>3</v>
      </c>
      <c r="F195" s="125">
        <v>3.89</v>
      </c>
      <c r="G195" s="138">
        <f t="shared" si="19"/>
        <v>3.89</v>
      </c>
      <c r="H195" s="137">
        <f t="shared" si="20"/>
        <v>3.1120000000000001</v>
      </c>
      <c r="I195" s="193"/>
      <c r="J195" s="164">
        <f t="shared" si="16"/>
        <v>0</v>
      </c>
      <c r="K195" s="136">
        <f t="shared" si="21"/>
        <v>3.89</v>
      </c>
    </row>
    <row r="196" spans="1:11" s="165" customFormat="1" ht="113.1" customHeight="1">
      <c r="A196" s="221" t="s">
        <v>709</v>
      </c>
      <c r="B196" s="221" t="s">
        <v>710</v>
      </c>
      <c r="C196" s="202" t="s">
        <v>709</v>
      </c>
      <c r="D196" s="124" t="s">
        <v>711</v>
      </c>
      <c r="E196" s="32">
        <v>3</v>
      </c>
      <c r="F196" s="125">
        <v>3.89</v>
      </c>
      <c r="G196" s="138">
        <f t="shared" si="19"/>
        <v>3.89</v>
      </c>
      <c r="H196" s="137">
        <f t="shared" si="20"/>
        <v>3.1120000000000001</v>
      </c>
      <c r="I196" s="193"/>
      <c r="J196" s="164">
        <f t="shared" si="16"/>
        <v>0</v>
      </c>
      <c r="K196" s="136">
        <f t="shared" si="21"/>
        <v>3.89</v>
      </c>
    </row>
    <row r="197" spans="1:11" s="165" customFormat="1" ht="113.1" customHeight="1">
      <c r="A197" s="221" t="s">
        <v>712</v>
      </c>
      <c r="B197" s="221" t="s">
        <v>713</v>
      </c>
      <c r="C197" s="202" t="s">
        <v>712</v>
      </c>
      <c r="D197" s="124" t="s">
        <v>714</v>
      </c>
      <c r="E197" s="32">
        <v>3</v>
      </c>
      <c r="F197" s="125">
        <v>3.89</v>
      </c>
      <c r="G197" s="138">
        <f t="shared" si="19"/>
        <v>3.89</v>
      </c>
      <c r="H197" s="137">
        <f t="shared" si="20"/>
        <v>3.1120000000000001</v>
      </c>
      <c r="I197" s="193"/>
      <c r="J197" s="164">
        <f t="shared" si="16"/>
        <v>0</v>
      </c>
      <c r="K197" s="136">
        <f t="shared" si="21"/>
        <v>3.89</v>
      </c>
    </row>
    <row r="198" spans="1:11" s="165" customFormat="1" ht="113.1" customHeight="1">
      <c r="A198" s="221" t="s">
        <v>715</v>
      </c>
      <c r="B198" s="221" t="s">
        <v>716</v>
      </c>
      <c r="C198" s="202" t="s">
        <v>715</v>
      </c>
      <c r="D198" s="124" t="s">
        <v>717</v>
      </c>
      <c r="E198" s="32">
        <v>3</v>
      </c>
      <c r="F198" s="125">
        <v>3.89</v>
      </c>
      <c r="G198" s="138">
        <f t="shared" si="19"/>
        <v>3.89</v>
      </c>
      <c r="H198" s="137">
        <f t="shared" si="20"/>
        <v>3.1120000000000001</v>
      </c>
      <c r="I198" s="193"/>
      <c r="J198" s="164">
        <f t="shared" si="16"/>
        <v>0</v>
      </c>
      <c r="K198" s="136">
        <f t="shared" si="21"/>
        <v>3.89</v>
      </c>
    </row>
    <row r="199" spans="1:11" s="165" customFormat="1" ht="113.1" customHeight="1">
      <c r="A199" s="221" t="s">
        <v>718</v>
      </c>
      <c r="B199" s="221" t="s">
        <v>719</v>
      </c>
      <c r="C199" s="202" t="s">
        <v>718</v>
      </c>
      <c r="D199" s="124" t="s">
        <v>720</v>
      </c>
      <c r="E199" s="32">
        <v>3</v>
      </c>
      <c r="F199" s="125">
        <v>3.89</v>
      </c>
      <c r="G199" s="138">
        <f t="shared" si="19"/>
        <v>3.89</v>
      </c>
      <c r="H199" s="137">
        <f t="shared" si="20"/>
        <v>3.1120000000000001</v>
      </c>
      <c r="I199" s="193"/>
      <c r="J199" s="164">
        <f t="shared" si="16"/>
        <v>0</v>
      </c>
      <c r="K199" s="136">
        <f t="shared" si="21"/>
        <v>3.89</v>
      </c>
    </row>
    <row r="200" spans="1:11" s="165" customFormat="1" ht="113.1" customHeight="1">
      <c r="A200" s="221" t="s">
        <v>721</v>
      </c>
      <c r="B200" s="221" t="s">
        <v>722</v>
      </c>
      <c r="C200" s="202" t="s">
        <v>721</v>
      </c>
      <c r="D200" s="124" t="s">
        <v>723</v>
      </c>
      <c r="E200" s="32">
        <v>3</v>
      </c>
      <c r="F200" s="125">
        <v>3.89</v>
      </c>
      <c r="G200" s="138">
        <f t="shared" si="19"/>
        <v>3.89</v>
      </c>
      <c r="H200" s="137">
        <f t="shared" si="20"/>
        <v>3.1120000000000001</v>
      </c>
      <c r="I200" s="193"/>
      <c r="J200" s="164">
        <f t="shared" si="16"/>
        <v>0</v>
      </c>
      <c r="K200" s="136">
        <f t="shared" si="21"/>
        <v>3.89</v>
      </c>
    </row>
    <row r="201" spans="1:11" s="165" customFormat="1" ht="113.1" customHeight="1">
      <c r="A201" s="221" t="s">
        <v>724</v>
      </c>
      <c r="B201" s="221" t="s">
        <v>725</v>
      </c>
      <c r="C201" s="202" t="s">
        <v>724</v>
      </c>
      <c r="D201" s="124" t="s">
        <v>726</v>
      </c>
      <c r="E201" s="32">
        <v>3</v>
      </c>
      <c r="F201" s="125">
        <v>3.89</v>
      </c>
      <c r="G201" s="138">
        <f t="shared" si="19"/>
        <v>3.89</v>
      </c>
      <c r="H201" s="137">
        <f t="shared" si="20"/>
        <v>3.1120000000000001</v>
      </c>
      <c r="I201" s="193"/>
      <c r="J201" s="164">
        <f t="shared" si="16"/>
        <v>0</v>
      </c>
      <c r="K201" s="136">
        <f t="shared" si="21"/>
        <v>3.89</v>
      </c>
    </row>
    <row r="202" spans="1:11" s="165" customFormat="1" ht="113.1" customHeight="1">
      <c r="A202" s="221" t="s">
        <v>727</v>
      </c>
      <c r="B202" s="221" t="s">
        <v>728</v>
      </c>
      <c r="C202" s="202" t="s">
        <v>727</v>
      </c>
      <c r="D202" s="124" t="s">
        <v>729</v>
      </c>
      <c r="E202" s="32">
        <v>3</v>
      </c>
      <c r="F202" s="125">
        <v>3.89</v>
      </c>
      <c r="G202" s="138">
        <f t="shared" si="19"/>
        <v>3.89</v>
      </c>
      <c r="H202" s="137">
        <f t="shared" si="20"/>
        <v>3.1120000000000001</v>
      </c>
      <c r="I202" s="193"/>
      <c r="J202" s="164">
        <f t="shared" si="16"/>
        <v>0</v>
      </c>
      <c r="K202" s="136">
        <f t="shared" si="21"/>
        <v>3.89</v>
      </c>
    </row>
    <row r="203" spans="1:11" s="165" customFormat="1" ht="113.1" customHeight="1">
      <c r="A203" s="221" t="s">
        <v>730</v>
      </c>
      <c r="B203" s="221" t="s">
        <v>731</v>
      </c>
      <c r="C203" s="202" t="s">
        <v>730</v>
      </c>
      <c r="D203" s="124" t="s">
        <v>732</v>
      </c>
      <c r="E203" s="32">
        <v>3</v>
      </c>
      <c r="F203" s="125">
        <v>3.89</v>
      </c>
      <c r="G203" s="138">
        <f t="shared" si="19"/>
        <v>3.89</v>
      </c>
      <c r="H203" s="137">
        <f t="shared" si="20"/>
        <v>3.1120000000000001</v>
      </c>
      <c r="I203" s="193"/>
      <c r="J203" s="164">
        <f t="shared" si="16"/>
        <v>0</v>
      </c>
      <c r="K203" s="136">
        <f t="shared" si="21"/>
        <v>3.89</v>
      </c>
    </row>
    <row r="204" spans="1:11" s="165" customFormat="1" ht="113.1" customHeight="1">
      <c r="A204" s="221" t="s">
        <v>733</v>
      </c>
      <c r="B204" s="221" t="s">
        <v>734</v>
      </c>
      <c r="C204" s="202" t="s">
        <v>733</v>
      </c>
      <c r="D204" s="124" t="s">
        <v>735</v>
      </c>
      <c r="E204" s="32">
        <v>3</v>
      </c>
      <c r="F204" s="125">
        <v>3.89</v>
      </c>
      <c r="G204" s="138">
        <f t="shared" si="19"/>
        <v>3.89</v>
      </c>
      <c r="H204" s="137">
        <f t="shared" si="20"/>
        <v>3.1120000000000001</v>
      </c>
      <c r="I204" s="193"/>
      <c r="J204" s="164">
        <f t="shared" si="16"/>
        <v>0</v>
      </c>
      <c r="K204" s="136">
        <f t="shared" si="21"/>
        <v>3.89</v>
      </c>
    </row>
    <row r="205" spans="1:11" s="175" customFormat="1" ht="113.1" customHeight="1">
      <c r="A205" s="221" t="s">
        <v>736</v>
      </c>
      <c r="B205" s="221" t="s">
        <v>737</v>
      </c>
      <c r="C205" s="202" t="s">
        <v>736</v>
      </c>
      <c r="D205" s="124" t="s">
        <v>738</v>
      </c>
      <c r="E205" s="32">
        <v>3</v>
      </c>
      <c r="F205" s="125">
        <v>3.89</v>
      </c>
      <c r="G205" s="138">
        <f t="shared" si="19"/>
        <v>3.89</v>
      </c>
      <c r="H205" s="137">
        <f t="shared" si="20"/>
        <v>3.1120000000000001</v>
      </c>
      <c r="I205" s="193"/>
      <c r="J205" s="164">
        <f t="shared" si="16"/>
        <v>0</v>
      </c>
      <c r="K205" s="136">
        <f t="shared" si="21"/>
        <v>3.89</v>
      </c>
    </row>
    <row r="206" spans="1:11" s="175" customFormat="1" ht="113.1" customHeight="1">
      <c r="A206" s="221" t="s">
        <v>739</v>
      </c>
      <c r="B206" s="221" t="s">
        <v>740</v>
      </c>
      <c r="C206" s="202" t="s">
        <v>739</v>
      </c>
      <c r="D206" s="124" t="s">
        <v>741</v>
      </c>
      <c r="E206" s="32">
        <v>3</v>
      </c>
      <c r="F206" s="125">
        <v>3.89</v>
      </c>
      <c r="G206" s="138">
        <f t="shared" si="19"/>
        <v>3.89</v>
      </c>
      <c r="H206" s="137">
        <f t="shared" si="20"/>
        <v>3.1120000000000001</v>
      </c>
      <c r="I206" s="193"/>
      <c r="J206" s="164">
        <f t="shared" si="16"/>
        <v>0</v>
      </c>
      <c r="K206" s="136">
        <f t="shared" si="21"/>
        <v>3.89</v>
      </c>
    </row>
    <row r="207" spans="1:11" s="175" customFormat="1" ht="113.1" customHeight="1">
      <c r="A207" s="221" t="s">
        <v>742</v>
      </c>
      <c r="B207" s="221" t="s">
        <v>743</v>
      </c>
      <c r="C207" s="202" t="s">
        <v>742</v>
      </c>
      <c r="D207" s="124" t="s">
        <v>744</v>
      </c>
      <c r="E207" s="32">
        <v>3</v>
      </c>
      <c r="F207" s="125">
        <v>3.89</v>
      </c>
      <c r="G207" s="138">
        <f t="shared" si="19"/>
        <v>3.89</v>
      </c>
      <c r="H207" s="137">
        <f t="shared" si="20"/>
        <v>3.1120000000000001</v>
      </c>
      <c r="I207" s="193"/>
      <c r="J207" s="164">
        <f t="shared" si="16"/>
        <v>0</v>
      </c>
      <c r="K207" s="136">
        <f t="shared" si="21"/>
        <v>3.89</v>
      </c>
    </row>
    <row r="208" spans="1:11" s="176" customFormat="1" ht="113.1" customHeight="1">
      <c r="A208" s="221" t="s">
        <v>745</v>
      </c>
      <c r="B208" s="221" t="s">
        <v>746</v>
      </c>
      <c r="C208" s="202" t="s">
        <v>745</v>
      </c>
      <c r="D208" s="124" t="s">
        <v>747</v>
      </c>
      <c r="E208" s="32">
        <v>3</v>
      </c>
      <c r="F208" s="125">
        <v>3.89</v>
      </c>
      <c r="G208" s="138">
        <f t="shared" si="19"/>
        <v>3.89</v>
      </c>
      <c r="H208" s="137">
        <f t="shared" si="20"/>
        <v>3.1120000000000001</v>
      </c>
      <c r="I208" s="193"/>
      <c r="J208" s="164">
        <f t="shared" si="16"/>
        <v>0</v>
      </c>
      <c r="K208" s="136">
        <f t="shared" si="21"/>
        <v>3.89</v>
      </c>
    </row>
    <row r="209" spans="1:12" s="176" customFormat="1" ht="113.1" customHeight="1">
      <c r="A209" s="221" t="s">
        <v>748</v>
      </c>
      <c r="B209" s="221" t="s">
        <v>749</v>
      </c>
      <c r="C209" s="202" t="s">
        <v>748</v>
      </c>
      <c r="D209" s="124" t="s">
        <v>750</v>
      </c>
      <c r="E209" s="32">
        <v>3</v>
      </c>
      <c r="F209" s="125">
        <v>3.89</v>
      </c>
      <c r="G209" s="138">
        <f t="shared" si="19"/>
        <v>3.89</v>
      </c>
      <c r="H209" s="137">
        <f t="shared" si="20"/>
        <v>3.1120000000000001</v>
      </c>
      <c r="I209" s="193"/>
      <c r="J209" s="164">
        <f t="shared" si="16"/>
        <v>0</v>
      </c>
      <c r="K209" s="136">
        <f t="shared" si="21"/>
        <v>3.89</v>
      </c>
    </row>
    <row r="210" spans="1:12" s="176" customFormat="1" ht="113.1" customHeight="1">
      <c r="A210" s="221" t="s">
        <v>751</v>
      </c>
      <c r="B210" s="221" t="s">
        <v>752</v>
      </c>
      <c r="C210" s="202" t="s">
        <v>751</v>
      </c>
      <c r="D210" s="124" t="s">
        <v>753</v>
      </c>
      <c r="E210" s="32">
        <v>3</v>
      </c>
      <c r="F210" s="125">
        <v>4.2300000000000004</v>
      </c>
      <c r="G210" s="138">
        <f t="shared" si="19"/>
        <v>4.2300000000000004</v>
      </c>
      <c r="H210" s="137">
        <f t="shared" si="20"/>
        <v>3.3840000000000003</v>
      </c>
      <c r="I210" s="193"/>
      <c r="J210" s="164">
        <f t="shared" si="16"/>
        <v>0</v>
      </c>
      <c r="K210" s="136">
        <f t="shared" si="21"/>
        <v>4.2300000000000004</v>
      </c>
    </row>
    <row r="211" spans="1:12" s="176" customFormat="1" ht="113.1" customHeight="1">
      <c r="A211" s="221" t="s">
        <v>754</v>
      </c>
      <c r="B211" s="221" t="s">
        <v>755</v>
      </c>
      <c r="C211" s="202" t="s">
        <v>754</v>
      </c>
      <c r="D211" s="124" t="s">
        <v>756</v>
      </c>
      <c r="E211" s="32">
        <v>3</v>
      </c>
      <c r="F211" s="125">
        <v>4.2300000000000004</v>
      </c>
      <c r="G211" s="138">
        <f t="shared" si="19"/>
        <v>4.2300000000000004</v>
      </c>
      <c r="H211" s="137">
        <f t="shared" si="20"/>
        <v>3.3840000000000003</v>
      </c>
      <c r="I211" s="193"/>
      <c r="J211" s="164">
        <f t="shared" si="16"/>
        <v>0</v>
      </c>
      <c r="K211" s="136">
        <f t="shared" si="21"/>
        <v>4.2300000000000004</v>
      </c>
    </row>
    <row r="212" spans="1:12" s="165" customFormat="1" ht="113.1" customHeight="1">
      <c r="A212" s="221" t="s">
        <v>757</v>
      </c>
      <c r="B212" s="221" t="s">
        <v>758</v>
      </c>
      <c r="C212" s="202" t="s">
        <v>757</v>
      </c>
      <c r="D212" s="124" t="s">
        <v>759</v>
      </c>
      <c r="E212" s="32">
        <v>3</v>
      </c>
      <c r="F212" s="125">
        <v>4.2300000000000004</v>
      </c>
      <c r="G212" s="138">
        <f>F212*(1-$C$10)</f>
        <v>4.2300000000000004</v>
      </c>
      <c r="H212" s="137">
        <f t="shared" si="20"/>
        <v>3.3840000000000003</v>
      </c>
      <c r="I212" s="193"/>
      <c r="J212" s="164">
        <f t="shared" si="16"/>
        <v>0</v>
      </c>
      <c r="K212" s="136">
        <f t="shared" si="21"/>
        <v>4.2300000000000004</v>
      </c>
    </row>
    <row r="213" spans="1:12" s="165" customFormat="1" ht="113.1" customHeight="1">
      <c r="A213" s="221" t="s">
        <v>760</v>
      </c>
      <c r="B213" s="221" t="s">
        <v>761</v>
      </c>
      <c r="C213" s="202" t="s">
        <v>760</v>
      </c>
      <c r="D213" s="124" t="s">
        <v>762</v>
      </c>
      <c r="E213" s="32">
        <v>3</v>
      </c>
      <c r="F213" s="125">
        <v>4.2300000000000004</v>
      </c>
      <c r="G213" s="138">
        <f t="shared" ref="G213:G253" si="22">F213*(1-$C$10)</f>
        <v>4.2300000000000004</v>
      </c>
      <c r="H213" s="137">
        <f t="shared" si="20"/>
        <v>3.3840000000000003</v>
      </c>
      <c r="I213" s="193"/>
      <c r="J213" s="164">
        <f t="shared" si="16"/>
        <v>0</v>
      </c>
      <c r="K213" s="136">
        <f t="shared" si="21"/>
        <v>4.2300000000000004</v>
      </c>
      <c r="L213" s="174"/>
    </row>
    <row r="214" spans="1:12" s="165" customFormat="1" ht="113.1" customHeight="1">
      <c r="A214" s="221" t="s">
        <v>763</v>
      </c>
      <c r="B214" s="221" t="s">
        <v>764</v>
      </c>
      <c r="C214" s="202" t="s">
        <v>763</v>
      </c>
      <c r="D214" s="124" t="s">
        <v>765</v>
      </c>
      <c r="E214" s="32">
        <v>3</v>
      </c>
      <c r="F214" s="125">
        <v>4.2300000000000004</v>
      </c>
      <c r="G214" s="138">
        <f t="shared" si="22"/>
        <v>4.2300000000000004</v>
      </c>
      <c r="H214" s="137">
        <f t="shared" si="20"/>
        <v>3.3840000000000003</v>
      </c>
      <c r="I214" s="193"/>
      <c r="J214" s="164">
        <f t="shared" ref="J214:J278" si="23">I214*F214</f>
        <v>0</v>
      </c>
      <c r="K214" s="136">
        <f t="shared" si="21"/>
        <v>4.2300000000000004</v>
      </c>
    </row>
    <row r="215" spans="1:12" s="165" customFormat="1" ht="113.1" customHeight="1">
      <c r="A215" s="221" t="s">
        <v>766</v>
      </c>
      <c r="B215" s="221" t="s">
        <v>767</v>
      </c>
      <c r="C215" s="202" t="s">
        <v>766</v>
      </c>
      <c r="D215" s="124" t="s">
        <v>768</v>
      </c>
      <c r="E215" s="32">
        <v>3</v>
      </c>
      <c r="F215" s="125">
        <v>4.2300000000000004</v>
      </c>
      <c r="G215" s="138">
        <f t="shared" si="22"/>
        <v>4.2300000000000004</v>
      </c>
      <c r="H215" s="137">
        <f t="shared" si="20"/>
        <v>3.3840000000000003</v>
      </c>
      <c r="I215" s="193"/>
      <c r="J215" s="164">
        <f t="shared" si="23"/>
        <v>0</v>
      </c>
      <c r="K215" s="136">
        <f t="shared" si="21"/>
        <v>4.2300000000000004</v>
      </c>
    </row>
    <row r="216" spans="1:12" s="165" customFormat="1" ht="113.1" customHeight="1">
      <c r="A216" s="221" t="s">
        <v>769</v>
      </c>
      <c r="B216" s="221" t="s">
        <v>770</v>
      </c>
      <c r="C216" s="202" t="s">
        <v>769</v>
      </c>
      <c r="D216" s="124" t="s">
        <v>771</v>
      </c>
      <c r="E216" s="32">
        <v>3</v>
      </c>
      <c r="F216" s="125">
        <v>4.2300000000000004</v>
      </c>
      <c r="G216" s="138">
        <f t="shared" si="22"/>
        <v>4.2300000000000004</v>
      </c>
      <c r="H216" s="137">
        <f t="shared" si="20"/>
        <v>3.3840000000000003</v>
      </c>
      <c r="I216" s="193"/>
      <c r="J216" s="164">
        <f t="shared" si="23"/>
        <v>0</v>
      </c>
      <c r="K216" s="136">
        <f t="shared" si="21"/>
        <v>4.2300000000000004</v>
      </c>
    </row>
    <row r="217" spans="1:12" s="165" customFormat="1" ht="113.1" customHeight="1">
      <c r="A217" s="221" t="s">
        <v>772</v>
      </c>
      <c r="B217" s="221" t="s">
        <v>773</v>
      </c>
      <c r="C217" s="202" t="s">
        <v>772</v>
      </c>
      <c r="D217" s="124" t="s">
        <v>774</v>
      </c>
      <c r="E217" s="32">
        <v>3</v>
      </c>
      <c r="F217" s="125">
        <v>4.2300000000000004</v>
      </c>
      <c r="G217" s="138">
        <f t="shared" si="22"/>
        <v>4.2300000000000004</v>
      </c>
      <c r="H217" s="137">
        <f t="shared" si="20"/>
        <v>3.3840000000000003</v>
      </c>
      <c r="I217" s="193"/>
      <c r="J217" s="164">
        <f t="shared" si="23"/>
        <v>0</v>
      </c>
      <c r="K217" s="136">
        <f t="shared" si="21"/>
        <v>4.2300000000000004</v>
      </c>
    </row>
    <row r="218" spans="1:12" s="165" customFormat="1" ht="113.1" customHeight="1">
      <c r="A218" s="221" t="s">
        <v>775</v>
      </c>
      <c r="B218" s="221" t="s">
        <v>776</v>
      </c>
      <c r="C218" s="202" t="s">
        <v>775</v>
      </c>
      <c r="D218" s="124" t="s">
        <v>777</v>
      </c>
      <c r="E218" s="32">
        <v>3</v>
      </c>
      <c r="F218" s="125">
        <v>4.2300000000000004</v>
      </c>
      <c r="G218" s="138">
        <f t="shared" si="22"/>
        <v>4.2300000000000004</v>
      </c>
      <c r="H218" s="137">
        <f t="shared" si="20"/>
        <v>3.3840000000000003</v>
      </c>
      <c r="I218" s="193"/>
      <c r="J218" s="164">
        <f t="shared" si="23"/>
        <v>0</v>
      </c>
      <c r="K218" s="136">
        <f t="shared" si="21"/>
        <v>4.2300000000000004</v>
      </c>
    </row>
    <row r="219" spans="1:12" s="165" customFormat="1" ht="113.1" customHeight="1" collapsed="1">
      <c r="A219" s="221" t="s">
        <v>778</v>
      </c>
      <c r="B219" s="221" t="s">
        <v>779</v>
      </c>
      <c r="C219" s="202" t="s">
        <v>778</v>
      </c>
      <c r="D219" s="124" t="s">
        <v>780</v>
      </c>
      <c r="E219" s="32">
        <v>3</v>
      </c>
      <c r="F219" s="125">
        <v>4.2300000000000004</v>
      </c>
      <c r="G219" s="138">
        <f t="shared" si="22"/>
        <v>4.2300000000000004</v>
      </c>
      <c r="H219" s="137">
        <f t="shared" si="20"/>
        <v>3.3840000000000003</v>
      </c>
      <c r="I219" s="193"/>
      <c r="J219" s="164">
        <f t="shared" si="23"/>
        <v>0</v>
      </c>
      <c r="K219" s="136">
        <f t="shared" si="21"/>
        <v>4.2300000000000004</v>
      </c>
    </row>
    <row r="220" spans="1:12" s="165" customFormat="1" ht="113.1" customHeight="1">
      <c r="A220" s="221" t="s">
        <v>781</v>
      </c>
      <c r="B220" s="221" t="s">
        <v>782</v>
      </c>
      <c r="C220" s="202" t="s">
        <v>781</v>
      </c>
      <c r="D220" s="124" t="s">
        <v>783</v>
      </c>
      <c r="E220" s="32">
        <v>3</v>
      </c>
      <c r="F220" s="125">
        <v>4.2300000000000004</v>
      </c>
      <c r="G220" s="138">
        <f t="shared" si="22"/>
        <v>4.2300000000000004</v>
      </c>
      <c r="H220" s="137">
        <f t="shared" si="20"/>
        <v>3.3840000000000003</v>
      </c>
      <c r="I220" s="193"/>
      <c r="J220" s="164">
        <f t="shared" si="23"/>
        <v>0</v>
      </c>
      <c r="K220" s="136">
        <f t="shared" si="21"/>
        <v>4.2300000000000004</v>
      </c>
    </row>
    <row r="221" spans="1:12" s="165" customFormat="1" ht="113.1" customHeight="1">
      <c r="A221" s="221" t="s">
        <v>784</v>
      </c>
      <c r="B221" s="221" t="s">
        <v>785</v>
      </c>
      <c r="C221" s="202" t="s">
        <v>784</v>
      </c>
      <c r="D221" s="124" t="s">
        <v>786</v>
      </c>
      <c r="E221" s="32">
        <v>3</v>
      </c>
      <c r="F221" s="125">
        <v>4.2300000000000004</v>
      </c>
      <c r="G221" s="138">
        <f t="shared" si="22"/>
        <v>4.2300000000000004</v>
      </c>
      <c r="H221" s="137">
        <f t="shared" si="20"/>
        <v>3.3840000000000003</v>
      </c>
      <c r="I221" s="193"/>
      <c r="J221" s="164">
        <f t="shared" si="23"/>
        <v>0</v>
      </c>
      <c r="K221" s="136">
        <f t="shared" si="21"/>
        <v>4.2300000000000004</v>
      </c>
    </row>
    <row r="222" spans="1:12" s="165" customFormat="1" ht="113.1" customHeight="1">
      <c r="A222" s="221" t="s">
        <v>787</v>
      </c>
      <c r="B222" s="221" t="s">
        <v>788</v>
      </c>
      <c r="C222" s="202" t="s">
        <v>787</v>
      </c>
      <c r="D222" s="124" t="s">
        <v>789</v>
      </c>
      <c r="E222" s="32">
        <v>3</v>
      </c>
      <c r="F222" s="125">
        <v>4.2300000000000004</v>
      </c>
      <c r="G222" s="138">
        <f t="shared" si="22"/>
        <v>4.2300000000000004</v>
      </c>
      <c r="H222" s="137">
        <f t="shared" si="20"/>
        <v>3.3840000000000003</v>
      </c>
      <c r="I222" s="193"/>
      <c r="J222" s="164">
        <f t="shared" si="23"/>
        <v>0</v>
      </c>
      <c r="K222" s="136">
        <f t="shared" si="21"/>
        <v>4.2300000000000004</v>
      </c>
    </row>
    <row r="223" spans="1:12" s="165" customFormat="1" ht="113.1" customHeight="1">
      <c r="A223" s="221" t="s">
        <v>790</v>
      </c>
      <c r="B223" s="221" t="s">
        <v>791</v>
      </c>
      <c r="C223" s="202" t="s">
        <v>790</v>
      </c>
      <c r="D223" s="124" t="s">
        <v>792</v>
      </c>
      <c r="E223" s="32">
        <v>3</v>
      </c>
      <c r="F223" s="125">
        <v>4.2300000000000004</v>
      </c>
      <c r="G223" s="138">
        <f t="shared" si="22"/>
        <v>4.2300000000000004</v>
      </c>
      <c r="H223" s="137">
        <f t="shared" si="20"/>
        <v>3.3840000000000003</v>
      </c>
      <c r="I223" s="193"/>
      <c r="J223" s="164">
        <f t="shared" si="23"/>
        <v>0</v>
      </c>
      <c r="K223" s="136">
        <f t="shared" si="21"/>
        <v>4.2300000000000004</v>
      </c>
    </row>
    <row r="224" spans="1:12" s="165" customFormat="1" ht="113.1" customHeight="1">
      <c r="A224" s="221" t="s">
        <v>793</v>
      </c>
      <c r="B224" s="221" t="s">
        <v>794</v>
      </c>
      <c r="C224" s="202" t="s">
        <v>793</v>
      </c>
      <c r="D224" s="124" t="s">
        <v>795</v>
      </c>
      <c r="E224" s="32">
        <v>3</v>
      </c>
      <c r="F224" s="125">
        <v>4.2300000000000004</v>
      </c>
      <c r="G224" s="138">
        <f t="shared" si="22"/>
        <v>4.2300000000000004</v>
      </c>
      <c r="H224" s="137">
        <f t="shared" ref="H224:H255" si="24">G224*(1-0.2)</f>
        <v>3.3840000000000003</v>
      </c>
      <c r="I224" s="193"/>
      <c r="J224" s="164">
        <f t="shared" si="23"/>
        <v>0</v>
      </c>
      <c r="K224" s="136">
        <f t="shared" ref="K224:K255" si="25">IF($J$459&gt;499,G224*(1-0.2),G224)</f>
        <v>4.2300000000000004</v>
      </c>
    </row>
    <row r="225" spans="1:11" s="165" customFormat="1" ht="113.1" customHeight="1">
      <c r="A225" s="221" t="s">
        <v>796</v>
      </c>
      <c r="B225" s="221" t="s">
        <v>797</v>
      </c>
      <c r="C225" s="202" t="s">
        <v>796</v>
      </c>
      <c r="D225" s="124" t="s">
        <v>798</v>
      </c>
      <c r="E225" s="32">
        <v>3</v>
      </c>
      <c r="F225" s="125">
        <v>4.2300000000000004</v>
      </c>
      <c r="G225" s="138">
        <f t="shared" si="22"/>
        <v>4.2300000000000004</v>
      </c>
      <c r="H225" s="137">
        <f t="shared" si="24"/>
        <v>3.3840000000000003</v>
      </c>
      <c r="I225" s="193"/>
      <c r="J225" s="164">
        <f t="shared" si="23"/>
        <v>0</v>
      </c>
      <c r="K225" s="136">
        <f t="shared" si="25"/>
        <v>4.2300000000000004</v>
      </c>
    </row>
    <row r="226" spans="1:11" s="165" customFormat="1" ht="113.1" customHeight="1">
      <c r="A226" s="221" t="s">
        <v>799</v>
      </c>
      <c r="B226" s="221" t="s">
        <v>800</v>
      </c>
      <c r="C226" s="202" t="s">
        <v>799</v>
      </c>
      <c r="D226" s="124" t="s">
        <v>801</v>
      </c>
      <c r="E226" s="32">
        <v>3</v>
      </c>
      <c r="F226" s="125">
        <v>4.2300000000000004</v>
      </c>
      <c r="G226" s="138">
        <f t="shared" si="22"/>
        <v>4.2300000000000004</v>
      </c>
      <c r="H226" s="137">
        <f t="shared" si="24"/>
        <v>3.3840000000000003</v>
      </c>
      <c r="I226" s="193"/>
      <c r="J226" s="164">
        <f t="shared" si="23"/>
        <v>0</v>
      </c>
      <c r="K226" s="136">
        <f t="shared" si="25"/>
        <v>4.2300000000000004</v>
      </c>
    </row>
    <row r="227" spans="1:11" s="165" customFormat="1" ht="113.1" customHeight="1">
      <c r="A227" s="221" t="s">
        <v>802</v>
      </c>
      <c r="B227" s="221" t="s">
        <v>803</v>
      </c>
      <c r="C227" s="202" t="s">
        <v>802</v>
      </c>
      <c r="D227" s="124" t="s">
        <v>804</v>
      </c>
      <c r="E227" s="32">
        <v>3</v>
      </c>
      <c r="F227" s="125">
        <v>4.2300000000000004</v>
      </c>
      <c r="G227" s="138">
        <f t="shared" si="22"/>
        <v>4.2300000000000004</v>
      </c>
      <c r="H227" s="137">
        <f t="shared" si="24"/>
        <v>3.3840000000000003</v>
      </c>
      <c r="I227" s="193"/>
      <c r="J227" s="164">
        <f t="shared" si="23"/>
        <v>0</v>
      </c>
      <c r="K227" s="136">
        <f t="shared" si="25"/>
        <v>4.2300000000000004</v>
      </c>
    </row>
    <row r="228" spans="1:11" s="165" customFormat="1" ht="113.1" customHeight="1">
      <c r="A228" s="221" t="s">
        <v>805</v>
      </c>
      <c r="B228" s="221" t="s">
        <v>806</v>
      </c>
      <c r="C228" s="202" t="s">
        <v>805</v>
      </c>
      <c r="D228" s="124" t="s">
        <v>807</v>
      </c>
      <c r="E228" s="32">
        <v>3</v>
      </c>
      <c r="F228" s="125">
        <v>4.2300000000000004</v>
      </c>
      <c r="G228" s="138">
        <f t="shared" si="22"/>
        <v>4.2300000000000004</v>
      </c>
      <c r="H228" s="137">
        <f t="shared" si="24"/>
        <v>3.3840000000000003</v>
      </c>
      <c r="I228" s="193"/>
      <c r="J228" s="164">
        <f t="shared" si="23"/>
        <v>0</v>
      </c>
      <c r="K228" s="136">
        <f t="shared" si="25"/>
        <v>4.2300000000000004</v>
      </c>
    </row>
    <row r="229" spans="1:11" s="165" customFormat="1" ht="113.1" customHeight="1">
      <c r="A229" s="221" t="s">
        <v>808</v>
      </c>
      <c r="B229" s="221" t="s">
        <v>809</v>
      </c>
      <c r="C229" s="202" t="s">
        <v>808</v>
      </c>
      <c r="D229" s="124" t="s">
        <v>810</v>
      </c>
      <c r="E229" s="32">
        <v>3</v>
      </c>
      <c r="F229" s="125">
        <v>4.99</v>
      </c>
      <c r="G229" s="138">
        <f t="shared" si="22"/>
        <v>4.99</v>
      </c>
      <c r="H229" s="137">
        <f t="shared" si="24"/>
        <v>3.9920000000000004</v>
      </c>
      <c r="I229" s="193"/>
      <c r="J229" s="164">
        <f t="shared" si="23"/>
        <v>0</v>
      </c>
      <c r="K229" s="136">
        <f t="shared" si="25"/>
        <v>4.99</v>
      </c>
    </row>
    <row r="230" spans="1:11" s="165" customFormat="1" ht="113.1" customHeight="1">
      <c r="A230" s="221" t="s">
        <v>811</v>
      </c>
      <c r="B230" s="221" t="s">
        <v>812</v>
      </c>
      <c r="C230" s="202" t="s">
        <v>811</v>
      </c>
      <c r="D230" s="124" t="s">
        <v>813</v>
      </c>
      <c r="E230" s="32">
        <v>3</v>
      </c>
      <c r="F230" s="125">
        <v>4.99</v>
      </c>
      <c r="G230" s="138">
        <f t="shared" si="22"/>
        <v>4.99</v>
      </c>
      <c r="H230" s="137">
        <f t="shared" si="24"/>
        <v>3.9920000000000004</v>
      </c>
      <c r="I230" s="193"/>
      <c r="J230" s="164">
        <f t="shared" si="23"/>
        <v>0</v>
      </c>
      <c r="K230" s="136">
        <f t="shared" si="25"/>
        <v>4.99</v>
      </c>
    </row>
    <row r="231" spans="1:11" s="165" customFormat="1" ht="113.1" customHeight="1">
      <c r="A231" s="221" t="s">
        <v>814</v>
      </c>
      <c r="B231" s="221" t="s">
        <v>815</v>
      </c>
      <c r="C231" s="202" t="s">
        <v>814</v>
      </c>
      <c r="D231" s="124" t="s">
        <v>816</v>
      </c>
      <c r="E231" s="32">
        <v>3</v>
      </c>
      <c r="F231" s="125">
        <v>4.99</v>
      </c>
      <c r="G231" s="138">
        <f t="shared" si="22"/>
        <v>4.99</v>
      </c>
      <c r="H231" s="137">
        <f t="shared" si="24"/>
        <v>3.9920000000000004</v>
      </c>
      <c r="I231" s="193"/>
      <c r="J231" s="164">
        <f t="shared" si="23"/>
        <v>0</v>
      </c>
      <c r="K231" s="136">
        <f t="shared" si="25"/>
        <v>4.99</v>
      </c>
    </row>
    <row r="232" spans="1:11" s="165" customFormat="1" ht="113.1" customHeight="1">
      <c r="A232" s="221" t="s">
        <v>817</v>
      </c>
      <c r="B232" s="221" t="s">
        <v>818</v>
      </c>
      <c r="C232" s="202" t="s">
        <v>817</v>
      </c>
      <c r="D232" s="124" t="s">
        <v>819</v>
      </c>
      <c r="E232" s="32">
        <v>3</v>
      </c>
      <c r="F232" s="125">
        <v>4.99</v>
      </c>
      <c r="G232" s="138">
        <f t="shared" si="22"/>
        <v>4.99</v>
      </c>
      <c r="H232" s="137">
        <f t="shared" si="24"/>
        <v>3.9920000000000004</v>
      </c>
      <c r="I232" s="193"/>
      <c r="J232" s="164">
        <f t="shared" si="23"/>
        <v>0</v>
      </c>
      <c r="K232" s="136">
        <f t="shared" si="25"/>
        <v>4.99</v>
      </c>
    </row>
    <row r="233" spans="1:11" s="175" customFormat="1" ht="113.1" customHeight="1">
      <c r="A233" s="221" t="s">
        <v>820</v>
      </c>
      <c r="B233" s="221" t="s">
        <v>821</v>
      </c>
      <c r="C233" s="202" t="s">
        <v>820</v>
      </c>
      <c r="D233" s="124" t="s">
        <v>822</v>
      </c>
      <c r="E233" s="32">
        <v>3</v>
      </c>
      <c r="F233" s="125">
        <v>4.99</v>
      </c>
      <c r="G233" s="138">
        <f t="shared" si="22"/>
        <v>4.99</v>
      </c>
      <c r="H233" s="137">
        <f t="shared" si="24"/>
        <v>3.9920000000000004</v>
      </c>
      <c r="I233" s="193"/>
      <c r="J233" s="164">
        <f t="shared" si="23"/>
        <v>0</v>
      </c>
      <c r="K233" s="136">
        <f t="shared" si="25"/>
        <v>4.99</v>
      </c>
    </row>
    <row r="234" spans="1:11" s="175" customFormat="1" ht="113.1" customHeight="1">
      <c r="A234" s="221" t="s">
        <v>823</v>
      </c>
      <c r="B234" s="221" t="s">
        <v>824</v>
      </c>
      <c r="C234" s="202" t="s">
        <v>823</v>
      </c>
      <c r="D234" s="124" t="s">
        <v>825</v>
      </c>
      <c r="E234" s="32">
        <v>3</v>
      </c>
      <c r="F234" s="125">
        <v>4.99</v>
      </c>
      <c r="G234" s="138">
        <f t="shared" si="22"/>
        <v>4.99</v>
      </c>
      <c r="H234" s="137">
        <f t="shared" si="24"/>
        <v>3.9920000000000004</v>
      </c>
      <c r="I234" s="193"/>
      <c r="J234" s="164">
        <f t="shared" si="23"/>
        <v>0</v>
      </c>
      <c r="K234" s="136">
        <f t="shared" si="25"/>
        <v>4.99</v>
      </c>
    </row>
    <row r="235" spans="1:11" s="175" customFormat="1" ht="113.1" customHeight="1">
      <c r="A235" s="221" t="s">
        <v>826</v>
      </c>
      <c r="B235" s="221" t="s">
        <v>827</v>
      </c>
      <c r="C235" s="202" t="s">
        <v>826</v>
      </c>
      <c r="D235" s="124" t="s">
        <v>828</v>
      </c>
      <c r="E235" s="32">
        <v>3</v>
      </c>
      <c r="F235" s="125">
        <v>4.99</v>
      </c>
      <c r="G235" s="138">
        <f t="shared" si="22"/>
        <v>4.99</v>
      </c>
      <c r="H235" s="137">
        <f t="shared" si="24"/>
        <v>3.9920000000000004</v>
      </c>
      <c r="I235" s="193"/>
      <c r="J235" s="164">
        <f t="shared" si="23"/>
        <v>0</v>
      </c>
      <c r="K235" s="136">
        <f t="shared" si="25"/>
        <v>4.99</v>
      </c>
    </row>
    <row r="236" spans="1:11" s="176" customFormat="1" ht="113.1" customHeight="1">
      <c r="A236" s="221" t="s">
        <v>829</v>
      </c>
      <c r="B236" s="221" t="s">
        <v>830</v>
      </c>
      <c r="C236" s="202" t="s">
        <v>829</v>
      </c>
      <c r="D236" s="124" t="s">
        <v>831</v>
      </c>
      <c r="E236" s="32">
        <v>3</v>
      </c>
      <c r="F236" s="125">
        <v>4.99</v>
      </c>
      <c r="G236" s="138">
        <f t="shared" si="22"/>
        <v>4.99</v>
      </c>
      <c r="H236" s="137">
        <f t="shared" si="24"/>
        <v>3.9920000000000004</v>
      </c>
      <c r="I236" s="193"/>
      <c r="J236" s="164">
        <f t="shared" si="23"/>
        <v>0</v>
      </c>
      <c r="K236" s="136">
        <f t="shared" si="25"/>
        <v>4.99</v>
      </c>
    </row>
    <row r="237" spans="1:11" s="176" customFormat="1" ht="113.1" customHeight="1">
      <c r="A237" s="221" t="s">
        <v>832</v>
      </c>
      <c r="B237" s="221" t="s">
        <v>833</v>
      </c>
      <c r="C237" s="202" t="s">
        <v>832</v>
      </c>
      <c r="D237" s="124" t="s">
        <v>834</v>
      </c>
      <c r="E237" s="32">
        <v>3</v>
      </c>
      <c r="F237" s="125">
        <v>4.99</v>
      </c>
      <c r="G237" s="138">
        <f t="shared" si="22"/>
        <v>4.99</v>
      </c>
      <c r="H237" s="137">
        <f t="shared" si="24"/>
        <v>3.9920000000000004</v>
      </c>
      <c r="I237" s="193"/>
      <c r="J237" s="164">
        <f t="shared" si="23"/>
        <v>0</v>
      </c>
      <c r="K237" s="136">
        <f t="shared" si="25"/>
        <v>4.99</v>
      </c>
    </row>
    <row r="238" spans="1:11" s="176" customFormat="1" ht="113.1" customHeight="1">
      <c r="A238" s="221" t="s">
        <v>835</v>
      </c>
      <c r="B238" s="221" t="s">
        <v>836</v>
      </c>
      <c r="C238" s="202" t="s">
        <v>835</v>
      </c>
      <c r="D238" s="124" t="s">
        <v>837</v>
      </c>
      <c r="E238" s="32">
        <v>3</v>
      </c>
      <c r="F238" s="125">
        <v>4.99</v>
      </c>
      <c r="G238" s="138">
        <f t="shared" si="22"/>
        <v>4.99</v>
      </c>
      <c r="H238" s="137">
        <f t="shared" si="24"/>
        <v>3.9920000000000004</v>
      </c>
      <c r="I238" s="193"/>
      <c r="J238" s="164">
        <f t="shared" si="23"/>
        <v>0</v>
      </c>
      <c r="K238" s="136">
        <f t="shared" si="25"/>
        <v>4.99</v>
      </c>
    </row>
    <row r="239" spans="1:11" s="176" customFormat="1" ht="113.1" customHeight="1">
      <c r="A239" s="221" t="s">
        <v>838</v>
      </c>
      <c r="B239" s="221" t="s">
        <v>839</v>
      </c>
      <c r="C239" s="202" t="s">
        <v>838</v>
      </c>
      <c r="D239" s="124" t="s">
        <v>840</v>
      </c>
      <c r="E239" s="32">
        <v>3</v>
      </c>
      <c r="F239" s="125">
        <v>4.99</v>
      </c>
      <c r="G239" s="138">
        <f t="shared" si="22"/>
        <v>4.99</v>
      </c>
      <c r="H239" s="137">
        <f t="shared" si="24"/>
        <v>3.9920000000000004</v>
      </c>
      <c r="I239" s="193"/>
      <c r="J239" s="164">
        <f t="shared" si="23"/>
        <v>0</v>
      </c>
      <c r="K239" s="136">
        <f t="shared" si="25"/>
        <v>4.99</v>
      </c>
    </row>
    <row r="240" spans="1:11" s="176" customFormat="1" ht="113.1" customHeight="1">
      <c r="A240" s="221" t="s">
        <v>841</v>
      </c>
      <c r="B240" s="221" t="s">
        <v>842</v>
      </c>
      <c r="C240" s="202" t="s">
        <v>841</v>
      </c>
      <c r="D240" s="124" t="s">
        <v>843</v>
      </c>
      <c r="E240" s="32">
        <v>3</v>
      </c>
      <c r="F240" s="125">
        <v>4.99</v>
      </c>
      <c r="G240" s="138">
        <f t="shared" si="22"/>
        <v>4.99</v>
      </c>
      <c r="H240" s="137">
        <f t="shared" si="24"/>
        <v>3.9920000000000004</v>
      </c>
      <c r="I240" s="193"/>
      <c r="J240" s="164">
        <f t="shared" si="23"/>
        <v>0</v>
      </c>
      <c r="K240" s="136">
        <f t="shared" si="25"/>
        <v>4.99</v>
      </c>
    </row>
    <row r="241" spans="1:12" s="176" customFormat="1" ht="113.1" customHeight="1">
      <c r="A241" s="221" t="s">
        <v>844</v>
      </c>
      <c r="B241" s="221" t="s">
        <v>845</v>
      </c>
      <c r="C241" s="202" t="s">
        <v>844</v>
      </c>
      <c r="D241" s="124" t="s">
        <v>846</v>
      </c>
      <c r="E241" s="32">
        <v>3</v>
      </c>
      <c r="F241" s="125">
        <v>4.99</v>
      </c>
      <c r="G241" s="138">
        <f t="shared" si="22"/>
        <v>4.99</v>
      </c>
      <c r="H241" s="137">
        <f t="shared" si="24"/>
        <v>3.9920000000000004</v>
      </c>
      <c r="I241" s="193"/>
      <c r="J241" s="164">
        <f t="shared" si="23"/>
        <v>0</v>
      </c>
      <c r="K241" s="136">
        <f t="shared" si="25"/>
        <v>4.99</v>
      </c>
    </row>
    <row r="242" spans="1:12" s="176" customFormat="1" ht="113.1" customHeight="1">
      <c r="A242" s="221" t="s">
        <v>847</v>
      </c>
      <c r="B242" s="221" t="s">
        <v>848</v>
      </c>
      <c r="C242" s="202" t="s">
        <v>847</v>
      </c>
      <c r="D242" s="124" t="s">
        <v>849</v>
      </c>
      <c r="E242" s="32">
        <v>3</v>
      </c>
      <c r="F242" s="125">
        <v>4.99</v>
      </c>
      <c r="G242" s="138">
        <f t="shared" si="22"/>
        <v>4.99</v>
      </c>
      <c r="H242" s="137">
        <f t="shared" si="24"/>
        <v>3.9920000000000004</v>
      </c>
      <c r="I242" s="193"/>
      <c r="J242" s="164">
        <f t="shared" si="23"/>
        <v>0</v>
      </c>
      <c r="K242" s="136">
        <f t="shared" si="25"/>
        <v>4.99</v>
      </c>
    </row>
    <row r="243" spans="1:12" s="176" customFormat="1" ht="113.1" customHeight="1">
      <c r="A243" s="221" t="s">
        <v>850</v>
      </c>
      <c r="B243" s="221" t="s">
        <v>851</v>
      </c>
      <c r="C243" s="202" t="s">
        <v>850</v>
      </c>
      <c r="D243" s="124" t="s">
        <v>852</v>
      </c>
      <c r="E243" s="32">
        <v>3</v>
      </c>
      <c r="F243" s="125">
        <v>4.99</v>
      </c>
      <c r="G243" s="138">
        <f t="shared" si="22"/>
        <v>4.99</v>
      </c>
      <c r="H243" s="137">
        <f t="shared" si="24"/>
        <v>3.9920000000000004</v>
      </c>
      <c r="I243" s="193"/>
      <c r="J243" s="164">
        <f t="shared" si="23"/>
        <v>0</v>
      </c>
      <c r="K243" s="136">
        <f t="shared" si="25"/>
        <v>4.99</v>
      </c>
    </row>
    <row r="244" spans="1:12" s="176" customFormat="1" ht="113.1" customHeight="1">
      <c r="A244" s="221" t="s">
        <v>853</v>
      </c>
      <c r="B244" s="221" t="s">
        <v>854</v>
      </c>
      <c r="C244" s="202" t="s">
        <v>853</v>
      </c>
      <c r="D244" s="124" t="s">
        <v>855</v>
      </c>
      <c r="E244" s="32">
        <v>3</v>
      </c>
      <c r="F244" s="125">
        <v>4.99</v>
      </c>
      <c r="G244" s="138">
        <f t="shared" si="22"/>
        <v>4.99</v>
      </c>
      <c r="H244" s="137">
        <f t="shared" si="24"/>
        <v>3.9920000000000004</v>
      </c>
      <c r="I244" s="193"/>
      <c r="J244" s="164">
        <f t="shared" si="23"/>
        <v>0</v>
      </c>
      <c r="K244" s="136">
        <f t="shared" si="25"/>
        <v>4.99</v>
      </c>
    </row>
    <row r="245" spans="1:12" s="176" customFormat="1" ht="113.1" customHeight="1">
      <c r="A245" s="221" t="s">
        <v>856</v>
      </c>
      <c r="B245" s="221" t="s">
        <v>857</v>
      </c>
      <c r="C245" s="202" t="s">
        <v>856</v>
      </c>
      <c r="D245" s="124" t="s">
        <v>858</v>
      </c>
      <c r="E245" s="32">
        <v>3</v>
      </c>
      <c r="F245" s="125">
        <v>4.99</v>
      </c>
      <c r="G245" s="138">
        <f t="shared" si="22"/>
        <v>4.99</v>
      </c>
      <c r="H245" s="137">
        <f t="shared" si="24"/>
        <v>3.9920000000000004</v>
      </c>
      <c r="I245" s="193"/>
      <c r="J245" s="164">
        <f t="shared" si="23"/>
        <v>0</v>
      </c>
      <c r="K245" s="136">
        <f t="shared" si="25"/>
        <v>4.99</v>
      </c>
    </row>
    <row r="246" spans="1:12" s="176" customFormat="1" ht="113.1" customHeight="1">
      <c r="A246" s="221" t="s">
        <v>859</v>
      </c>
      <c r="B246" s="221" t="s">
        <v>860</v>
      </c>
      <c r="C246" s="202" t="s">
        <v>859</v>
      </c>
      <c r="D246" s="124" t="s">
        <v>861</v>
      </c>
      <c r="E246" s="32">
        <v>3</v>
      </c>
      <c r="F246" s="125">
        <v>4.99</v>
      </c>
      <c r="G246" s="138">
        <f t="shared" si="22"/>
        <v>4.99</v>
      </c>
      <c r="H246" s="137">
        <f t="shared" si="24"/>
        <v>3.9920000000000004</v>
      </c>
      <c r="I246" s="193"/>
      <c r="J246" s="164">
        <f t="shared" si="23"/>
        <v>0</v>
      </c>
      <c r="K246" s="136">
        <f t="shared" si="25"/>
        <v>4.99</v>
      </c>
    </row>
    <row r="247" spans="1:12" s="176" customFormat="1" ht="113.1" customHeight="1">
      <c r="A247" s="221" t="s">
        <v>862</v>
      </c>
      <c r="B247" s="221" t="s">
        <v>863</v>
      </c>
      <c r="C247" s="202" t="s">
        <v>862</v>
      </c>
      <c r="D247" s="124" t="s">
        <v>864</v>
      </c>
      <c r="E247" s="32">
        <v>3</v>
      </c>
      <c r="F247" s="125">
        <v>4.99</v>
      </c>
      <c r="G247" s="138">
        <f t="shared" si="22"/>
        <v>4.99</v>
      </c>
      <c r="H247" s="137">
        <f t="shared" si="24"/>
        <v>3.9920000000000004</v>
      </c>
      <c r="I247" s="193"/>
      <c r="J247" s="164">
        <f t="shared" si="23"/>
        <v>0</v>
      </c>
      <c r="K247" s="136">
        <f t="shared" si="25"/>
        <v>4.99</v>
      </c>
    </row>
    <row r="248" spans="1:12" s="176" customFormat="1" ht="113.1" customHeight="1">
      <c r="A248" s="221" t="s">
        <v>865</v>
      </c>
      <c r="B248" s="221" t="s">
        <v>866</v>
      </c>
      <c r="C248" s="202" t="s">
        <v>865</v>
      </c>
      <c r="D248" s="124" t="s">
        <v>867</v>
      </c>
      <c r="E248" s="32">
        <v>3</v>
      </c>
      <c r="F248" s="125">
        <v>4.99</v>
      </c>
      <c r="G248" s="138">
        <f t="shared" si="22"/>
        <v>4.99</v>
      </c>
      <c r="H248" s="137">
        <f t="shared" si="24"/>
        <v>3.9920000000000004</v>
      </c>
      <c r="I248" s="193"/>
      <c r="J248" s="164">
        <f t="shared" si="23"/>
        <v>0</v>
      </c>
      <c r="K248" s="136">
        <f t="shared" si="25"/>
        <v>4.99</v>
      </c>
    </row>
    <row r="249" spans="1:12" s="176" customFormat="1" ht="113.1" customHeight="1">
      <c r="A249" s="221" t="s">
        <v>868</v>
      </c>
      <c r="B249" s="221" t="s">
        <v>869</v>
      </c>
      <c r="C249" s="202" t="s">
        <v>868</v>
      </c>
      <c r="D249" s="124" t="s">
        <v>870</v>
      </c>
      <c r="E249" s="32">
        <v>3</v>
      </c>
      <c r="F249" s="125">
        <v>4.99</v>
      </c>
      <c r="G249" s="138">
        <f t="shared" si="22"/>
        <v>4.99</v>
      </c>
      <c r="H249" s="137">
        <f t="shared" si="24"/>
        <v>3.9920000000000004</v>
      </c>
      <c r="I249" s="193"/>
      <c r="J249" s="164">
        <f t="shared" si="23"/>
        <v>0</v>
      </c>
      <c r="K249" s="136">
        <f t="shared" si="25"/>
        <v>4.99</v>
      </c>
    </row>
    <row r="250" spans="1:12" s="176" customFormat="1" ht="113.1" customHeight="1">
      <c r="A250" s="221" t="s">
        <v>871</v>
      </c>
      <c r="B250" s="221" t="s">
        <v>872</v>
      </c>
      <c r="C250" s="202" t="s">
        <v>871</v>
      </c>
      <c r="D250" s="124" t="s">
        <v>873</v>
      </c>
      <c r="E250" s="32">
        <v>3</v>
      </c>
      <c r="F250" s="125">
        <v>5.8</v>
      </c>
      <c r="G250" s="138">
        <f t="shared" si="22"/>
        <v>5.8</v>
      </c>
      <c r="H250" s="137">
        <f t="shared" si="24"/>
        <v>4.6399999999999997</v>
      </c>
      <c r="I250" s="193"/>
      <c r="J250" s="164">
        <f t="shared" si="23"/>
        <v>0</v>
      </c>
      <c r="K250" s="136">
        <f t="shared" si="25"/>
        <v>5.8</v>
      </c>
    </row>
    <row r="251" spans="1:12" s="176" customFormat="1" ht="113.1" customHeight="1">
      <c r="A251" s="221" t="s">
        <v>874</v>
      </c>
      <c r="B251" s="221" t="s">
        <v>875</v>
      </c>
      <c r="C251" s="202" t="s">
        <v>874</v>
      </c>
      <c r="D251" s="124" t="s">
        <v>876</v>
      </c>
      <c r="E251" s="32">
        <v>3</v>
      </c>
      <c r="F251" s="125">
        <v>5.8</v>
      </c>
      <c r="G251" s="138">
        <f t="shared" si="22"/>
        <v>5.8</v>
      </c>
      <c r="H251" s="137">
        <f t="shared" si="24"/>
        <v>4.6399999999999997</v>
      </c>
      <c r="I251" s="193"/>
      <c r="J251" s="164">
        <f t="shared" si="23"/>
        <v>0</v>
      </c>
      <c r="K251" s="136">
        <f t="shared" si="25"/>
        <v>5.8</v>
      </c>
    </row>
    <row r="252" spans="1:12" s="176" customFormat="1" ht="113.1" customHeight="1">
      <c r="A252" s="221" t="s">
        <v>877</v>
      </c>
      <c r="B252" s="221" t="s">
        <v>878</v>
      </c>
      <c r="C252" s="202" t="s">
        <v>877</v>
      </c>
      <c r="D252" s="124" t="s">
        <v>879</v>
      </c>
      <c r="E252" s="32">
        <v>3</v>
      </c>
      <c r="F252" s="125">
        <v>5.8</v>
      </c>
      <c r="G252" s="138">
        <f t="shared" si="22"/>
        <v>5.8</v>
      </c>
      <c r="H252" s="137">
        <f t="shared" si="24"/>
        <v>4.6399999999999997</v>
      </c>
      <c r="I252" s="193"/>
      <c r="J252" s="164">
        <f t="shared" si="23"/>
        <v>0</v>
      </c>
      <c r="K252" s="136">
        <f t="shared" si="25"/>
        <v>5.8</v>
      </c>
    </row>
    <row r="253" spans="1:12" s="176" customFormat="1" ht="113.1" customHeight="1">
      <c r="A253" s="221" t="s">
        <v>880</v>
      </c>
      <c r="B253" s="221" t="s">
        <v>881</v>
      </c>
      <c r="C253" s="202" t="s">
        <v>880</v>
      </c>
      <c r="D253" s="124" t="s">
        <v>882</v>
      </c>
      <c r="E253" s="32">
        <v>3</v>
      </c>
      <c r="F253" s="125">
        <v>5.8</v>
      </c>
      <c r="G253" s="138">
        <f t="shared" si="22"/>
        <v>5.8</v>
      </c>
      <c r="H253" s="137">
        <f t="shared" si="24"/>
        <v>4.6399999999999997</v>
      </c>
      <c r="I253" s="193"/>
      <c r="J253" s="164">
        <f t="shared" si="23"/>
        <v>0</v>
      </c>
      <c r="K253" s="136">
        <f t="shared" si="25"/>
        <v>5.8</v>
      </c>
    </row>
    <row r="254" spans="1:12" s="165" customFormat="1" ht="113.1" customHeight="1">
      <c r="A254" s="221" t="s">
        <v>883</v>
      </c>
      <c r="B254" s="221" t="s">
        <v>884</v>
      </c>
      <c r="C254" s="202" t="s">
        <v>883</v>
      </c>
      <c r="D254" s="124" t="s">
        <v>885</v>
      </c>
      <c r="E254" s="32">
        <v>3</v>
      </c>
      <c r="F254" s="125">
        <v>5.8</v>
      </c>
      <c r="G254" s="138">
        <f>F254*(1-$C$10)</f>
        <v>5.8</v>
      </c>
      <c r="H254" s="137">
        <f t="shared" si="24"/>
        <v>4.6399999999999997</v>
      </c>
      <c r="I254" s="193"/>
      <c r="J254" s="164">
        <f t="shared" si="23"/>
        <v>0</v>
      </c>
      <c r="K254" s="136">
        <f t="shared" si="25"/>
        <v>5.8</v>
      </c>
    </row>
    <row r="255" spans="1:12" s="165" customFormat="1" ht="113.1" customHeight="1">
      <c r="A255" s="221" t="s">
        <v>886</v>
      </c>
      <c r="B255" s="221" t="s">
        <v>887</v>
      </c>
      <c r="C255" s="202" t="s">
        <v>886</v>
      </c>
      <c r="D255" s="124" t="s">
        <v>888</v>
      </c>
      <c r="E255" s="32">
        <v>3</v>
      </c>
      <c r="F255" s="125">
        <v>5.8</v>
      </c>
      <c r="G255" s="138">
        <f t="shared" ref="G255:G319" si="26">F255*(1-$C$10)</f>
        <v>5.8</v>
      </c>
      <c r="H255" s="137">
        <f t="shared" si="24"/>
        <v>4.6399999999999997</v>
      </c>
      <c r="I255" s="193"/>
      <c r="J255" s="164">
        <f t="shared" si="23"/>
        <v>0</v>
      </c>
      <c r="K255" s="136">
        <f t="shared" si="25"/>
        <v>5.8</v>
      </c>
      <c r="L255" s="174"/>
    </row>
    <row r="256" spans="1:12" s="165" customFormat="1" ht="113.1" customHeight="1">
      <c r="A256" s="221" t="s">
        <v>889</v>
      </c>
      <c r="B256" s="221" t="s">
        <v>890</v>
      </c>
      <c r="C256" s="202" t="s">
        <v>889</v>
      </c>
      <c r="D256" s="124" t="s">
        <v>891</v>
      </c>
      <c r="E256" s="32">
        <v>3</v>
      </c>
      <c r="F256" s="125">
        <v>5.8</v>
      </c>
      <c r="G256" s="138">
        <f t="shared" si="26"/>
        <v>5.8</v>
      </c>
      <c r="H256" s="137">
        <f t="shared" ref="H256:H287" si="27">G256*(1-0.2)</f>
        <v>4.6399999999999997</v>
      </c>
      <c r="I256" s="193"/>
      <c r="J256" s="164">
        <f t="shared" si="23"/>
        <v>0</v>
      </c>
      <c r="K256" s="136">
        <f t="shared" ref="K256:K274" si="28">IF($J$459&gt;499,G256*(1-0.2),G256)</f>
        <v>5.8</v>
      </c>
    </row>
    <row r="257" spans="1:11" s="165" customFormat="1" ht="113.1" customHeight="1">
      <c r="A257" s="221" t="s">
        <v>892</v>
      </c>
      <c r="B257" s="221" t="s">
        <v>893</v>
      </c>
      <c r="C257" s="202" t="s">
        <v>892</v>
      </c>
      <c r="D257" s="124" t="s">
        <v>894</v>
      </c>
      <c r="E257" s="32">
        <v>3</v>
      </c>
      <c r="F257" s="125">
        <v>5.8</v>
      </c>
      <c r="G257" s="138">
        <f t="shared" si="26"/>
        <v>5.8</v>
      </c>
      <c r="H257" s="137">
        <f t="shared" si="27"/>
        <v>4.6399999999999997</v>
      </c>
      <c r="I257" s="193"/>
      <c r="J257" s="164">
        <f t="shared" si="23"/>
        <v>0</v>
      </c>
      <c r="K257" s="136">
        <f t="shared" si="28"/>
        <v>5.8</v>
      </c>
    </row>
    <row r="258" spans="1:11" s="165" customFormat="1" ht="113.1" customHeight="1">
      <c r="A258" s="221" t="s">
        <v>895</v>
      </c>
      <c r="B258" s="221" t="s">
        <v>896</v>
      </c>
      <c r="C258" s="202" t="s">
        <v>895</v>
      </c>
      <c r="D258" s="124" t="s">
        <v>897</v>
      </c>
      <c r="E258" s="32">
        <v>3</v>
      </c>
      <c r="F258" s="125">
        <v>5.8</v>
      </c>
      <c r="G258" s="138">
        <f t="shared" si="26"/>
        <v>5.8</v>
      </c>
      <c r="H258" s="137">
        <f t="shared" si="27"/>
        <v>4.6399999999999997</v>
      </c>
      <c r="I258" s="193"/>
      <c r="J258" s="164">
        <f t="shared" si="23"/>
        <v>0</v>
      </c>
      <c r="K258" s="136">
        <f t="shared" si="28"/>
        <v>5.8</v>
      </c>
    </row>
    <row r="259" spans="1:11" s="165" customFormat="1" ht="113.1" customHeight="1">
      <c r="A259" s="221" t="s">
        <v>898</v>
      </c>
      <c r="B259" s="221" t="s">
        <v>899</v>
      </c>
      <c r="C259" s="202" t="s">
        <v>898</v>
      </c>
      <c r="D259" s="124" t="s">
        <v>900</v>
      </c>
      <c r="E259" s="32">
        <v>3</v>
      </c>
      <c r="F259" s="125">
        <v>5.8</v>
      </c>
      <c r="G259" s="138">
        <f t="shared" si="26"/>
        <v>5.8</v>
      </c>
      <c r="H259" s="137">
        <f t="shared" si="27"/>
        <v>4.6399999999999997</v>
      </c>
      <c r="I259" s="193"/>
      <c r="J259" s="164">
        <f t="shared" si="23"/>
        <v>0</v>
      </c>
      <c r="K259" s="136">
        <f t="shared" si="28"/>
        <v>5.8</v>
      </c>
    </row>
    <row r="260" spans="1:11" s="165" customFormat="1" ht="113.1" customHeight="1">
      <c r="A260" s="221" t="s">
        <v>901</v>
      </c>
      <c r="B260" s="221" t="s">
        <v>902</v>
      </c>
      <c r="C260" s="202" t="s">
        <v>901</v>
      </c>
      <c r="D260" s="124" t="s">
        <v>903</v>
      </c>
      <c r="E260" s="32">
        <v>3</v>
      </c>
      <c r="F260" s="125">
        <v>5.8</v>
      </c>
      <c r="G260" s="138">
        <f t="shared" si="26"/>
        <v>5.8</v>
      </c>
      <c r="H260" s="137">
        <f t="shared" si="27"/>
        <v>4.6399999999999997</v>
      </c>
      <c r="I260" s="193"/>
      <c r="J260" s="164">
        <f t="shared" si="23"/>
        <v>0</v>
      </c>
      <c r="K260" s="136">
        <f t="shared" si="28"/>
        <v>5.8</v>
      </c>
    </row>
    <row r="261" spans="1:11" s="165" customFormat="1" ht="113.1" customHeight="1" collapsed="1">
      <c r="A261" s="221" t="s">
        <v>904</v>
      </c>
      <c r="B261" s="221" t="s">
        <v>905</v>
      </c>
      <c r="C261" s="202" t="s">
        <v>904</v>
      </c>
      <c r="D261" s="124" t="s">
        <v>906</v>
      </c>
      <c r="E261" s="32">
        <v>3</v>
      </c>
      <c r="F261" s="125">
        <v>5.8</v>
      </c>
      <c r="G261" s="138">
        <f t="shared" si="26"/>
        <v>5.8</v>
      </c>
      <c r="H261" s="137">
        <f t="shared" si="27"/>
        <v>4.6399999999999997</v>
      </c>
      <c r="I261" s="193"/>
      <c r="J261" s="164">
        <f t="shared" si="23"/>
        <v>0</v>
      </c>
      <c r="K261" s="136">
        <f t="shared" si="28"/>
        <v>5.8</v>
      </c>
    </row>
    <row r="262" spans="1:11" s="165" customFormat="1" ht="113.1" customHeight="1">
      <c r="A262" s="221" t="s">
        <v>907</v>
      </c>
      <c r="B262" s="221" t="s">
        <v>908</v>
      </c>
      <c r="C262" s="202" t="s">
        <v>907</v>
      </c>
      <c r="D262" s="124" t="s">
        <v>909</v>
      </c>
      <c r="E262" s="32">
        <v>3</v>
      </c>
      <c r="F262" s="125">
        <v>5.8</v>
      </c>
      <c r="G262" s="138">
        <f t="shared" si="26"/>
        <v>5.8</v>
      </c>
      <c r="H262" s="137">
        <f t="shared" si="27"/>
        <v>4.6399999999999997</v>
      </c>
      <c r="I262" s="193"/>
      <c r="J262" s="164">
        <f t="shared" si="23"/>
        <v>0</v>
      </c>
      <c r="K262" s="136">
        <f t="shared" si="28"/>
        <v>5.8</v>
      </c>
    </row>
    <row r="263" spans="1:11" s="165" customFormat="1" ht="113.1" customHeight="1">
      <c r="A263" s="221" t="s">
        <v>910</v>
      </c>
      <c r="B263" s="221" t="s">
        <v>911</v>
      </c>
      <c r="C263" s="202" t="s">
        <v>910</v>
      </c>
      <c r="D263" s="124" t="s">
        <v>912</v>
      </c>
      <c r="E263" s="32">
        <v>3</v>
      </c>
      <c r="F263" s="125">
        <v>5.8</v>
      </c>
      <c r="G263" s="138">
        <f t="shared" si="26"/>
        <v>5.8</v>
      </c>
      <c r="H263" s="137">
        <f t="shared" si="27"/>
        <v>4.6399999999999997</v>
      </c>
      <c r="I263" s="193"/>
      <c r="J263" s="164">
        <f t="shared" si="23"/>
        <v>0</v>
      </c>
      <c r="K263" s="136">
        <f t="shared" si="28"/>
        <v>5.8</v>
      </c>
    </row>
    <row r="264" spans="1:11" s="165" customFormat="1" ht="113.1" customHeight="1">
      <c r="A264" s="221" t="s">
        <v>913</v>
      </c>
      <c r="B264" s="221" t="s">
        <v>914</v>
      </c>
      <c r="C264" s="202" t="s">
        <v>913</v>
      </c>
      <c r="D264" s="124" t="s">
        <v>915</v>
      </c>
      <c r="E264" s="32">
        <v>3</v>
      </c>
      <c r="F264" s="125">
        <v>5.8</v>
      </c>
      <c r="G264" s="138">
        <f t="shared" si="26"/>
        <v>5.8</v>
      </c>
      <c r="H264" s="137">
        <f t="shared" si="27"/>
        <v>4.6399999999999997</v>
      </c>
      <c r="I264" s="193"/>
      <c r="J264" s="164">
        <f t="shared" si="23"/>
        <v>0</v>
      </c>
      <c r="K264" s="136">
        <f t="shared" si="28"/>
        <v>5.8</v>
      </c>
    </row>
    <row r="265" spans="1:11" s="165" customFormat="1" ht="113.1" customHeight="1">
      <c r="A265" s="221" t="s">
        <v>916</v>
      </c>
      <c r="B265" s="221" t="s">
        <v>917</v>
      </c>
      <c r="C265" s="202" t="s">
        <v>916</v>
      </c>
      <c r="D265" s="124" t="s">
        <v>918</v>
      </c>
      <c r="E265" s="32">
        <v>3</v>
      </c>
      <c r="F265" s="125">
        <v>5.8</v>
      </c>
      <c r="G265" s="138">
        <f t="shared" si="26"/>
        <v>5.8</v>
      </c>
      <c r="H265" s="137">
        <f t="shared" si="27"/>
        <v>4.6399999999999997</v>
      </c>
      <c r="I265" s="193"/>
      <c r="J265" s="164">
        <f t="shared" si="23"/>
        <v>0</v>
      </c>
      <c r="K265" s="136">
        <f t="shared" si="28"/>
        <v>5.8</v>
      </c>
    </row>
    <row r="266" spans="1:11" s="165" customFormat="1" ht="113.1" customHeight="1">
      <c r="A266" s="221" t="s">
        <v>919</v>
      </c>
      <c r="B266" s="221" t="s">
        <v>920</v>
      </c>
      <c r="C266" s="202" t="s">
        <v>919</v>
      </c>
      <c r="D266" s="124" t="s">
        <v>921</v>
      </c>
      <c r="E266" s="32">
        <v>3</v>
      </c>
      <c r="F266" s="125">
        <v>5.8</v>
      </c>
      <c r="G266" s="138">
        <f t="shared" si="26"/>
        <v>5.8</v>
      </c>
      <c r="H266" s="137">
        <f t="shared" si="27"/>
        <v>4.6399999999999997</v>
      </c>
      <c r="I266" s="193"/>
      <c r="J266" s="164">
        <f t="shared" si="23"/>
        <v>0</v>
      </c>
      <c r="K266" s="136">
        <f t="shared" si="28"/>
        <v>5.8</v>
      </c>
    </row>
    <row r="267" spans="1:11" s="165" customFormat="1" ht="113.1" customHeight="1">
      <c r="A267" s="221" t="s">
        <v>922</v>
      </c>
      <c r="B267" s="221" t="s">
        <v>923</v>
      </c>
      <c r="C267" s="202" t="s">
        <v>922</v>
      </c>
      <c r="D267" s="124" t="s">
        <v>924</v>
      </c>
      <c r="E267" s="32">
        <v>3</v>
      </c>
      <c r="F267" s="125">
        <v>5.8</v>
      </c>
      <c r="G267" s="138">
        <f t="shared" si="26"/>
        <v>5.8</v>
      </c>
      <c r="H267" s="137">
        <f t="shared" si="27"/>
        <v>4.6399999999999997</v>
      </c>
      <c r="I267" s="193"/>
      <c r="J267" s="164">
        <f t="shared" si="23"/>
        <v>0</v>
      </c>
      <c r="K267" s="136">
        <f t="shared" si="28"/>
        <v>5.8</v>
      </c>
    </row>
    <row r="268" spans="1:11" s="165" customFormat="1" ht="113.1" customHeight="1">
      <c r="A268" s="221" t="s">
        <v>925</v>
      </c>
      <c r="B268" s="221" t="s">
        <v>926</v>
      </c>
      <c r="C268" s="202" t="s">
        <v>925</v>
      </c>
      <c r="D268" s="124" t="s">
        <v>927</v>
      </c>
      <c r="E268" s="32">
        <v>3</v>
      </c>
      <c r="F268" s="125">
        <v>5.8</v>
      </c>
      <c r="G268" s="138">
        <f t="shared" si="26"/>
        <v>5.8</v>
      </c>
      <c r="H268" s="137">
        <f t="shared" si="27"/>
        <v>4.6399999999999997</v>
      </c>
      <c r="I268" s="193"/>
      <c r="J268" s="164">
        <f t="shared" si="23"/>
        <v>0</v>
      </c>
      <c r="K268" s="136">
        <f t="shared" si="28"/>
        <v>5.8</v>
      </c>
    </row>
    <row r="269" spans="1:11" s="165" customFormat="1" ht="113.1" customHeight="1">
      <c r="A269" s="221" t="s">
        <v>928</v>
      </c>
      <c r="B269" s="221" t="s">
        <v>929</v>
      </c>
      <c r="C269" s="202" t="s">
        <v>928</v>
      </c>
      <c r="D269" s="124" t="s">
        <v>930</v>
      </c>
      <c r="E269" s="32">
        <v>3</v>
      </c>
      <c r="F269" s="125">
        <v>5.8</v>
      </c>
      <c r="G269" s="138">
        <f t="shared" si="26"/>
        <v>5.8</v>
      </c>
      <c r="H269" s="137">
        <f t="shared" si="27"/>
        <v>4.6399999999999997</v>
      </c>
      <c r="I269" s="193"/>
      <c r="J269" s="164">
        <f t="shared" si="23"/>
        <v>0</v>
      </c>
      <c r="K269" s="136">
        <f t="shared" si="28"/>
        <v>5.8</v>
      </c>
    </row>
    <row r="270" spans="1:11" s="165" customFormat="1" ht="113.1" customHeight="1">
      <c r="A270" s="221" t="s">
        <v>931</v>
      </c>
      <c r="B270" s="221" t="s">
        <v>932</v>
      </c>
      <c r="C270" s="202" t="s">
        <v>931</v>
      </c>
      <c r="D270" s="124" t="s">
        <v>933</v>
      </c>
      <c r="E270" s="32">
        <v>3</v>
      </c>
      <c r="F270" s="125">
        <v>5.8</v>
      </c>
      <c r="G270" s="138">
        <f t="shared" si="26"/>
        <v>5.8</v>
      </c>
      <c r="H270" s="137">
        <f t="shared" si="27"/>
        <v>4.6399999999999997</v>
      </c>
      <c r="I270" s="193"/>
      <c r="J270" s="164">
        <f t="shared" si="23"/>
        <v>0</v>
      </c>
      <c r="K270" s="136">
        <f t="shared" si="28"/>
        <v>5.8</v>
      </c>
    </row>
    <row r="271" spans="1:11" s="165" customFormat="1" ht="113.1" customHeight="1">
      <c r="A271" s="221" t="s">
        <v>934</v>
      </c>
      <c r="B271" s="221" t="s">
        <v>935</v>
      </c>
      <c r="C271" s="202" t="s">
        <v>934</v>
      </c>
      <c r="D271" s="124" t="s">
        <v>936</v>
      </c>
      <c r="E271" s="32">
        <v>3</v>
      </c>
      <c r="F271" s="125">
        <v>5.8</v>
      </c>
      <c r="G271" s="138">
        <f t="shared" si="26"/>
        <v>5.8</v>
      </c>
      <c r="H271" s="137">
        <f t="shared" si="27"/>
        <v>4.6399999999999997</v>
      </c>
      <c r="I271" s="193"/>
      <c r="J271" s="164">
        <f t="shared" si="23"/>
        <v>0</v>
      </c>
      <c r="K271" s="136">
        <f t="shared" si="28"/>
        <v>5.8</v>
      </c>
    </row>
    <row r="272" spans="1:11" s="165" customFormat="1" ht="113.1" customHeight="1">
      <c r="A272" s="221" t="s">
        <v>937</v>
      </c>
      <c r="B272" s="221" t="s">
        <v>938</v>
      </c>
      <c r="C272" s="202" t="s">
        <v>937</v>
      </c>
      <c r="D272" s="124" t="s">
        <v>939</v>
      </c>
      <c r="E272" s="32">
        <v>3</v>
      </c>
      <c r="F272" s="125">
        <v>5.8</v>
      </c>
      <c r="G272" s="138">
        <f t="shared" si="26"/>
        <v>5.8</v>
      </c>
      <c r="H272" s="137">
        <f t="shared" si="27"/>
        <v>4.6399999999999997</v>
      </c>
      <c r="I272" s="193"/>
      <c r="J272" s="164">
        <f t="shared" si="23"/>
        <v>0</v>
      </c>
      <c r="K272" s="136">
        <f t="shared" si="28"/>
        <v>5.8</v>
      </c>
    </row>
    <row r="273" spans="1:11" s="165" customFormat="1" ht="113.1" customHeight="1">
      <c r="A273" s="221" t="s">
        <v>940</v>
      </c>
      <c r="B273" s="221" t="s">
        <v>941</v>
      </c>
      <c r="C273" s="202" t="s">
        <v>940</v>
      </c>
      <c r="D273" s="124" t="s">
        <v>942</v>
      </c>
      <c r="E273" s="32">
        <v>3</v>
      </c>
      <c r="F273" s="125">
        <v>5.8</v>
      </c>
      <c r="G273" s="138">
        <f t="shared" si="26"/>
        <v>5.8</v>
      </c>
      <c r="H273" s="137">
        <f t="shared" si="27"/>
        <v>4.6399999999999997</v>
      </c>
      <c r="I273" s="193"/>
      <c r="J273" s="164">
        <f t="shared" si="23"/>
        <v>0</v>
      </c>
      <c r="K273" s="136">
        <f t="shared" si="28"/>
        <v>5.8</v>
      </c>
    </row>
    <row r="274" spans="1:11" s="165" customFormat="1" ht="113.1" customHeight="1">
      <c r="A274" s="221" t="s">
        <v>943</v>
      </c>
      <c r="B274" s="221" t="s">
        <v>944</v>
      </c>
      <c r="C274" s="202" t="s">
        <v>943</v>
      </c>
      <c r="D274" s="124" t="s">
        <v>945</v>
      </c>
      <c r="E274" s="32">
        <v>3</v>
      </c>
      <c r="F274" s="125">
        <v>5.8</v>
      </c>
      <c r="G274" s="138">
        <f t="shared" si="26"/>
        <v>5.8</v>
      </c>
      <c r="H274" s="137">
        <f t="shared" si="27"/>
        <v>4.6399999999999997</v>
      </c>
      <c r="I274" s="193"/>
      <c r="J274" s="164">
        <f t="shared" si="23"/>
        <v>0</v>
      </c>
      <c r="K274" s="136">
        <f t="shared" si="28"/>
        <v>5.8</v>
      </c>
    </row>
    <row r="275" spans="1:11" s="1" customFormat="1" ht="41.1" customHeight="1">
      <c r="A275" s="455"/>
      <c r="B275" s="456"/>
      <c r="C275" s="456"/>
      <c r="D275" s="457" t="s">
        <v>946</v>
      </c>
      <c r="E275" s="456"/>
      <c r="F275" s="456"/>
      <c r="G275" s="456"/>
      <c r="H275" s="456"/>
      <c r="I275" s="458"/>
      <c r="J275" s="456"/>
      <c r="K275" s="459"/>
    </row>
    <row r="276" spans="1:11" s="175" customFormat="1" ht="113.1" customHeight="1">
      <c r="A276" s="221" t="s">
        <v>947</v>
      </c>
      <c r="B276" s="221" t="s">
        <v>948</v>
      </c>
      <c r="C276" s="202" t="s">
        <v>947</v>
      </c>
      <c r="D276" s="124" t="s">
        <v>949</v>
      </c>
      <c r="E276" s="32">
        <v>3</v>
      </c>
      <c r="F276" s="125">
        <v>3.89</v>
      </c>
      <c r="G276" s="138">
        <f t="shared" si="26"/>
        <v>3.89</v>
      </c>
      <c r="H276" s="137">
        <f t="shared" ref="H276:H307" si="29">G276*(1-0.2)</f>
        <v>3.1120000000000001</v>
      </c>
      <c r="I276" s="193"/>
      <c r="J276" s="164">
        <f t="shared" si="23"/>
        <v>0</v>
      </c>
      <c r="K276" s="136">
        <f t="shared" ref="K276:K307" si="30">IF($J$459&gt;499,G276*(1-0.2),G276)</f>
        <v>3.89</v>
      </c>
    </row>
    <row r="277" spans="1:11" s="175" customFormat="1" ht="113.1" customHeight="1">
      <c r="A277" s="221" t="s">
        <v>950</v>
      </c>
      <c r="B277" s="221" t="s">
        <v>951</v>
      </c>
      <c r="C277" s="202" t="s">
        <v>950</v>
      </c>
      <c r="D277" s="124" t="s">
        <v>952</v>
      </c>
      <c r="E277" s="32">
        <v>3</v>
      </c>
      <c r="F277" s="125">
        <v>3.89</v>
      </c>
      <c r="G277" s="138">
        <f t="shared" si="26"/>
        <v>3.89</v>
      </c>
      <c r="H277" s="137">
        <f t="shared" si="29"/>
        <v>3.1120000000000001</v>
      </c>
      <c r="I277" s="193"/>
      <c r="J277" s="164">
        <f t="shared" si="23"/>
        <v>0</v>
      </c>
      <c r="K277" s="136">
        <f t="shared" si="30"/>
        <v>3.89</v>
      </c>
    </row>
    <row r="278" spans="1:11" s="175" customFormat="1" ht="113.1" customHeight="1">
      <c r="A278" s="221" t="s">
        <v>953</v>
      </c>
      <c r="B278" s="221" t="s">
        <v>954</v>
      </c>
      <c r="C278" s="202" t="s">
        <v>953</v>
      </c>
      <c r="D278" s="124" t="s">
        <v>955</v>
      </c>
      <c r="E278" s="32">
        <v>3</v>
      </c>
      <c r="F278" s="125">
        <v>3.89</v>
      </c>
      <c r="G278" s="138">
        <f t="shared" si="26"/>
        <v>3.89</v>
      </c>
      <c r="H278" s="137">
        <f t="shared" si="29"/>
        <v>3.1120000000000001</v>
      </c>
      <c r="I278" s="193"/>
      <c r="J278" s="164">
        <f t="shared" si="23"/>
        <v>0</v>
      </c>
      <c r="K278" s="136">
        <f t="shared" si="30"/>
        <v>3.89</v>
      </c>
    </row>
    <row r="279" spans="1:11" s="176" customFormat="1" ht="113.1" customHeight="1">
      <c r="A279" s="221" t="s">
        <v>956</v>
      </c>
      <c r="B279" s="221" t="s">
        <v>957</v>
      </c>
      <c r="C279" s="202" t="s">
        <v>956</v>
      </c>
      <c r="D279" s="124" t="s">
        <v>958</v>
      </c>
      <c r="E279" s="32">
        <v>3</v>
      </c>
      <c r="F279" s="125">
        <v>3.89</v>
      </c>
      <c r="G279" s="138">
        <f t="shared" si="26"/>
        <v>3.89</v>
      </c>
      <c r="H279" s="137">
        <f t="shared" si="29"/>
        <v>3.1120000000000001</v>
      </c>
      <c r="I279" s="193"/>
      <c r="J279" s="164">
        <f t="shared" ref="J279:J342" si="31">I279*F279</f>
        <v>0</v>
      </c>
      <c r="K279" s="136">
        <f t="shared" si="30"/>
        <v>3.89</v>
      </c>
    </row>
    <row r="280" spans="1:11" s="176" customFormat="1" ht="113.1" customHeight="1">
      <c r="A280" s="221" t="s">
        <v>959</v>
      </c>
      <c r="B280" s="221" t="s">
        <v>960</v>
      </c>
      <c r="C280" s="202" t="s">
        <v>959</v>
      </c>
      <c r="D280" s="124" t="s">
        <v>961</v>
      </c>
      <c r="E280" s="32">
        <v>3</v>
      </c>
      <c r="F280" s="125">
        <v>3.89</v>
      </c>
      <c r="G280" s="138">
        <f t="shared" si="26"/>
        <v>3.89</v>
      </c>
      <c r="H280" s="137">
        <f t="shared" si="29"/>
        <v>3.1120000000000001</v>
      </c>
      <c r="I280" s="193"/>
      <c r="J280" s="164">
        <f t="shared" si="31"/>
        <v>0</v>
      </c>
      <c r="K280" s="136">
        <f t="shared" si="30"/>
        <v>3.89</v>
      </c>
    </row>
    <row r="281" spans="1:11" s="176" customFormat="1" ht="113.1" customHeight="1">
      <c r="A281" s="221" t="s">
        <v>962</v>
      </c>
      <c r="B281" s="221" t="s">
        <v>963</v>
      </c>
      <c r="C281" s="202" t="s">
        <v>962</v>
      </c>
      <c r="D281" s="124" t="s">
        <v>964</v>
      </c>
      <c r="E281" s="32">
        <v>3</v>
      </c>
      <c r="F281" s="125">
        <v>3.89</v>
      </c>
      <c r="G281" s="138">
        <f t="shared" si="26"/>
        <v>3.89</v>
      </c>
      <c r="H281" s="137">
        <f t="shared" si="29"/>
        <v>3.1120000000000001</v>
      </c>
      <c r="I281" s="193"/>
      <c r="J281" s="164">
        <f t="shared" si="31"/>
        <v>0</v>
      </c>
      <c r="K281" s="136">
        <f t="shared" si="30"/>
        <v>3.89</v>
      </c>
    </row>
    <row r="282" spans="1:11" s="176" customFormat="1" ht="113.1" customHeight="1">
      <c r="A282" s="221" t="s">
        <v>965</v>
      </c>
      <c r="B282" s="221" t="s">
        <v>966</v>
      </c>
      <c r="C282" s="202" t="s">
        <v>965</v>
      </c>
      <c r="D282" s="124" t="s">
        <v>967</v>
      </c>
      <c r="E282" s="32">
        <v>3</v>
      </c>
      <c r="F282" s="125">
        <v>3.89</v>
      </c>
      <c r="G282" s="138">
        <f t="shared" si="26"/>
        <v>3.89</v>
      </c>
      <c r="H282" s="137">
        <f t="shared" si="29"/>
        <v>3.1120000000000001</v>
      </c>
      <c r="I282" s="193"/>
      <c r="J282" s="164">
        <f t="shared" si="31"/>
        <v>0</v>
      </c>
      <c r="K282" s="136">
        <f t="shared" si="30"/>
        <v>3.89</v>
      </c>
    </row>
    <row r="283" spans="1:11" s="176" customFormat="1" ht="113.1" customHeight="1">
      <c r="A283" s="221" t="s">
        <v>968</v>
      </c>
      <c r="B283" s="221" t="s">
        <v>969</v>
      </c>
      <c r="C283" s="202" t="s">
        <v>968</v>
      </c>
      <c r="D283" s="124" t="s">
        <v>970</v>
      </c>
      <c r="E283" s="32">
        <v>3</v>
      </c>
      <c r="F283" s="125">
        <v>3.89</v>
      </c>
      <c r="G283" s="138">
        <f t="shared" si="26"/>
        <v>3.89</v>
      </c>
      <c r="H283" s="137">
        <f t="shared" si="29"/>
        <v>3.1120000000000001</v>
      </c>
      <c r="I283" s="193"/>
      <c r="J283" s="164">
        <f t="shared" si="31"/>
        <v>0</v>
      </c>
      <c r="K283" s="136">
        <f t="shared" si="30"/>
        <v>3.89</v>
      </c>
    </row>
    <row r="284" spans="1:11" s="176" customFormat="1" ht="113.1" customHeight="1">
      <c r="A284" s="221" t="s">
        <v>971</v>
      </c>
      <c r="B284" s="221" t="s">
        <v>972</v>
      </c>
      <c r="C284" s="202" t="s">
        <v>971</v>
      </c>
      <c r="D284" s="124" t="s">
        <v>973</v>
      </c>
      <c r="E284" s="32">
        <v>3</v>
      </c>
      <c r="F284" s="125">
        <v>3.89</v>
      </c>
      <c r="G284" s="138">
        <f t="shared" si="26"/>
        <v>3.89</v>
      </c>
      <c r="H284" s="137">
        <f t="shared" si="29"/>
        <v>3.1120000000000001</v>
      </c>
      <c r="I284" s="193"/>
      <c r="J284" s="164">
        <f t="shared" si="31"/>
        <v>0</v>
      </c>
      <c r="K284" s="136">
        <f t="shared" si="30"/>
        <v>3.89</v>
      </c>
    </row>
    <row r="285" spans="1:11" s="176" customFormat="1" ht="113.1" customHeight="1">
      <c r="A285" s="221" t="s">
        <v>974</v>
      </c>
      <c r="B285" s="221" t="s">
        <v>975</v>
      </c>
      <c r="C285" s="202" t="s">
        <v>974</v>
      </c>
      <c r="D285" s="124" t="s">
        <v>976</v>
      </c>
      <c r="E285" s="32">
        <v>3</v>
      </c>
      <c r="F285" s="125">
        <v>3.89</v>
      </c>
      <c r="G285" s="138">
        <f t="shared" si="26"/>
        <v>3.89</v>
      </c>
      <c r="H285" s="137">
        <f t="shared" si="29"/>
        <v>3.1120000000000001</v>
      </c>
      <c r="I285" s="193"/>
      <c r="J285" s="164">
        <f t="shared" si="31"/>
        <v>0</v>
      </c>
      <c r="K285" s="136">
        <f t="shared" si="30"/>
        <v>3.89</v>
      </c>
    </row>
    <row r="286" spans="1:11" s="176" customFormat="1" ht="113.1" customHeight="1">
      <c r="A286" s="221" t="s">
        <v>977</v>
      </c>
      <c r="B286" s="221" t="s">
        <v>978</v>
      </c>
      <c r="C286" s="202" t="s">
        <v>977</v>
      </c>
      <c r="D286" s="124" t="s">
        <v>979</v>
      </c>
      <c r="E286" s="32">
        <v>3</v>
      </c>
      <c r="F286" s="125">
        <v>3.89</v>
      </c>
      <c r="G286" s="138">
        <f t="shared" si="26"/>
        <v>3.89</v>
      </c>
      <c r="H286" s="137">
        <f t="shared" si="29"/>
        <v>3.1120000000000001</v>
      </c>
      <c r="I286" s="193"/>
      <c r="J286" s="164">
        <f t="shared" si="31"/>
        <v>0</v>
      </c>
      <c r="K286" s="136">
        <f t="shared" si="30"/>
        <v>3.89</v>
      </c>
    </row>
    <row r="287" spans="1:11" s="176" customFormat="1" ht="113.1" customHeight="1">
      <c r="A287" s="221" t="s">
        <v>980</v>
      </c>
      <c r="B287" s="221" t="s">
        <v>981</v>
      </c>
      <c r="C287" s="202" t="s">
        <v>980</v>
      </c>
      <c r="D287" s="124" t="s">
        <v>982</v>
      </c>
      <c r="E287" s="32">
        <v>3</v>
      </c>
      <c r="F287" s="125">
        <v>3.89</v>
      </c>
      <c r="G287" s="138">
        <f t="shared" si="26"/>
        <v>3.89</v>
      </c>
      <c r="H287" s="137">
        <f t="shared" si="29"/>
        <v>3.1120000000000001</v>
      </c>
      <c r="I287" s="193"/>
      <c r="J287" s="164">
        <f t="shared" si="31"/>
        <v>0</v>
      </c>
      <c r="K287" s="136">
        <f t="shared" si="30"/>
        <v>3.89</v>
      </c>
    </row>
    <row r="288" spans="1:11" s="176" customFormat="1" ht="113.1" customHeight="1">
      <c r="A288" s="221" t="s">
        <v>983</v>
      </c>
      <c r="B288" s="221" t="s">
        <v>984</v>
      </c>
      <c r="C288" s="202" t="s">
        <v>983</v>
      </c>
      <c r="D288" s="124" t="s">
        <v>985</v>
      </c>
      <c r="E288" s="32">
        <v>3</v>
      </c>
      <c r="F288" s="125">
        <v>3.89</v>
      </c>
      <c r="G288" s="138">
        <f t="shared" si="26"/>
        <v>3.89</v>
      </c>
      <c r="H288" s="137">
        <f t="shared" si="29"/>
        <v>3.1120000000000001</v>
      </c>
      <c r="I288" s="193"/>
      <c r="J288" s="164">
        <f t="shared" si="31"/>
        <v>0</v>
      </c>
      <c r="K288" s="136">
        <f t="shared" si="30"/>
        <v>3.89</v>
      </c>
    </row>
    <row r="289" spans="1:12" s="176" customFormat="1" ht="113.1" customHeight="1">
      <c r="A289" s="221" t="s">
        <v>986</v>
      </c>
      <c r="B289" s="221" t="s">
        <v>987</v>
      </c>
      <c r="C289" s="202" t="s">
        <v>986</v>
      </c>
      <c r="D289" s="124" t="s">
        <v>988</v>
      </c>
      <c r="E289" s="32">
        <v>3</v>
      </c>
      <c r="F289" s="125">
        <v>3.89</v>
      </c>
      <c r="G289" s="138">
        <f t="shared" si="26"/>
        <v>3.89</v>
      </c>
      <c r="H289" s="137">
        <f t="shared" si="29"/>
        <v>3.1120000000000001</v>
      </c>
      <c r="I289" s="193"/>
      <c r="J289" s="164">
        <f t="shared" si="31"/>
        <v>0</v>
      </c>
      <c r="K289" s="136">
        <f t="shared" si="30"/>
        <v>3.89</v>
      </c>
    </row>
    <row r="290" spans="1:12" s="176" customFormat="1" ht="113.1" customHeight="1">
      <c r="A290" s="221" t="s">
        <v>989</v>
      </c>
      <c r="B290" s="221" t="s">
        <v>990</v>
      </c>
      <c r="C290" s="202" t="s">
        <v>989</v>
      </c>
      <c r="D290" s="124" t="s">
        <v>991</v>
      </c>
      <c r="E290" s="32">
        <v>3</v>
      </c>
      <c r="F290" s="125">
        <v>3.89</v>
      </c>
      <c r="G290" s="138">
        <f t="shared" si="26"/>
        <v>3.89</v>
      </c>
      <c r="H290" s="137">
        <f t="shared" si="29"/>
        <v>3.1120000000000001</v>
      </c>
      <c r="I290" s="193"/>
      <c r="J290" s="164">
        <f t="shared" si="31"/>
        <v>0</v>
      </c>
      <c r="K290" s="136">
        <f t="shared" si="30"/>
        <v>3.89</v>
      </c>
    </row>
    <row r="291" spans="1:12" s="176" customFormat="1" ht="113.1" customHeight="1">
      <c r="A291" s="221" t="s">
        <v>992</v>
      </c>
      <c r="B291" s="221" t="s">
        <v>993</v>
      </c>
      <c r="C291" s="202" t="s">
        <v>992</v>
      </c>
      <c r="D291" s="124" t="s">
        <v>994</v>
      </c>
      <c r="E291" s="32">
        <v>3</v>
      </c>
      <c r="F291" s="125">
        <v>3.89</v>
      </c>
      <c r="G291" s="138">
        <f t="shared" si="26"/>
        <v>3.89</v>
      </c>
      <c r="H291" s="137">
        <f t="shared" si="29"/>
        <v>3.1120000000000001</v>
      </c>
      <c r="I291" s="193"/>
      <c r="J291" s="164">
        <f t="shared" si="31"/>
        <v>0</v>
      </c>
      <c r="K291" s="136">
        <f t="shared" si="30"/>
        <v>3.89</v>
      </c>
    </row>
    <row r="292" spans="1:12" s="176" customFormat="1" ht="113.1" customHeight="1">
      <c r="A292" s="221" t="s">
        <v>995</v>
      </c>
      <c r="B292" s="221" t="s">
        <v>996</v>
      </c>
      <c r="C292" s="202" t="s">
        <v>995</v>
      </c>
      <c r="D292" s="124" t="s">
        <v>997</v>
      </c>
      <c r="E292" s="32">
        <v>3</v>
      </c>
      <c r="F292" s="125">
        <v>3.89</v>
      </c>
      <c r="G292" s="138">
        <f t="shared" si="26"/>
        <v>3.89</v>
      </c>
      <c r="H292" s="137">
        <f t="shared" si="29"/>
        <v>3.1120000000000001</v>
      </c>
      <c r="I292" s="193"/>
      <c r="J292" s="164">
        <f t="shared" si="31"/>
        <v>0</v>
      </c>
      <c r="K292" s="136">
        <f t="shared" si="30"/>
        <v>3.89</v>
      </c>
    </row>
    <row r="293" spans="1:12" s="176" customFormat="1" ht="113.1" customHeight="1">
      <c r="A293" s="221" t="s">
        <v>998</v>
      </c>
      <c r="B293" s="221" t="s">
        <v>999</v>
      </c>
      <c r="C293" s="202" t="s">
        <v>998</v>
      </c>
      <c r="D293" s="124" t="s">
        <v>1000</v>
      </c>
      <c r="E293" s="32">
        <v>3</v>
      </c>
      <c r="F293" s="125">
        <v>3.89</v>
      </c>
      <c r="G293" s="138">
        <f t="shared" si="26"/>
        <v>3.89</v>
      </c>
      <c r="H293" s="137">
        <f t="shared" si="29"/>
        <v>3.1120000000000001</v>
      </c>
      <c r="I293" s="193"/>
      <c r="J293" s="164">
        <f t="shared" si="31"/>
        <v>0</v>
      </c>
      <c r="K293" s="136">
        <f t="shared" si="30"/>
        <v>3.89</v>
      </c>
    </row>
    <row r="294" spans="1:12" s="176" customFormat="1" ht="113.1" customHeight="1">
      <c r="A294" s="221" t="s">
        <v>1001</v>
      </c>
      <c r="B294" s="221" t="s">
        <v>1002</v>
      </c>
      <c r="C294" s="202" t="s">
        <v>1001</v>
      </c>
      <c r="D294" s="124" t="s">
        <v>1003</v>
      </c>
      <c r="E294" s="32">
        <v>3</v>
      </c>
      <c r="F294" s="125">
        <v>3.89</v>
      </c>
      <c r="G294" s="138">
        <f t="shared" si="26"/>
        <v>3.89</v>
      </c>
      <c r="H294" s="137">
        <f t="shared" si="29"/>
        <v>3.1120000000000001</v>
      </c>
      <c r="I294" s="193"/>
      <c r="J294" s="164">
        <f t="shared" si="31"/>
        <v>0</v>
      </c>
      <c r="K294" s="136">
        <f t="shared" si="30"/>
        <v>3.89</v>
      </c>
    </row>
    <row r="295" spans="1:12" s="176" customFormat="1" ht="113.1" customHeight="1">
      <c r="A295" s="221" t="s">
        <v>1004</v>
      </c>
      <c r="B295" s="221" t="s">
        <v>1005</v>
      </c>
      <c r="C295" s="202" t="s">
        <v>1004</v>
      </c>
      <c r="D295" s="124" t="s">
        <v>1006</v>
      </c>
      <c r="E295" s="32">
        <v>3</v>
      </c>
      <c r="F295" s="125">
        <v>3.89</v>
      </c>
      <c r="G295" s="138">
        <f t="shared" si="26"/>
        <v>3.89</v>
      </c>
      <c r="H295" s="137">
        <f t="shared" si="29"/>
        <v>3.1120000000000001</v>
      </c>
      <c r="I295" s="193"/>
      <c r="J295" s="164">
        <f t="shared" si="31"/>
        <v>0</v>
      </c>
      <c r="K295" s="136">
        <f t="shared" si="30"/>
        <v>3.89</v>
      </c>
    </row>
    <row r="296" spans="1:12" s="176" customFormat="1" ht="113.1" customHeight="1">
      <c r="A296" s="221" t="s">
        <v>1007</v>
      </c>
      <c r="B296" s="221" t="s">
        <v>1008</v>
      </c>
      <c r="C296" s="202" t="s">
        <v>1007</v>
      </c>
      <c r="D296" s="124" t="s">
        <v>1009</v>
      </c>
      <c r="E296" s="32">
        <v>3</v>
      </c>
      <c r="F296" s="125">
        <v>3.89</v>
      </c>
      <c r="G296" s="138">
        <f t="shared" si="26"/>
        <v>3.89</v>
      </c>
      <c r="H296" s="137">
        <f t="shared" si="29"/>
        <v>3.1120000000000001</v>
      </c>
      <c r="I296" s="193"/>
      <c r="J296" s="164">
        <f t="shared" si="31"/>
        <v>0</v>
      </c>
      <c r="K296" s="136">
        <f t="shared" si="30"/>
        <v>3.89</v>
      </c>
    </row>
    <row r="297" spans="1:12" s="176" customFormat="1" ht="113.1" customHeight="1">
      <c r="A297" s="221" t="s">
        <v>1010</v>
      </c>
      <c r="B297" s="221" t="s">
        <v>1011</v>
      </c>
      <c r="C297" s="202" t="s">
        <v>1010</v>
      </c>
      <c r="D297" s="124" t="s">
        <v>1012</v>
      </c>
      <c r="E297" s="32">
        <v>3</v>
      </c>
      <c r="F297" s="125">
        <v>3.89</v>
      </c>
      <c r="G297" s="138">
        <f t="shared" si="26"/>
        <v>3.89</v>
      </c>
      <c r="H297" s="137">
        <f t="shared" si="29"/>
        <v>3.1120000000000001</v>
      </c>
      <c r="I297" s="193"/>
      <c r="J297" s="164">
        <f t="shared" si="31"/>
        <v>0</v>
      </c>
      <c r="K297" s="136">
        <f t="shared" si="30"/>
        <v>3.89</v>
      </c>
    </row>
    <row r="298" spans="1:12" s="176" customFormat="1" ht="113.1" customHeight="1">
      <c r="A298" s="221" t="s">
        <v>1013</v>
      </c>
      <c r="B298" s="221" t="s">
        <v>1014</v>
      </c>
      <c r="C298" s="202" t="s">
        <v>1013</v>
      </c>
      <c r="D298" s="124" t="s">
        <v>1015</v>
      </c>
      <c r="E298" s="32">
        <v>3</v>
      </c>
      <c r="F298" s="125">
        <v>3.89</v>
      </c>
      <c r="G298" s="138">
        <f t="shared" si="26"/>
        <v>3.89</v>
      </c>
      <c r="H298" s="137">
        <f t="shared" si="29"/>
        <v>3.1120000000000001</v>
      </c>
      <c r="I298" s="193"/>
      <c r="J298" s="164">
        <f t="shared" si="31"/>
        <v>0</v>
      </c>
      <c r="K298" s="136">
        <f t="shared" si="30"/>
        <v>3.89</v>
      </c>
    </row>
    <row r="299" spans="1:12" s="176" customFormat="1" ht="113.1" customHeight="1">
      <c r="A299" s="221" t="s">
        <v>1016</v>
      </c>
      <c r="B299" s="221" t="s">
        <v>1017</v>
      </c>
      <c r="C299" s="202" t="s">
        <v>1016</v>
      </c>
      <c r="D299" s="124" t="s">
        <v>1018</v>
      </c>
      <c r="E299" s="32">
        <v>3</v>
      </c>
      <c r="F299" s="125">
        <v>3.89</v>
      </c>
      <c r="G299" s="138">
        <f t="shared" si="26"/>
        <v>3.89</v>
      </c>
      <c r="H299" s="137">
        <f t="shared" si="29"/>
        <v>3.1120000000000001</v>
      </c>
      <c r="I299" s="193"/>
      <c r="J299" s="164">
        <f t="shared" si="31"/>
        <v>0</v>
      </c>
      <c r="K299" s="136">
        <f t="shared" si="30"/>
        <v>3.89</v>
      </c>
    </row>
    <row r="300" spans="1:12" s="176" customFormat="1" ht="113.1" customHeight="1">
      <c r="A300" s="221" t="s">
        <v>1019</v>
      </c>
      <c r="B300" s="221" t="s">
        <v>1020</v>
      </c>
      <c r="C300" s="202" t="s">
        <v>1019</v>
      </c>
      <c r="D300" s="124" t="s">
        <v>1021</v>
      </c>
      <c r="E300" s="32">
        <v>3</v>
      </c>
      <c r="F300" s="125">
        <v>3.89</v>
      </c>
      <c r="G300" s="138">
        <f t="shared" si="26"/>
        <v>3.89</v>
      </c>
      <c r="H300" s="137">
        <f t="shared" si="29"/>
        <v>3.1120000000000001</v>
      </c>
      <c r="I300" s="193"/>
      <c r="J300" s="164">
        <f t="shared" si="31"/>
        <v>0</v>
      </c>
      <c r="K300" s="136">
        <f t="shared" si="30"/>
        <v>3.89</v>
      </c>
    </row>
    <row r="301" spans="1:12" s="165" customFormat="1" ht="113.1" customHeight="1">
      <c r="A301" s="221" t="s">
        <v>1022</v>
      </c>
      <c r="B301" s="221" t="s">
        <v>1023</v>
      </c>
      <c r="C301" s="202" t="s">
        <v>1022</v>
      </c>
      <c r="D301" s="124" t="s">
        <v>1024</v>
      </c>
      <c r="E301" s="32">
        <v>3</v>
      </c>
      <c r="F301" s="125">
        <v>3.89</v>
      </c>
      <c r="G301" s="138">
        <f t="shared" si="26"/>
        <v>3.89</v>
      </c>
      <c r="H301" s="137">
        <f t="shared" si="29"/>
        <v>3.1120000000000001</v>
      </c>
      <c r="I301" s="193"/>
      <c r="J301" s="164">
        <f t="shared" si="31"/>
        <v>0</v>
      </c>
      <c r="K301" s="136">
        <f t="shared" si="30"/>
        <v>3.89</v>
      </c>
      <c r="L301" s="174"/>
    </row>
    <row r="302" spans="1:12" s="165" customFormat="1" ht="113.1" customHeight="1">
      <c r="A302" s="221" t="s">
        <v>1025</v>
      </c>
      <c r="B302" s="221" t="s">
        <v>1026</v>
      </c>
      <c r="C302" s="202" t="s">
        <v>1025</v>
      </c>
      <c r="D302" s="124" t="s">
        <v>1027</v>
      </c>
      <c r="E302" s="32">
        <v>3</v>
      </c>
      <c r="F302" s="125">
        <v>3.89</v>
      </c>
      <c r="G302" s="138">
        <f t="shared" si="26"/>
        <v>3.89</v>
      </c>
      <c r="H302" s="137">
        <f t="shared" si="29"/>
        <v>3.1120000000000001</v>
      </c>
      <c r="I302" s="193"/>
      <c r="J302" s="164">
        <f t="shared" si="31"/>
        <v>0</v>
      </c>
      <c r="K302" s="136">
        <f t="shared" si="30"/>
        <v>3.89</v>
      </c>
    </row>
    <row r="303" spans="1:12" s="165" customFormat="1" ht="113.1" customHeight="1">
      <c r="A303" s="221" t="s">
        <v>1028</v>
      </c>
      <c r="B303" s="221" t="s">
        <v>1029</v>
      </c>
      <c r="C303" s="202" t="s">
        <v>1028</v>
      </c>
      <c r="D303" s="124" t="s">
        <v>1030</v>
      </c>
      <c r="E303" s="32">
        <v>3</v>
      </c>
      <c r="F303" s="125">
        <v>3.89</v>
      </c>
      <c r="G303" s="138">
        <f t="shared" si="26"/>
        <v>3.89</v>
      </c>
      <c r="H303" s="137">
        <f t="shared" si="29"/>
        <v>3.1120000000000001</v>
      </c>
      <c r="I303" s="193"/>
      <c r="J303" s="164">
        <f t="shared" si="31"/>
        <v>0</v>
      </c>
      <c r="K303" s="136">
        <f t="shared" si="30"/>
        <v>3.89</v>
      </c>
    </row>
    <row r="304" spans="1:12" s="165" customFormat="1" ht="113.1" customHeight="1">
      <c r="A304" s="221" t="s">
        <v>1031</v>
      </c>
      <c r="B304" s="221" t="s">
        <v>1032</v>
      </c>
      <c r="C304" s="202" t="s">
        <v>1031</v>
      </c>
      <c r="D304" s="124" t="s">
        <v>1033</v>
      </c>
      <c r="E304" s="32">
        <v>3</v>
      </c>
      <c r="F304" s="125">
        <v>3.89</v>
      </c>
      <c r="G304" s="138">
        <f t="shared" si="26"/>
        <v>3.89</v>
      </c>
      <c r="H304" s="137">
        <f t="shared" si="29"/>
        <v>3.1120000000000001</v>
      </c>
      <c r="I304" s="193"/>
      <c r="J304" s="164">
        <f t="shared" si="31"/>
        <v>0</v>
      </c>
      <c r="K304" s="136">
        <f t="shared" si="30"/>
        <v>3.89</v>
      </c>
    </row>
    <row r="305" spans="1:11" s="165" customFormat="1" ht="113.1" customHeight="1">
      <c r="A305" s="221" t="s">
        <v>1034</v>
      </c>
      <c r="B305" s="221" t="s">
        <v>1035</v>
      </c>
      <c r="C305" s="202" t="s">
        <v>1034</v>
      </c>
      <c r="D305" s="124" t="s">
        <v>1036</v>
      </c>
      <c r="E305" s="32">
        <v>3</v>
      </c>
      <c r="F305" s="125">
        <v>3.89</v>
      </c>
      <c r="G305" s="138">
        <f t="shared" si="26"/>
        <v>3.89</v>
      </c>
      <c r="H305" s="137">
        <f t="shared" si="29"/>
        <v>3.1120000000000001</v>
      </c>
      <c r="I305" s="193"/>
      <c r="J305" s="164">
        <f t="shared" si="31"/>
        <v>0</v>
      </c>
      <c r="K305" s="136">
        <f t="shared" si="30"/>
        <v>3.89</v>
      </c>
    </row>
    <row r="306" spans="1:11" s="165" customFormat="1" ht="113.1" customHeight="1">
      <c r="A306" s="221" t="s">
        <v>1037</v>
      </c>
      <c r="B306" s="221" t="s">
        <v>1038</v>
      </c>
      <c r="C306" s="202" t="s">
        <v>1037</v>
      </c>
      <c r="D306" s="124" t="s">
        <v>1039</v>
      </c>
      <c r="E306" s="32">
        <v>3</v>
      </c>
      <c r="F306" s="125">
        <v>3.89</v>
      </c>
      <c r="G306" s="138">
        <f t="shared" si="26"/>
        <v>3.89</v>
      </c>
      <c r="H306" s="137">
        <f t="shared" si="29"/>
        <v>3.1120000000000001</v>
      </c>
      <c r="I306" s="193"/>
      <c r="J306" s="164">
        <f t="shared" si="31"/>
        <v>0</v>
      </c>
      <c r="K306" s="136">
        <f t="shared" si="30"/>
        <v>3.89</v>
      </c>
    </row>
    <row r="307" spans="1:11" s="165" customFormat="1" ht="113.1" customHeight="1" collapsed="1">
      <c r="A307" s="221" t="s">
        <v>1040</v>
      </c>
      <c r="B307" s="221" t="s">
        <v>1041</v>
      </c>
      <c r="C307" s="202" t="s">
        <v>1040</v>
      </c>
      <c r="D307" s="124" t="s">
        <v>1042</v>
      </c>
      <c r="E307" s="32">
        <v>3</v>
      </c>
      <c r="F307" s="125">
        <v>3.89</v>
      </c>
      <c r="G307" s="138">
        <f t="shared" si="26"/>
        <v>3.89</v>
      </c>
      <c r="H307" s="137">
        <f t="shared" si="29"/>
        <v>3.1120000000000001</v>
      </c>
      <c r="I307" s="193"/>
      <c r="J307" s="164">
        <f t="shared" si="31"/>
        <v>0</v>
      </c>
      <c r="K307" s="136">
        <f t="shared" si="30"/>
        <v>3.89</v>
      </c>
    </row>
    <row r="308" spans="1:11" s="165" customFormat="1" ht="113.1" customHeight="1">
      <c r="A308" s="221" t="s">
        <v>1043</v>
      </c>
      <c r="B308" s="221" t="s">
        <v>1044</v>
      </c>
      <c r="C308" s="202" t="s">
        <v>1043</v>
      </c>
      <c r="D308" s="124" t="s">
        <v>1045</v>
      </c>
      <c r="E308" s="32">
        <v>3</v>
      </c>
      <c r="F308" s="125">
        <v>3.89</v>
      </c>
      <c r="G308" s="138">
        <f t="shared" si="26"/>
        <v>3.89</v>
      </c>
      <c r="H308" s="137">
        <f t="shared" ref="H308:H339" si="32">G308*(1-0.2)</f>
        <v>3.1120000000000001</v>
      </c>
      <c r="I308" s="193"/>
      <c r="J308" s="164">
        <f t="shared" si="31"/>
        <v>0</v>
      </c>
      <c r="K308" s="136">
        <f t="shared" ref="K308:K339" si="33">IF($J$459&gt;499,G308*(1-0.2),G308)</f>
        <v>3.89</v>
      </c>
    </row>
    <row r="309" spans="1:11" s="165" customFormat="1" ht="113.1" customHeight="1">
      <c r="A309" s="221" t="s">
        <v>1046</v>
      </c>
      <c r="B309" s="221" t="s">
        <v>1047</v>
      </c>
      <c r="C309" s="202" t="s">
        <v>1046</v>
      </c>
      <c r="D309" s="124" t="s">
        <v>1048</v>
      </c>
      <c r="E309" s="32">
        <v>3</v>
      </c>
      <c r="F309" s="125">
        <v>3.89</v>
      </c>
      <c r="G309" s="138">
        <f t="shared" si="26"/>
        <v>3.89</v>
      </c>
      <c r="H309" s="137">
        <f t="shared" si="32"/>
        <v>3.1120000000000001</v>
      </c>
      <c r="I309" s="193"/>
      <c r="J309" s="164">
        <f t="shared" si="31"/>
        <v>0</v>
      </c>
      <c r="K309" s="136">
        <f t="shared" si="33"/>
        <v>3.89</v>
      </c>
    </row>
    <row r="310" spans="1:11" s="165" customFormat="1" ht="113.1" customHeight="1">
      <c r="A310" s="221" t="s">
        <v>1049</v>
      </c>
      <c r="B310" s="221" t="s">
        <v>1050</v>
      </c>
      <c r="C310" s="202" t="s">
        <v>1049</v>
      </c>
      <c r="D310" s="124" t="s">
        <v>1051</v>
      </c>
      <c r="E310" s="32">
        <v>3</v>
      </c>
      <c r="F310" s="125">
        <v>3.89</v>
      </c>
      <c r="G310" s="138">
        <f t="shared" si="26"/>
        <v>3.89</v>
      </c>
      <c r="H310" s="137">
        <f t="shared" si="32"/>
        <v>3.1120000000000001</v>
      </c>
      <c r="I310" s="193"/>
      <c r="J310" s="164">
        <f t="shared" si="31"/>
        <v>0</v>
      </c>
      <c r="K310" s="136">
        <f t="shared" si="33"/>
        <v>3.89</v>
      </c>
    </row>
    <row r="311" spans="1:11" s="165" customFormat="1" ht="113.1" customHeight="1">
      <c r="A311" s="221" t="s">
        <v>1052</v>
      </c>
      <c r="B311" s="221" t="s">
        <v>1053</v>
      </c>
      <c r="C311" s="202" t="s">
        <v>1052</v>
      </c>
      <c r="D311" s="124" t="s">
        <v>1054</v>
      </c>
      <c r="E311" s="32">
        <v>3</v>
      </c>
      <c r="F311" s="125">
        <v>3.89</v>
      </c>
      <c r="G311" s="138">
        <f t="shared" si="26"/>
        <v>3.89</v>
      </c>
      <c r="H311" s="137">
        <f t="shared" si="32"/>
        <v>3.1120000000000001</v>
      </c>
      <c r="I311" s="193"/>
      <c r="J311" s="164">
        <f t="shared" si="31"/>
        <v>0</v>
      </c>
      <c r="K311" s="136">
        <f t="shared" si="33"/>
        <v>3.89</v>
      </c>
    </row>
    <row r="312" spans="1:11" s="165" customFormat="1" ht="113.1" customHeight="1">
      <c r="A312" s="221" t="s">
        <v>1055</v>
      </c>
      <c r="B312" s="221" t="s">
        <v>1056</v>
      </c>
      <c r="C312" s="202" t="s">
        <v>1055</v>
      </c>
      <c r="D312" s="124" t="s">
        <v>1057</v>
      </c>
      <c r="E312" s="32">
        <v>3</v>
      </c>
      <c r="F312" s="125">
        <v>3.89</v>
      </c>
      <c r="G312" s="138">
        <f t="shared" si="26"/>
        <v>3.89</v>
      </c>
      <c r="H312" s="137">
        <f t="shared" si="32"/>
        <v>3.1120000000000001</v>
      </c>
      <c r="I312" s="193"/>
      <c r="J312" s="164">
        <f t="shared" si="31"/>
        <v>0</v>
      </c>
      <c r="K312" s="136">
        <f t="shared" si="33"/>
        <v>3.89</v>
      </c>
    </row>
    <row r="313" spans="1:11" s="165" customFormat="1" ht="113.1" customHeight="1">
      <c r="A313" s="221" t="s">
        <v>1058</v>
      </c>
      <c r="B313" s="221" t="s">
        <v>1059</v>
      </c>
      <c r="C313" s="202" t="s">
        <v>1058</v>
      </c>
      <c r="D313" s="124" t="s">
        <v>1060</v>
      </c>
      <c r="E313" s="32">
        <v>3</v>
      </c>
      <c r="F313" s="125">
        <v>3.89</v>
      </c>
      <c r="G313" s="138">
        <f t="shared" si="26"/>
        <v>3.89</v>
      </c>
      <c r="H313" s="137">
        <f t="shared" si="32"/>
        <v>3.1120000000000001</v>
      </c>
      <c r="I313" s="193"/>
      <c r="J313" s="164">
        <f t="shared" si="31"/>
        <v>0</v>
      </c>
      <c r="K313" s="136">
        <f t="shared" si="33"/>
        <v>3.89</v>
      </c>
    </row>
    <row r="314" spans="1:11" s="165" customFormat="1" ht="113.1" customHeight="1">
      <c r="A314" s="221" t="s">
        <v>1061</v>
      </c>
      <c r="B314" s="221" t="s">
        <v>1062</v>
      </c>
      <c r="C314" s="202" t="s">
        <v>1061</v>
      </c>
      <c r="D314" s="124" t="s">
        <v>1063</v>
      </c>
      <c r="E314" s="32">
        <v>3</v>
      </c>
      <c r="F314" s="125">
        <v>3.89</v>
      </c>
      <c r="G314" s="138">
        <f t="shared" si="26"/>
        <v>3.89</v>
      </c>
      <c r="H314" s="137">
        <f t="shared" si="32"/>
        <v>3.1120000000000001</v>
      </c>
      <c r="I314" s="193"/>
      <c r="J314" s="164">
        <f t="shared" si="31"/>
        <v>0</v>
      </c>
      <c r="K314" s="136">
        <f t="shared" si="33"/>
        <v>3.89</v>
      </c>
    </row>
    <row r="315" spans="1:11" s="165" customFormat="1" ht="113.1" customHeight="1">
      <c r="A315" s="221" t="s">
        <v>1064</v>
      </c>
      <c r="B315" s="221" t="s">
        <v>1065</v>
      </c>
      <c r="C315" s="202" t="s">
        <v>1064</v>
      </c>
      <c r="D315" s="124" t="s">
        <v>1066</v>
      </c>
      <c r="E315" s="32">
        <v>3</v>
      </c>
      <c r="F315" s="125">
        <v>3.89</v>
      </c>
      <c r="G315" s="138">
        <f t="shared" si="26"/>
        <v>3.89</v>
      </c>
      <c r="H315" s="137">
        <f t="shared" si="32"/>
        <v>3.1120000000000001</v>
      </c>
      <c r="I315" s="193"/>
      <c r="J315" s="164">
        <f t="shared" si="31"/>
        <v>0</v>
      </c>
      <c r="K315" s="136">
        <f t="shared" si="33"/>
        <v>3.89</v>
      </c>
    </row>
    <row r="316" spans="1:11" s="165" customFormat="1" ht="113.1" customHeight="1">
      <c r="A316" s="221" t="s">
        <v>1067</v>
      </c>
      <c r="B316" s="221" t="s">
        <v>1068</v>
      </c>
      <c r="C316" s="202" t="s">
        <v>1067</v>
      </c>
      <c r="D316" s="124" t="s">
        <v>1069</v>
      </c>
      <c r="E316" s="32">
        <v>3</v>
      </c>
      <c r="F316" s="125">
        <v>3.89</v>
      </c>
      <c r="G316" s="138">
        <f t="shared" si="26"/>
        <v>3.89</v>
      </c>
      <c r="H316" s="137">
        <f t="shared" si="32"/>
        <v>3.1120000000000001</v>
      </c>
      <c r="I316" s="193"/>
      <c r="J316" s="164">
        <f t="shared" si="31"/>
        <v>0</v>
      </c>
      <c r="K316" s="136">
        <f t="shared" si="33"/>
        <v>3.89</v>
      </c>
    </row>
    <row r="317" spans="1:11" s="165" customFormat="1" ht="113.1" customHeight="1">
      <c r="A317" s="221" t="s">
        <v>1070</v>
      </c>
      <c r="B317" s="221" t="s">
        <v>1071</v>
      </c>
      <c r="C317" s="202" t="s">
        <v>1070</v>
      </c>
      <c r="D317" s="124" t="s">
        <v>1072</v>
      </c>
      <c r="E317" s="32">
        <v>3</v>
      </c>
      <c r="F317" s="125">
        <v>3.89</v>
      </c>
      <c r="G317" s="138">
        <f t="shared" si="26"/>
        <v>3.89</v>
      </c>
      <c r="H317" s="137">
        <f t="shared" si="32"/>
        <v>3.1120000000000001</v>
      </c>
      <c r="I317" s="193"/>
      <c r="J317" s="164">
        <f t="shared" si="31"/>
        <v>0</v>
      </c>
      <c r="K317" s="136">
        <f t="shared" si="33"/>
        <v>3.89</v>
      </c>
    </row>
    <row r="318" spans="1:11" s="165" customFormat="1" ht="113.1" customHeight="1">
      <c r="A318" s="221" t="s">
        <v>1073</v>
      </c>
      <c r="B318" s="221" t="s">
        <v>1074</v>
      </c>
      <c r="C318" s="202" t="s">
        <v>1073</v>
      </c>
      <c r="D318" s="124" t="s">
        <v>1075</v>
      </c>
      <c r="E318" s="32">
        <v>3</v>
      </c>
      <c r="F318" s="125">
        <v>3.89</v>
      </c>
      <c r="G318" s="138">
        <f t="shared" si="26"/>
        <v>3.89</v>
      </c>
      <c r="H318" s="137">
        <f t="shared" si="32"/>
        <v>3.1120000000000001</v>
      </c>
      <c r="I318" s="193"/>
      <c r="J318" s="164">
        <f t="shared" si="31"/>
        <v>0</v>
      </c>
      <c r="K318" s="136">
        <f t="shared" si="33"/>
        <v>3.89</v>
      </c>
    </row>
    <row r="319" spans="1:11" s="165" customFormat="1" ht="113.1" customHeight="1">
      <c r="A319" s="221" t="s">
        <v>1076</v>
      </c>
      <c r="B319" s="221" t="s">
        <v>1077</v>
      </c>
      <c r="C319" s="202" t="s">
        <v>1076</v>
      </c>
      <c r="D319" s="124" t="s">
        <v>1078</v>
      </c>
      <c r="E319" s="32">
        <v>3</v>
      </c>
      <c r="F319" s="125">
        <v>3.89</v>
      </c>
      <c r="G319" s="138">
        <f t="shared" si="26"/>
        <v>3.89</v>
      </c>
      <c r="H319" s="137">
        <f t="shared" si="32"/>
        <v>3.1120000000000001</v>
      </c>
      <c r="I319" s="193"/>
      <c r="J319" s="164">
        <f t="shared" si="31"/>
        <v>0</v>
      </c>
      <c r="K319" s="136">
        <f t="shared" si="33"/>
        <v>3.89</v>
      </c>
    </row>
    <row r="320" spans="1:11" s="165" customFormat="1" ht="113.1" customHeight="1">
      <c r="A320" s="221" t="s">
        <v>1079</v>
      </c>
      <c r="B320" s="221" t="s">
        <v>1080</v>
      </c>
      <c r="C320" s="202" t="s">
        <v>1079</v>
      </c>
      <c r="D320" s="124" t="s">
        <v>1081</v>
      </c>
      <c r="E320" s="32">
        <v>3</v>
      </c>
      <c r="F320" s="125">
        <v>3.89</v>
      </c>
      <c r="G320" s="138">
        <f t="shared" ref="G320:G332" si="34">F320*(1-$C$10)</f>
        <v>3.89</v>
      </c>
      <c r="H320" s="137">
        <f t="shared" si="32"/>
        <v>3.1120000000000001</v>
      </c>
      <c r="I320" s="193"/>
      <c r="J320" s="164">
        <f t="shared" si="31"/>
        <v>0</v>
      </c>
      <c r="K320" s="136">
        <f t="shared" si="33"/>
        <v>3.89</v>
      </c>
    </row>
    <row r="321" spans="1:12" s="175" customFormat="1" ht="113.1" customHeight="1">
      <c r="A321" s="221" t="s">
        <v>1082</v>
      </c>
      <c r="B321" s="221" t="s">
        <v>1083</v>
      </c>
      <c r="C321" s="202" t="s">
        <v>1082</v>
      </c>
      <c r="D321" s="124" t="s">
        <v>1084</v>
      </c>
      <c r="E321" s="32">
        <v>3</v>
      </c>
      <c r="F321" s="125">
        <v>3.89</v>
      </c>
      <c r="G321" s="138">
        <f t="shared" si="34"/>
        <v>3.89</v>
      </c>
      <c r="H321" s="137">
        <f t="shared" si="32"/>
        <v>3.1120000000000001</v>
      </c>
      <c r="I321" s="193"/>
      <c r="J321" s="164">
        <f t="shared" si="31"/>
        <v>0</v>
      </c>
      <c r="K321" s="136">
        <f t="shared" si="33"/>
        <v>3.89</v>
      </c>
    </row>
    <row r="322" spans="1:12" s="175" customFormat="1" ht="113.1" customHeight="1">
      <c r="A322" s="221" t="s">
        <v>1085</v>
      </c>
      <c r="B322" s="221" t="s">
        <v>1086</v>
      </c>
      <c r="C322" s="202" t="s">
        <v>1085</v>
      </c>
      <c r="D322" s="124" t="s">
        <v>1087</v>
      </c>
      <c r="E322" s="32">
        <v>3</v>
      </c>
      <c r="F322" s="125">
        <v>3.89</v>
      </c>
      <c r="G322" s="138">
        <f t="shared" si="34"/>
        <v>3.89</v>
      </c>
      <c r="H322" s="137">
        <f t="shared" si="32"/>
        <v>3.1120000000000001</v>
      </c>
      <c r="I322" s="193"/>
      <c r="J322" s="164">
        <f t="shared" si="31"/>
        <v>0</v>
      </c>
      <c r="K322" s="136">
        <f t="shared" si="33"/>
        <v>3.89</v>
      </c>
    </row>
    <row r="323" spans="1:12" s="175" customFormat="1" ht="113.1" customHeight="1">
      <c r="A323" s="221" t="s">
        <v>1088</v>
      </c>
      <c r="B323" s="221" t="s">
        <v>1089</v>
      </c>
      <c r="C323" s="202" t="s">
        <v>1088</v>
      </c>
      <c r="D323" s="124" t="s">
        <v>1090</v>
      </c>
      <c r="E323" s="32">
        <v>3</v>
      </c>
      <c r="F323" s="125">
        <v>3.89</v>
      </c>
      <c r="G323" s="138">
        <f t="shared" si="34"/>
        <v>3.89</v>
      </c>
      <c r="H323" s="137">
        <f t="shared" si="32"/>
        <v>3.1120000000000001</v>
      </c>
      <c r="I323" s="193"/>
      <c r="J323" s="164">
        <f t="shared" si="31"/>
        <v>0</v>
      </c>
      <c r="K323" s="136">
        <f t="shared" si="33"/>
        <v>3.89</v>
      </c>
    </row>
    <row r="324" spans="1:12" s="176" customFormat="1" ht="113.1" customHeight="1">
      <c r="A324" s="221" t="s">
        <v>1091</v>
      </c>
      <c r="B324" s="221" t="s">
        <v>1092</v>
      </c>
      <c r="C324" s="202" t="s">
        <v>1091</v>
      </c>
      <c r="D324" s="124" t="s">
        <v>1093</v>
      </c>
      <c r="E324" s="32">
        <v>3</v>
      </c>
      <c r="F324" s="125">
        <v>3.89</v>
      </c>
      <c r="G324" s="138">
        <f t="shared" si="34"/>
        <v>3.89</v>
      </c>
      <c r="H324" s="137">
        <f t="shared" si="32"/>
        <v>3.1120000000000001</v>
      </c>
      <c r="I324" s="193"/>
      <c r="J324" s="164">
        <f t="shared" si="31"/>
        <v>0</v>
      </c>
      <c r="K324" s="136">
        <f t="shared" si="33"/>
        <v>3.89</v>
      </c>
    </row>
    <row r="325" spans="1:12" s="176" customFormat="1" ht="113.1" customHeight="1">
      <c r="A325" s="221" t="s">
        <v>1094</v>
      </c>
      <c r="B325" s="221" t="s">
        <v>1095</v>
      </c>
      <c r="C325" s="202" t="s">
        <v>1094</v>
      </c>
      <c r="D325" s="124" t="s">
        <v>1096</v>
      </c>
      <c r="E325" s="32">
        <v>3</v>
      </c>
      <c r="F325" s="125">
        <v>3.89</v>
      </c>
      <c r="G325" s="138">
        <f t="shared" si="34"/>
        <v>3.89</v>
      </c>
      <c r="H325" s="137">
        <f t="shared" si="32"/>
        <v>3.1120000000000001</v>
      </c>
      <c r="I325" s="193"/>
      <c r="J325" s="164">
        <f t="shared" si="31"/>
        <v>0</v>
      </c>
      <c r="K325" s="136">
        <f t="shared" si="33"/>
        <v>3.89</v>
      </c>
    </row>
    <row r="326" spans="1:12" s="176" customFormat="1" ht="113.1" customHeight="1">
      <c r="A326" s="221" t="s">
        <v>1097</v>
      </c>
      <c r="B326" s="221" t="s">
        <v>1098</v>
      </c>
      <c r="C326" s="202" t="s">
        <v>1097</v>
      </c>
      <c r="D326" s="124" t="s">
        <v>1099</v>
      </c>
      <c r="E326" s="32">
        <v>3</v>
      </c>
      <c r="F326" s="125">
        <v>4.2300000000000004</v>
      </c>
      <c r="G326" s="138">
        <f t="shared" si="34"/>
        <v>4.2300000000000004</v>
      </c>
      <c r="H326" s="137">
        <f t="shared" si="32"/>
        <v>3.3840000000000003</v>
      </c>
      <c r="I326" s="193"/>
      <c r="J326" s="164">
        <f t="shared" si="31"/>
        <v>0</v>
      </c>
      <c r="K326" s="136">
        <f t="shared" si="33"/>
        <v>4.2300000000000004</v>
      </c>
    </row>
    <row r="327" spans="1:12" s="176" customFormat="1" ht="113.1" customHeight="1">
      <c r="A327" s="221" t="s">
        <v>1100</v>
      </c>
      <c r="B327" s="221" t="s">
        <v>1101</v>
      </c>
      <c r="C327" s="202" t="s">
        <v>1100</v>
      </c>
      <c r="D327" s="124" t="s">
        <v>1102</v>
      </c>
      <c r="E327" s="32">
        <v>3</v>
      </c>
      <c r="F327" s="125">
        <v>4.2300000000000004</v>
      </c>
      <c r="G327" s="138">
        <f t="shared" si="34"/>
        <v>4.2300000000000004</v>
      </c>
      <c r="H327" s="137">
        <f t="shared" si="32"/>
        <v>3.3840000000000003</v>
      </c>
      <c r="I327" s="193"/>
      <c r="J327" s="164">
        <f t="shared" si="31"/>
        <v>0</v>
      </c>
      <c r="K327" s="136">
        <f t="shared" si="33"/>
        <v>4.2300000000000004</v>
      </c>
    </row>
    <row r="328" spans="1:12" s="176" customFormat="1" ht="113.1" customHeight="1">
      <c r="A328" s="221" t="s">
        <v>1103</v>
      </c>
      <c r="B328" s="221" t="s">
        <v>1104</v>
      </c>
      <c r="C328" s="202" t="s">
        <v>1103</v>
      </c>
      <c r="D328" s="124" t="s">
        <v>1105</v>
      </c>
      <c r="E328" s="32">
        <v>3</v>
      </c>
      <c r="F328" s="125">
        <v>4.2300000000000004</v>
      </c>
      <c r="G328" s="138">
        <f t="shared" si="34"/>
        <v>4.2300000000000004</v>
      </c>
      <c r="H328" s="137">
        <f t="shared" si="32"/>
        <v>3.3840000000000003</v>
      </c>
      <c r="I328" s="193"/>
      <c r="J328" s="164">
        <f t="shared" si="31"/>
        <v>0</v>
      </c>
      <c r="K328" s="136">
        <f t="shared" si="33"/>
        <v>4.2300000000000004</v>
      </c>
    </row>
    <row r="329" spans="1:12" s="176" customFormat="1" ht="113.1" customHeight="1">
      <c r="A329" s="221" t="s">
        <v>1106</v>
      </c>
      <c r="B329" s="221" t="s">
        <v>1107</v>
      </c>
      <c r="C329" s="202" t="s">
        <v>1106</v>
      </c>
      <c r="D329" s="124" t="s">
        <v>1108</v>
      </c>
      <c r="E329" s="32">
        <v>3</v>
      </c>
      <c r="F329" s="125">
        <v>4.2300000000000004</v>
      </c>
      <c r="G329" s="138">
        <f t="shared" si="34"/>
        <v>4.2300000000000004</v>
      </c>
      <c r="H329" s="137">
        <f t="shared" si="32"/>
        <v>3.3840000000000003</v>
      </c>
      <c r="I329" s="193"/>
      <c r="J329" s="164">
        <f t="shared" si="31"/>
        <v>0</v>
      </c>
      <c r="K329" s="136">
        <f t="shared" si="33"/>
        <v>4.2300000000000004</v>
      </c>
    </row>
    <row r="330" spans="1:12" s="176" customFormat="1" ht="113.1" customHeight="1">
      <c r="A330" s="221" t="s">
        <v>1109</v>
      </c>
      <c r="B330" s="221" t="s">
        <v>1110</v>
      </c>
      <c r="C330" s="202" t="s">
        <v>1109</v>
      </c>
      <c r="D330" s="124" t="s">
        <v>1111</v>
      </c>
      <c r="E330" s="32">
        <v>3</v>
      </c>
      <c r="F330" s="125">
        <v>4.2300000000000004</v>
      </c>
      <c r="G330" s="138">
        <f t="shared" si="34"/>
        <v>4.2300000000000004</v>
      </c>
      <c r="H330" s="137">
        <f t="shared" si="32"/>
        <v>3.3840000000000003</v>
      </c>
      <c r="I330" s="193"/>
      <c r="J330" s="164">
        <f t="shared" si="31"/>
        <v>0</v>
      </c>
      <c r="K330" s="136">
        <f t="shared" si="33"/>
        <v>4.2300000000000004</v>
      </c>
    </row>
    <row r="331" spans="1:12" s="176" customFormat="1" ht="113.1" customHeight="1">
      <c r="A331" s="221" t="s">
        <v>1112</v>
      </c>
      <c r="B331" s="221" t="s">
        <v>1113</v>
      </c>
      <c r="C331" s="202" t="s">
        <v>1112</v>
      </c>
      <c r="D331" s="124" t="s">
        <v>1114</v>
      </c>
      <c r="E331" s="32">
        <v>3</v>
      </c>
      <c r="F331" s="125">
        <v>4.2300000000000004</v>
      </c>
      <c r="G331" s="138">
        <f t="shared" si="34"/>
        <v>4.2300000000000004</v>
      </c>
      <c r="H331" s="137">
        <f t="shared" si="32"/>
        <v>3.3840000000000003</v>
      </c>
      <c r="I331" s="193"/>
      <c r="J331" s="164">
        <f t="shared" si="31"/>
        <v>0</v>
      </c>
      <c r="K331" s="136">
        <f t="shared" si="33"/>
        <v>4.2300000000000004</v>
      </c>
    </row>
    <row r="332" spans="1:12" s="176" customFormat="1" ht="113.1" customHeight="1">
      <c r="A332" s="221" t="s">
        <v>1115</v>
      </c>
      <c r="B332" s="221" t="s">
        <v>1116</v>
      </c>
      <c r="C332" s="202" t="s">
        <v>1115</v>
      </c>
      <c r="D332" s="124" t="s">
        <v>1117</v>
      </c>
      <c r="E332" s="32">
        <v>3</v>
      </c>
      <c r="F332" s="125">
        <v>4.2300000000000004</v>
      </c>
      <c r="G332" s="138">
        <f t="shared" si="34"/>
        <v>4.2300000000000004</v>
      </c>
      <c r="H332" s="137">
        <f t="shared" si="32"/>
        <v>3.3840000000000003</v>
      </c>
      <c r="I332" s="193"/>
      <c r="J332" s="164">
        <f t="shared" si="31"/>
        <v>0</v>
      </c>
      <c r="K332" s="136">
        <f t="shared" si="33"/>
        <v>4.2300000000000004</v>
      </c>
    </row>
    <row r="333" spans="1:12" s="165" customFormat="1" ht="113.1" customHeight="1">
      <c r="A333" s="221" t="s">
        <v>1118</v>
      </c>
      <c r="B333" s="221" t="s">
        <v>1119</v>
      </c>
      <c r="C333" s="202" t="s">
        <v>1118</v>
      </c>
      <c r="D333" s="124" t="s">
        <v>1120</v>
      </c>
      <c r="E333" s="32">
        <v>3</v>
      </c>
      <c r="F333" s="125">
        <v>4.2300000000000004</v>
      </c>
      <c r="G333" s="138">
        <f>F333*(1-$C$10)</f>
        <v>4.2300000000000004</v>
      </c>
      <c r="H333" s="137">
        <f t="shared" si="32"/>
        <v>3.3840000000000003</v>
      </c>
      <c r="I333" s="193"/>
      <c r="J333" s="164">
        <f t="shared" si="31"/>
        <v>0</v>
      </c>
      <c r="K333" s="136">
        <f t="shared" si="33"/>
        <v>4.2300000000000004</v>
      </c>
    </row>
    <row r="334" spans="1:12" s="165" customFormat="1" ht="113.1" customHeight="1">
      <c r="A334" s="221" t="s">
        <v>1121</v>
      </c>
      <c r="B334" s="221" t="s">
        <v>1122</v>
      </c>
      <c r="C334" s="202" t="s">
        <v>1121</v>
      </c>
      <c r="D334" s="124" t="s">
        <v>1123</v>
      </c>
      <c r="E334" s="32">
        <v>3</v>
      </c>
      <c r="F334" s="125">
        <v>4.2300000000000004</v>
      </c>
      <c r="G334" s="138">
        <f t="shared" ref="G334:G374" si="35">F334*(1-$C$10)</f>
        <v>4.2300000000000004</v>
      </c>
      <c r="H334" s="137">
        <f t="shared" si="32"/>
        <v>3.3840000000000003</v>
      </c>
      <c r="I334" s="193"/>
      <c r="J334" s="164">
        <f t="shared" si="31"/>
        <v>0</v>
      </c>
      <c r="K334" s="136">
        <f t="shared" si="33"/>
        <v>4.2300000000000004</v>
      </c>
      <c r="L334" s="174"/>
    </row>
    <row r="335" spans="1:12" s="165" customFormat="1" ht="113.1" customHeight="1">
      <c r="A335" s="221" t="s">
        <v>1124</v>
      </c>
      <c r="B335" s="221" t="s">
        <v>1125</v>
      </c>
      <c r="C335" s="202" t="s">
        <v>1124</v>
      </c>
      <c r="D335" s="124" t="s">
        <v>1126</v>
      </c>
      <c r="E335" s="32">
        <v>3</v>
      </c>
      <c r="F335" s="125">
        <v>4.2300000000000004</v>
      </c>
      <c r="G335" s="138">
        <f t="shared" si="35"/>
        <v>4.2300000000000004</v>
      </c>
      <c r="H335" s="137">
        <f t="shared" si="32"/>
        <v>3.3840000000000003</v>
      </c>
      <c r="I335" s="193"/>
      <c r="J335" s="164">
        <f t="shared" si="31"/>
        <v>0</v>
      </c>
      <c r="K335" s="136">
        <f t="shared" si="33"/>
        <v>4.2300000000000004</v>
      </c>
    </row>
    <row r="336" spans="1:12" s="165" customFormat="1" ht="113.1" customHeight="1">
      <c r="A336" s="221" t="s">
        <v>1127</v>
      </c>
      <c r="B336" s="221" t="s">
        <v>1128</v>
      </c>
      <c r="C336" s="202" t="s">
        <v>1127</v>
      </c>
      <c r="D336" s="124" t="s">
        <v>1129</v>
      </c>
      <c r="E336" s="32">
        <v>3</v>
      </c>
      <c r="F336" s="125">
        <v>4.2300000000000004</v>
      </c>
      <c r="G336" s="138">
        <f t="shared" si="35"/>
        <v>4.2300000000000004</v>
      </c>
      <c r="H336" s="137">
        <f t="shared" si="32"/>
        <v>3.3840000000000003</v>
      </c>
      <c r="I336" s="193"/>
      <c r="J336" s="164">
        <f t="shared" si="31"/>
        <v>0</v>
      </c>
      <c r="K336" s="136">
        <f t="shared" si="33"/>
        <v>4.2300000000000004</v>
      </c>
    </row>
    <row r="337" spans="1:11" s="165" customFormat="1" ht="113.1" customHeight="1">
      <c r="A337" s="221" t="s">
        <v>1130</v>
      </c>
      <c r="B337" s="221" t="s">
        <v>1131</v>
      </c>
      <c r="C337" s="202" t="s">
        <v>1130</v>
      </c>
      <c r="D337" s="124" t="s">
        <v>1132</v>
      </c>
      <c r="E337" s="32">
        <v>3</v>
      </c>
      <c r="F337" s="125">
        <v>4.2300000000000004</v>
      </c>
      <c r="G337" s="138">
        <f t="shared" si="35"/>
        <v>4.2300000000000004</v>
      </c>
      <c r="H337" s="137">
        <f t="shared" si="32"/>
        <v>3.3840000000000003</v>
      </c>
      <c r="I337" s="193"/>
      <c r="J337" s="164">
        <f t="shared" si="31"/>
        <v>0</v>
      </c>
      <c r="K337" s="136">
        <f t="shared" si="33"/>
        <v>4.2300000000000004</v>
      </c>
    </row>
    <row r="338" spans="1:11" s="165" customFormat="1" ht="113.1" customHeight="1">
      <c r="A338" s="221" t="s">
        <v>1133</v>
      </c>
      <c r="B338" s="221" t="s">
        <v>1134</v>
      </c>
      <c r="C338" s="202" t="s">
        <v>1133</v>
      </c>
      <c r="D338" s="124" t="s">
        <v>1135</v>
      </c>
      <c r="E338" s="32">
        <v>3</v>
      </c>
      <c r="F338" s="125">
        <v>4.2300000000000004</v>
      </c>
      <c r="G338" s="138">
        <f t="shared" si="35"/>
        <v>4.2300000000000004</v>
      </c>
      <c r="H338" s="137">
        <f t="shared" si="32"/>
        <v>3.3840000000000003</v>
      </c>
      <c r="I338" s="193"/>
      <c r="J338" s="164">
        <f t="shared" si="31"/>
        <v>0</v>
      </c>
      <c r="K338" s="136">
        <f t="shared" si="33"/>
        <v>4.2300000000000004</v>
      </c>
    </row>
    <row r="339" spans="1:11" s="165" customFormat="1" ht="113.1" customHeight="1">
      <c r="A339" s="221" t="s">
        <v>1136</v>
      </c>
      <c r="B339" s="221" t="s">
        <v>1137</v>
      </c>
      <c r="C339" s="202" t="s">
        <v>1136</v>
      </c>
      <c r="D339" s="124" t="s">
        <v>1138</v>
      </c>
      <c r="E339" s="32">
        <v>3</v>
      </c>
      <c r="F339" s="125">
        <v>4.2300000000000004</v>
      </c>
      <c r="G339" s="138">
        <f t="shared" si="35"/>
        <v>4.2300000000000004</v>
      </c>
      <c r="H339" s="137">
        <f t="shared" si="32"/>
        <v>3.3840000000000003</v>
      </c>
      <c r="I339" s="193"/>
      <c r="J339" s="164">
        <f t="shared" si="31"/>
        <v>0</v>
      </c>
      <c r="K339" s="136">
        <f t="shared" si="33"/>
        <v>4.2300000000000004</v>
      </c>
    </row>
    <row r="340" spans="1:11" s="165" customFormat="1" ht="113.1" customHeight="1" collapsed="1">
      <c r="A340" s="221" t="s">
        <v>1139</v>
      </c>
      <c r="B340" s="221" t="s">
        <v>1140</v>
      </c>
      <c r="C340" s="202" t="s">
        <v>1139</v>
      </c>
      <c r="D340" s="124" t="s">
        <v>1141</v>
      </c>
      <c r="E340" s="32">
        <v>3</v>
      </c>
      <c r="F340" s="125">
        <v>4.2300000000000004</v>
      </c>
      <c r="G340" s="138">
        <f t="shared" si="35"/>
        <v>4.2300000000000004</v>
      </c>
      <c r="H340" s="137">
        <f t="shared" ref="H340:H371" si="36">G340*(1-0.2)</f>
        <v>3.3840000000000003</v>
      </c>
      <c r="I340" s="193"/>
      <c r="J340" s="164">
        <f t="shared" si="31"/>
        <v>0</v>
      </c>
      <c r="K340" s="136">
        <f t="shared" ref="K340:K371" si="37">IF($J$459&gt;499,G340*(1-0.2),G340)</f>
        <v>4.2300000000000004</v>
      </c>
    </row>
    <row r="341" spans="1:11" s="165" customFormat="1" ht="113.1" customHeight="1">
      <c r="A341" s="221" t="s">
        <v>1142</v>
      </c>
      <c r="B341" s="221" t="s">
        <v>1143</v>
      </c>
      <c r="C341" s="202" t="s">
        <v>1142</v>
      </c>
      <c r="D341" s="124" t="s">
        <v>1144</v>
      </c>
      <c r="E341" s="32">
        <v>3</v>
      </c>
      <c r="F341" s="125">
        <v>4.2300000000000004</v>
      </c>
      <c r="G341" s="138">
        <f t="shared" si="35"/>
        <v>4.2300000000000004</v>
      </c>
      <c r="H341" s="137">
        <f t="shared" si="36"/>
        <v>3.3840000000000003</v>
      </c>
      <c r="I341" s="193"/>
      <c r="J341" s="164">
        <f t="shared" si="31"/>
        <v>0</v>
      </c>
      <c r="K341" s="136">
        <f t="shared" si="37"/>
        <v>4.2300000000000004</v>
      </c>
    </row>
    <row r="342" spans="1:11" s="165" customFormat="1" ht="113.1" customHeight="1">
      <c r="A342" s="221" t="s">
        <v>1145</v>
      </c>
      <c r="B342" s="221" t="s">
        <v>1146</v>
      </c>
      <c r="C342" s="202" t="s">
        <v>1145</v>
      </c>
      <c r="D342" s="124" t="s">
        <v>1147</v>
      </c>
      <c r="E342" s="32">
        <v>3</v>
      </c>
      <c r="F342" s="125">
        <v>4.2300000000000004</v>
      </c>
      <c r="G342" s="138">
        <f t="shared" si="35"/>
        <v>4.2300000000000004</v>
      </c>
      <c r="H342" s="137">
        <f t="shared" si="36"/>
        <v>3.3840000000000003</v>
      </c>
      <c r="I342" s="193"/>
      <c r="J342" s="164">
        <f t="shared" si="31"/>
        <v>0</v>
      </c>
      <c r="K342" s="136">
        <f t="shared" si="37"/>
        <v>4.2300000000000004</v>
      </c>
    </row>
    <row r="343" spans="1:11" s="165" customFormat="1" ht="113.1" customHeight="1">
      <c r="A343" s="221" t="s">
        <v>1148</v>
      </c>
      <c r="B343" s="221" t="s">
        <v>1149</v>
      </c>
      <c r="C343" s="202" t="s">
        <v>1148</v>
      </c>
      <c r="D343" s="124" t="s">
        <v>1150</v>
      </c>
      <c r="E343" s="32">
        <v>3</v>
      </c>
      <c r="F343" s="125">
        <v>4.2300000000000004</v>
      </c>
      <c r="G343" s="138">
        <f t="shared" si="35"/>
        <v>4.2300000000000004</v>
      </c>
      <c r="H343" s="137">
        <f t="shared" si="36"/>
        <v>3.3840000000000003</v>
      </c>
      <c r="I343" s="193"/>
      <c r="J343" s="164">
        <f t="shared" ref="J343:J406" si="38">I343*F343</f>
        <v>0</v>
      </c>
      <c r="K343" s="136">
        <f t="shared" si="37"/>
        <v>4.2300000000000004</v>
      </c>
    </row>
    <row r="344" spans="1:11" s="165" customFormat="1" ht="113.1" customHeight="1">
      <c r="A344" s="221" t="s">
        <v>1151</v>
      </c>
      <c r="B344" s="221" t="s">
        <v>1152</v>
      </c>
      <c r="C344" s="202" t="s">
        <v>1151</v>
      </c>
      <c r="D344" s="124" t="s">
        <v>1153</v>
      </c>
      <c r="E344" s="32">
        <v>3</v>
      </c>
      <c r="F344" s="125">
        <v>4.2300000000000004</v>
      </c>
      <c r="G344" s="138">
        <f t="shared" si="35"/>
        <v>4.2300000000000004</v>
      </c>
      <c r="H344" s="137">
        <f t="shared" si="36"/>
        <v>3.3840000000000003</v>
      </c>
      <c r="I344" s="193"/>
      <c r="J344" s="164">
        <f t="shared" si="38"/>
        <v>0</v>
      </c>
      <c r="K344" s="136">
        <f t="shared" si="37"/>
        <v>4.2300000000000004</v>
      </c>
    </row>
    <row r="345" spans="1:11" s="165" customFormat="1" ht="113.1" customHeight="1">
      <c r="A345" s="221" t="s">
        <v>1154</v>
      </c>
      <c r="B345" s="221" t="s">
        <v>1155</v>
      </c>
      <c r="C345" s="202" t="s">
        <v>1154</v>
      </c>
      <c r="D345" s="124" t="s">
        <v>1156</v>
      </c>
      <c r="E345" s="32">
        <v>3</v>
      </c>
      <c r="F345" s="125">
        <v>4.99</v>
      </c>
      <c r="G345" s="138">
        <f t="shared" si="35"/>
        <v>4.99</v>
      </c>
      <c r="H345" s="137">
        <f t="shared" si="36"/>
        <v>3.9920000000000004</v>
      </c>
      <c r="I345" s="193"/>
      <c r="J345" s="164">
        <f t="shared" si="38"/>
        <v>0</v>
      </c>
      <c r="K345" s="136">
        <f t="shared" si="37"/>
        <v>4.99</v>
      </c>
    </row>
    <row r="346" spans="1:11" s="165" customFormat="1" ht="113.1" customHeight="1">
      <c r="A346" s="221" t="s">
        <v>1157</v>
      </c>
      <c r="B346" s="221" t="s">
        <v>1158</v>
      </c>
      <c r="C346" s="202" t="s">
        <v>1157</v>
      </c>
      <c r="D346" s="124" t="s">
        <v>1159</v>
      </c>
      <c r="E346" s="32">
        <v>3</v>
      </c>
      <c r="F346" s="125">
        <v>4.99</v>
      </c>
      <c r="G346" s="138">
        <f t="shared" si="35"/>
        <v>4.99</v>
      </c>
      <c r="H346" s="137">
        <f t="shared" si="36"/>
        <v>3.9920000000000004</v>
      </c>
      <c r="I346" s="193"/>
      <c r="J346" s="164">
        <f t="shared" si="38"/>
        <v>0</v>
      </c>
      <c r="K346" s="136">
        <f t="shared" si="37"/>
        <v>4.99</v>
      </c>
    </row>
    <row r="347" spans="1:11" s="165" customFormat="1" ht="113.1" customHeight="1">
      <c r="A347" s="221" t="s">
        <v>1160</v>
      </c>
      <c r="B347" s="221" t="s">
        <v>1161</v>
      </c>
      <c r="C347" s="202" t="s">
        <v>1160</v>
      </c>
      <c r="D347" s="124" t="s">
        <v>1162</v>
      </c>
      <c r="E347" s="32">
        <v>3</v>
      </c>
      <c r="F347" s="125">
        <v>4.99</v>
      </c>
      <c r="G347" s="138">
        <f t="shared" si="35"/>
        <v>4.99</v>
      </c>
      <c r="H347" s="137">
        <f t="shared" si="36"/>
        <v>3.9920000000000004</v>
      </c>
      <c r="I347" s="193"/>
      <c r="J347" s="164">
        <f t="shared" si="38"/>
        <v>0</v>
      </c>
      <c r="K347" s="136">
        <f t="shared" si="37"/>
        <v>4.99</v>
      </c>
    </row>
    <row r="348" spans="1:11" s="165" customFormat="1" ht="113.1" customHeight="1">
      <c r="A348" s="221" t="s">
        <v>1163</v>
      </c>
      <c r="B348" s="221" t="s">
        <v>1164</v>
      </c>
      <c r="C348" s="202" t="s">
        <v>1163</v>
      </c>
      <c r="D348" s="124" t="s">
        <v>1165</v>
      </c>
      <c r="E348" s="32">
        <v>3</v>
      </c>
      <c r="F348" s="125">
        <v>4.99</v>
      </c>
      <c r="G348" s="138">
        <f t="shared" si="35"/>
        <v>4.99</v>
      </c>
      <c r="H348" s="137">
        <f t="shared" si="36"/>
        <v>3.9920000000000004</v>
      </c>
      <c r="I348" s="193"/>
      <c r="J348" s="164">
        <f t="shared" si="38"/>
        <v>0</v>
      </c>
      <c r="K348" s="136">
        <f t="shared" si="37"/>
        <v>4.99</v>
      </c>
    </row>
    <row r="349" spans="1:11" s="165" customFormat="1" ht="113.1" customHeight="1">
      <c r="A349" s="221" t="s">
        <v>1166</v>
      </c>
      <c r="B349" s="221" t="s">
        <v>1167</v>
      </c>
      <c r="C349" s="202" t="s">
        <v>1166</v>
      </c>
      <c r="D349" s="124" t="s">
        <v>1168</v>
      </c>
      <c r="E349" s="32">
        <v>3</v>
      </c>
      <c r="F349" s="125">
        <v>4.99</v>
      </c>
      <c r="G349" s="138">
        <f t="shared" si="35"/>
        <v>4.99</v>
      </c>
      <c r="H349" s="137">
        <f t="shared" si="36"/>
        <v>3.9920000000000004</v>
      </c>
      <c r="I349" s="193"/>
      <c r="J349" s="164">
        <f t="shared" si="38"/>
        <v>0</v>
      </c>
      <c r="K349" s="136">
        <f t="shared" si="37"/>
        <v>4.99</v>
      </c>
    </row>
    <row r="350" spans="1:11" s="165" customFormat="1" ht="113.1" customHeight="1">
      <c r="A350" s="221" t="s">
        <v>1169</v>
      </c>
      <c r="B350" s="221" t="s">
        <v>1170</v>
      </c>
      <c r="C350" s="202" t="s">
        <v>1169</v>
      </c>
      <c r="D350" s="124" t="s">
        <v>1171</v>
      </c>
      <c r="E350" s="32">
        <v>3</v>
      </c>
      <c r="F350" s="125">
        <v>4.99</v>
      </c>
      <c r="G350" s="138">
        <f t="shared" si="35"/>
        <v>4.99</v>
      </c>
      <c r="H350" s="137">
        <f t="shared" si="36"/>
        <v>3.9920000000000004</v>
      </c>
      <c r="I350" s="193"/>
      <c r="J350" s="164">
        <f t="shared" si="38"/>
        <v>0</v>
      </c>
      <c r="K350" s="136">
        <f t="shared" si="37"/>
        <v>4.99</v>
      </c>
    </row>
    <row r="351" spans="1:11" s="165" customFormat="1" ht="113.1" customHeight="1">
      <c r="A351" s="221" t="s">
        <v>1172</v>
      </c>
      <c r="B351" s="221" t="s">
        <v>1173</v>
      </c>
      <c r="C351" s="202" t="s">
        <v>1172</v>
      </c>
      <c r="D351" s="124" t="s">
        <v>1174</v>
      </c>
      <c r="E351" s="32">
        <v>3</v>
      </c>
      <c r="F351" s="125">
        <v>4.99</v>
      </c>
      <c r="G351" s="138">
        <f t="shared" si="35"/>
        <v>4.99</v>
      </c>
      <c r="H351" s="137">
        <f t="shared" si="36"/>
        <v>3.9920000000000004</v>
      </c>
      <c r="I351" s="193"/>
      <c r="J351" s="164">
        <f t="shared" si="38"/>
        <v>0</v>
      </c>
      <c r="K351" s="136">
        <f t="shared" si="37"/>
        <v>4.99</v>
      </c>
    </row>
    <row r="352" spans="1:11" s="165" customFormat="1" ht="113.1" customHeight="1">
      <c r="A352" s="221" t="s">
        <v>1175</v>
      </c>
      <c r="B352" s="221" t="s">
        <v>1176</v>
      </c>
      <c r="C352" s="202" t="s">
        <v>1175</v>
      </c>
      <c r="D352" s="124" t="s">
        <v>1177</v>
      </c>
      <c r="E352" s="32">
        <v>3</v>
      </c>
      <c r="F352" s="125">
        <v>4.99</v>
      </c>
      <c r="G352" s="138">
        <f t="shared" si="35"/>
        <v>4.99</v>
      </c>
      <c r="H352" s="137">
        <f t="shared" si="36"/>
        <v>3.9920000000000004</v>
      </c>
      <c r="I352" s="193"/>
      <c r="J352" s="164">
        <f t="shared" si="38"/>
        <v>0</v>
      </c>
      <c r="K352" s="136">
        <f t="shared" si="37"/>
        <v>4.99</v>
      </c>
    </row>
    <row r="353" spans="1:11" s="165" customFormat="1" ht="113.1" customHeight="1">
      <c r="A353" s="221" t="s">
        <v>1178</v>
      </c>
      <c r="B353" s="221" t="s">
        <v>1179</v>
      </c>
      <c r="C353" s="202" t="s">
        <v>1178</v>
      </c>
      <c r="D353" s="124" t="s">
        <v>1180</v>
      </c>
      <c r="E353" s="32">
        <v>3</v>
      </c>
      <c r="F353" s="125">
        <v>4.99</v>
      </c>
      <c r="G353" s="138">
        <f t="shared" si="35"/>
        <v>4.99</v>
      </c>
      <c r="H353" s="137">
        <f t="shared" si="36"/>
        <v>3.9920000000000004</v>
      </c>
      <c r="I353" s="193"/>
      <c r="J353" s="164">
        <f t="shared" si="38"/>
        <v>0</v>
      </c>
      <c r="K353" s="136">
        <f t="shared" si="37"/>
        <v>4.99</v>
      </c>
    </row>
    <row r="354" spans="1:11" s="175" customFormat="1" ht="113.1" customHeight="1">
      <c r="A354" s="221" t="s">
        <v>1181</v>
      </c>
      <c r="B354" s="221" t="s">
        <v>1182</v>
      </c>
      <c r="C354" s="202" t="s">
        <v>1181</v>
      </c>
      <c r="D354" s="124" t="s">
        <v>1183</v>
      </c>
      <c r="E354" s="32">
        <v>3</v>
      </c>
      <c r="F354" s="125">
        <v>4.99</v>
      </c>
      <c r="G354" s="138">
        <f t="shared" si="35"/>
        <v>4.99</v>
      </c>
      <c r="H354" s="137">
        <f t="shared" si="36"/>
        <v>3.9920000000000004</v>
      </c>
      <c r="I354" s="193"/>
      <c r="J354" s="164">
        <f t="shared" si="38"/>
        <v>0</v>
      </c>
      <c r="K354" s="136">
        <f t="shared" si="37"/>
        <v>4.99</v>
      </c>
    </row>
    <row r="355" spans="1:11" s="175" customFormat="1" ht="113.1" customHeight="1">
      <c r="A355" s="221" t="s">
        <v>1184</v>
      </c>
      <c r="B355" s="221" t="s">
        <v>1185</v>
      </c>
      <c r="C355" s="202" t="s">
        <v>1184</v>
      </c>
      <c r="D355" s="124" t="s">
        <v>1186</v>
      </c>
      <c r="E355" s="32">
        <v>3</v>
      </c>
      <c r="F355" s="125">
        <v>4.99</v>
      </c>
      <c r="G355" s="138">
        <f t="shared" si="35"/>
        <v>4.99</v>
      </c>
      <c r="H355" s="137">
        <f t="shared" si="36"/>
        <v>3.9920000000000004</v>
      </c>
      <c r="I355" s="193"/>
      <c r="J355" s="164">
        <f t="shared" si="38"/>
        <v>0</v>
      </c>
      <c r="K355" s="136">
        <f t="shared" si="37"/>
        <v>4.99</v>
      </c>
    </row>
    <row r="356" spans="1:11" s="175" customFormat="1" ht="113.1" customHeight="1">
      <c r="A356" s="221" t="s">
        <v>1187</v>
      </c>
      <c r="B356" s="221" t="s">
        <v>1188</v>
      </c>
      <c r="C356" s="202" t="s">
        <v>1187</v>
      </c>
      <c r="D356" s="124" t="s">
        <v>1189</v>
      </c>
      <c r="E356" s="32">
        <v>3</v>
      </c>
      <c r="F356" s="125">
        <v>4.99</v>
      </c>
      <c r="G356" s="138">
        <f t="shared" si="35"/>
        <v>4.99</v>
      </c>
      <c r="H356" s="137">
        <f t="shared" si="36"/>
        <v>3.9920000000000004</v>
      </c>
      <c r="I356" s="193"/>
      <c r="J356" s="164">
        <f t="shared" si="38"/>
        <v>0</v>
      </c>
      <c r="K356" s="136">
        <f t="shared" si="37"/>
        <v>4.99</v>
      </c>
    </row>
    <row r="357" spans="1:11" s="176" customFormat="1" ht="113.1" customHeight="1">
      <c r="A357" s="221" t="s">
        <v>1190</v>
      </c>
      <c r="B357" s="221" t="s">
        <v>1191</v>
      </c>
      <c r="C357" s="202" t="s">
        <v>1190</v>
      </c>
      <c r="D357" s="124" t="s">
        <v>1192</v>
      </c>
      <c r="E357" s="32">
        <v>3</v>
      </c>
      <c r="F357" s="125">
        <v>4.99</v>
      </c>
      <c r="G357" s="138">
        <f t="shared" si="35"/>
        <v>4.99</v>
      </c>
      <c r="H357" s="137">
        <f t="shared" si="36"/>
        <v>3.9920000000000004</v>
      </c>
      <c r="I357" s="193"/>
      <c r="J357" s="164">
        <f t="shared" si="38"/>
        <v>0</v>
      </c>
      <c r="K357" s="136">
        <f t="shared" si="37"/>
        <v>4.99</v>
      </c>
    </row>
    <row r="358" spans="1:11" s="176" customFormat="1" ht="113.1" customHeight="1">
      <c r="A358" s="221" t="s">
        <v>1193</v>
      </c>
      <c r="B358" s="221" t="s">
        <v>1194</v>
      </c>
      <c r="C358" s="202" t="s">
        <v>1193</v>
      </c>
      <c r="D358" s="124" t="s">
        <v>1195</v>
      </c>
      <c r="E358" s="32">
        <v>3</v>
      </c>
      <c r="F358" s="125">
        <v>4.99</v>
      </c>
      <c r="G358" s="138">
        <f t="shared" si="35"/>
        <v>4.99</v>
      </c>
      <c r="H358" s="137">
        <f t="shared" si="36"/>
        <v>3.9920000000000004</v>
      </c>
      <c r="I358" s="193"/>
      <c r="J358" s="164">
        <f t="shared" si="38"/>
        <v>0</v>
      </c>
      <c r="K358" s="136">
        <f t="shared" si="37"/>
        <v>4.99</v>
      </c>
    </row>
    <row r="359" spans="1:11" s="176" customFormat="1" ht="113.1" customHeight="1">
      <c r="A359" s="221" t="s">
        <v>1196</v>
      </c>
      <c r="B359" s="221" t="s">
        <v>1197</v>
      </c>
      <c r="C359" s="202" t="s">
        <v>1196</v>
      </c>
      <c r="D359" s="124" t="s">
        <v>1198</v>
      </c>
      <c r="E359" s="32">
        <v>3</v>
      </c>
      <c r="F359" s="125">
        <v>4.99</v>
      </c>
      <c r="G359" s="138">
        <f t="shared" si="35"/>
        <v>4.99</v>
      </c>
      <c r="H359" s="137">
        <f t="shared" si="36"/>
        <v>3.9920000000000004</v>
      </c>
      <c r="I359" s="193"/>
      <c r="J359" s="164">
        <f t="shared" si="38"/>
        <v>0</v>
      </c>
      <c r="K359" s="136">
        <f t="shared" si="37"/>
        <v>4.99</v>
      </c>
    </row>
    <row r="360" spans="1:11" s="176" customFormat="1" ht="113.1" customHeight="1">
      <c r="A360" s="221" t="s">
        <v>1199</v>
      </c>
      <c r="B360" s="221" t="s">
        <v>1200</v>
      </c>
      <c r="C360" s="202" t="s">
        <v>1199</v>
      </c>
      <c r="D360" s="124" t="s">
        <v>1201</v>
      </c>
      <c r="E360" s="32">
        <v>3</v>
      </c>
      <c r="F360" s="125">
        <v>4.99</v>
      </c>
      <c r="G360" s="138">
        <f t="shared" si="35"/>
        <v>4.99</v>
      </c>
      <c r="H360" s="137">
        <f t="shared" si="36"/>
        <v>3.9920000000000004</v>
      </c>
      <c r="I360" s="193"/>
      <c r="J360" s="164">
        <f t="shared" si="38"/>
        <v>0</v>
      </c>
      <c r="K360" s="136">
        <f t="shared" si="37"/>
        <v>4.99</v>
      </c>
    </row>
    <row r="361" spans="1:11" s="176" customFormat="1" ht="113.1" customHeight="1">
      <c r="A361" s="221" t="s">
        <v>1202</v>
      </c>
      <c r="B361" s="221" t="s">
        <v>1203</v>
      </c>
      <c r="C361" s="202" t="s">
        <v>1202</v>
      </c>
      <c r="D361" s="124" t="s">
        <v>1204</v>
      </c>
      <c r="E361" s="32">
        <v>3</v>
      </c>
      <c r="F361" s="125">
        <v>4.99</v>
      </c>
      <c r="G361" s="138">
        <f t="shared" si="35"/>
        <v>4.99</v>
      </c>
      <c r="H361" s="137">
        <f t="shared" si="36"/>
        <v>3.9920000000000004</v>
      </c>
      <c r="I361" s="193"/>
      <c r="J361" s="164">
        <f t="shared" si="38"/>
        <v>0</v>
      </c>
      <c r="K361" s="136">
        <f t="shared" si="37"/>
        <v>4.99</v>
      </c>
    </row>
    <row r="362" spans="1:11" s="176" customFormat="1" ht="113.1" customHeight="1">
      <c r="A362" s="221" t="s">
        <v>1205</v>
      </c>
      <c r="B362" s="221" t="s">
        <v>1206</v>
      </c>
      <c r="C362" s="202" t="s">
        <v>1205</v>
      </c>
      <c r="D362" s="124" t="s">
        <v>1207</v>
      </c>
      <c r="E362" s="32">
        <v>3</v>
      </c>
      <c r="F362" s="125">
        <v>4.99</v>
      </c>
      <c r="G362" s="138">
        <f t="shared" si="35"/>
        <v>4.99</v>
      </c>
      <c r="H362" s="137">
        <f t="shared" si="36"/>
        <v>3.9920000000000004</v>
      </c>
      <c r="I362" s="193"/>
      <c r="J362" s="164">
        <f t="shared" si="38"/>
        <v>0</v>
      </c>
      <c r="K362" s="136">
        <f t="shared" si="37"/>
        <v>4.99</v>
      </c>
    </row>
    <row r="363" spans="1:11" s="176" customFormat="1" ht="113.1" customHeight="1">
      <c r="A363" s="221" t="s">
        <v>1208</v>
      </c>
      <c r="B363" s="221" t="s">
        <v>1209</v>
      </c>
      <c r="C363" s="202" t="s">
        <v>1208</v>
      </c>
      <c r="D363" s="124" t="s">
        <v>1210</v>
      </c>
      <c r="E363" s="32">
        <v>3</v>
      </c>
      <c r="F363" s="125">
        <v>4.99</v>
      </c>
      <c r="G363" s="138">
        <f t="shared" si="35"/>
        <v>4.99</v>
      </c>
      <c r="H363" s="137">
        <f t="shared" si="36"/>
        <v>3.9920000000000004</v>
      </c>
      <c r="I363" s="193"/>
      <c r="J363" s="164">
        <f t="shared" si="38"/>
        <v>0</v>
      </c>
      <c r="K363" s="136">
        <f t="shared" si="37"/>
        <v>4.99</v>
      </c>
    </row>
    <row r="364" spans="1:11" s="176" customFormat="1" ht="113.1" customHeight="1">
      <c r="A364" s="221" t="s">
        <v>1211</v>
      </c>
      <c r="B364" s="221" t="s">
        <v>1212</v>
      </c>
      <c r="C364" s="202" t="s">
        <v>1211</v>
      </c>
      <c r="D364" s="124" t="s">
        <v>1213</v>
      </c>
      <c r="E364" s="32">
        <v>3</v>
      </c>
      <c r="F364" s="125">
        <v>4.99</v>
      </c>
      <c r="G364" s="138">
        <f t="shared" si="35"/>
        <v>4.99</v>
      </c>
      <c r="H364" s="137">
        <f t="shared" si="36"/>
        <v>3.9920000000000004</v>
      </c>
      <c r="I364" s="193"/>
      <c r="J364" s="164">
        <f t="shared" si="38"/>
        <v>0</v>
      </c>
      <c r="K364" s="136">
        <f t="shared" si="37"/>
        <v>4.99</v>
      </c>
    </row>
    <row r="365" spans="1:11" s="176" customFormat="1" ht="113.1" customHeight="1">
      <c r="A365" s="221" t="s">
        <v>1214</v>
      </c>
      <c r="B365" s="221" t="s">
        <v>1215</v>
      </c>
      <c r="C365" s="202" t="s">
        <v>1214</v>
      </c>
      <c r="D365" s="124" t="s">
        <v>1216</v>
      </c>
      <c r="E365" s="32">
        <v>3</v>
      </c>
      <c r="F365" s="125">
        <v>4.99</v>
      </c>
      <c r="G365" s="138">
        <f t="shared" si="35"/>
        <v>4.99</v>
      </c>
      <c r="H365" s="137">
        <f t="shared" si="36"/>
        <v>3.9920000000000004</v>
      </c>
      <c r="I365" s="193"/>
      <c r="J365" s="164">
        <f t="shared" si="38"/>
        <v>0</v>
      </c>
      <c r="K365" s="136">
        <f t="shared" si="37"/>
        <v>4.99</v>
      </c>
    </row>
    <row r="366" spans="1:11" s="176" customFormat="1" ht="113.1" customHeight="1">
      <c r="A366" s="221" t="s">
        <v>1217</v>
      </c>
      <c r="B366" s="221" t="s">
        <v>1218</v>
      </c>
      <c r="C366" s="202" t="s">
        <v>1217</v>
      </c>
      <c r="D366" s="124" t="s">
        <v>1219</v>
      </c>
      <c r="E366" s="32">
        <v>3</v>
      </c>
      <c r="F366" s="125">
        <v>5.8</v>
      </c>
      <c r="G366" s="138">
        <f t="shared" si="35"/>
        <v>5.8</v>
      </c>
      <c r="H366" s="137">
        <f t="shared" si="36"/>
        <v>4.6399999999999997</v>
      </c>
      <c r="I366" s="193"/>
      <c r="J366" s="164">
        <f t="shared" si="38"/>
        <v>0</v>
      </c>
      <c r="K366" s="136">
        <f t="shared" si="37"/>
        <v>5.8</v>
      </c>
    </row>
    <row r="367" spans="1:11" s="176" customFormat="1" ht="113.1" customHeight="1">
      <c r="A367" s="221" t="s">
        <v>1220</v>
      </c>
      <c r="B367" s="221" t="s">
        <v>1221</v>
      </c>
      <c r="C367" s="202" t="s">
        <v>1220</v>
      </c>
      <c r="D367" s="124" t="s">
        <v>1222</v>
      </c>
      <c r="E367" s="32">
        <v>3</v>
      </c>
      <c r="F367" s="125">
        <v>5.8</v>
      </c>
      <c r="G367" s="138">
        <f t="shared" si="35"/>
        <v>5.8</v>
      </c>
      <c r="H367" s="137">
        <f t="shared" si="36"/>
        <v>4.6399999999999997</v>
      </c>
      <c r="I367" s="193"/>
      <c r="J367" s="164">
        <f t="shared" si="38"/>
        <v>0</v>
      </c>
      <c r="K367" s="136">
        <f t="shared" si="37"/>
        <v>5.8</v>
      </c>
    </row>
    <row r="368" spans="1:11" s="176" customFormat="1" ht="113.1" customHeight="1">
      <c r="A368" s="221" t="s">
        <v>1223</v>
      </c>
      <c r="B368" s="221" t="s">
        <v>1224</v>
      </c>
      <c r="C368" s="202" t="s">
        <v>1223</v>
      </c>
      <c r="D368" s="124" t="s">
        <v>1225</v>
      </c>
      <c r="E368" s="32">
        <v>3</v>
      </c>
      <c r="F368" s="125">
        <v>5.8</v>
      </c>
      <c r="G368" s="138">
        <f t="shared" si="35"/>
        <v>5.8</v>
      </c>
      <c r="H368" s="137">
        <f t="shared" si="36"/>
        <v>4.6399999999999997</v>
      </c>
      <c r="I368" s="193"/>
      <c r="J368" s="164">
        <f t="shared" si="38"/>
        <v>0</v>
      </c>
      <c r="K368" s="136">
        <f t="shared" si="37"/>
        <v>5.8</v>
      </c>
    </row>
    <row r="369" spans="1:12" s="176" customFormat="1" ht="113.1" customHeight="1">
      <c r="A369" s="221" t="s">
        <v>1226</v>
      </c>
      <c r="B369" s="221" t="s">
        <v>1227</v>
      </c>
      <c r="C369" s="202" t="s">
        <v>1226</v>
      </c>
      <c r="D369" s="124" t="s">
        <v>1228</v>
      </c>
      <c r="E369" s="32">
        <v>3</v>
      </c>
      <c r="F369" s="125">
        <v>5.8</v>
      </c>
      <c r="G369" s="138">
        <f t="shared" si="35"/>
        <v>5.8</v>
      </c>
      <c r="H369" s="137">
        <f t="shared" si="36"/>
        <v>4.6399999999999997</v>
      </c>
      <c r="I369" s="193"/>
      <c r="J369" s="164">
        <f t="shared" si="38"/>
        <v>0</v>
      </c>
      <c r="K369" s="136">
        <f t="shared" si="37"/>
        <v>5.8</v>
      </c>
    </row>
    <row r="370" spans="1:12" s="176" customFormat="1" ht="113.1" customHeight="1">
      <c r="A370" s="221" t="s">
        <v>1229</v>
      </c>
      <c r="B370" s="221" t="s">
        <v>1230</v>
      </c>
      <c r="C370" s="202" t="s">
        <v>1229</v>
      </c>
      <c r="D370" s="124" t="s">
        <v>1231</v>
      </c>
      <c r="E370" s="32">
        <v>3</v>
      </c>
      <c r="F370" s="125">
        <v>5.8</v>
      </c>
      <c r="G370" s="138">
        <f t="shared" si="35"/>
        <v>5.8</v>
      </c>
      <c r="H370" s="137">
        <f t="shared" si="36"/>
        <v>4.6399999999999997</v>
      </c>
      <c r="I370" s="193"/>
      <c r="J370" s="164">
        <f t="shared" si="38"/>
        <v>0</v>
      </c>
      <c r="K370" s="136">
        <f t="shared" si="37"/>
        <v>5.8</v>
      </c>
    </row>
    <row r="371" spans="1:12" s="176" customFormat="1" ht="113.1" customHeight="1">
      <c r="A371" s="221" t="s">
        <v>1232</v>
      </c>
      <c r="B371" s="221" t="s">
        <v>1233</v>
      </c>
      <c r="C371" s="202" t="s">
        <v>1232</v>
      </c>
      <c r="D371" s="124" t="s">
        <v>1234</v>
      </c>
      <c r="E371" s="32">
        <v>3</v>
      </c>
      <c r="F371" s="125">
        <v>5.8</v>
      </c>
      <c r="G371" s="138">
        <f t="shared" si="35"/>
        <v>5.8</v>
      </c>
      <c r="H371" s="137">
        <f t="shared" si="36"/>
        <v>4.6399999999999997</v>
      </c>
      <c r="I371" s="193"/>
      <c r="J371" s="164">
        <f t="shared" si="38"/>
        <v>0</v>
      </c>
      <c r="K371" s="136">
        <f t="shared" si="37"/>
        <v>5.8</v>
      </c>
    </row>
    <row r="372" spans="1:12" s="176" customFormat="1" ht="113.1" customHeight="1">
      <c r="A372" s="221" t="s">
        <v>1235</v>
      </c>
      <c r="B372" s="221" t="s">
        <v>1236</v>
      </c>
      <c r="C372" s="202" t="s">
        <v>1235</v>
      </c>
      <c r="D372" s="124" t="s">
        <v>1237</v>
      </c>
      <c r="E372" s="32">
        <v>3</v>
      </c>
      <c r="F372" s="125">
        <v>5.8</v>
      </c>
      <c r="G372" s="138">
        <f t="shared" si="35"/>
        <v>5.8</v>
      </c>
      <c r="H372" s="137">
        <f t="shared" ref="H372:H403" si="39">G372*(1-0.2)</f>
        <v>4.6399999999999997</v>
      </c>
      <c r="I372" s="193"/>
      <c r="J372" s="164">
        <f t="shared" si="38"/>
        <v>0</v>
      </c>
      <c r="K372" s="136">
        <f t="shared" ref="K372:K403" si="40">IF($J$459&gt;499,G372*(1-0.2),G372)</f>
        <v>5.8</v>
      </c>
    </row>
    <row r="373" spans="1:12" s="176" customFormat="1" ht="113.1" customHeight="1">
      <c r="A373" s="221" t="s">
        <v>1238</v>
      </c>
      <c r="B373" s="221" t="s">
        <v>1239</v>
      </c>
      <c r="C373" s="202" t="s">
        <v>1238</v>
      </c>
      <c r="D373" s="124" t="s">
        <v>1240</v>
      </c>
      <c r="E373" s="32">
        <v>3</v>
      </c>
      <c r="F373" s="125">
        <v>5.8</v>
      </c>
      <c r="G373" s="138">
        <f t="shared" si="35"/>
        <v>5.8</v>
      </c>
      <c r="H373" s="137">
        <f t="shared" si="39"/>
        <v>4.6399999999999997</v>
      </c>
      <c r="I373" s="193"/>
      <c r="J373" s="164">
        <f t="shared" si="38"/>
        <v>0</v>
      </c>
      <c r="K373" s="136">
        <f t="shared" si="40"/>
        <v>5.8</v>
      </c>
    </row>
    <row r="374" spans="1:12" s="176" customFormat="1" ht="113.1" customHeight="1">
      <c r="A374" s="221" t="s">
        <v>1241</v>
      </c>
      <c r="B374" s="221" t="s">
        <v>1242</v>
      </c>
      <c r="C374" s="202" t="s">
        <v>1241</v>
      </c>
      <c r="D374" s="124" t="s">
        <v>1243</v>
      </c>
      <c r="E374" s="32">
        <v>3</v>
      </c>
      <c r="F374" s="125">
        <v>5.8</v>
      </c>
      <c r="G374" s="138">
        <f t="shared" si="35"/>
        <v>5.8</v>
      </c>
      <c r="H374" s="137">
        <f t="shared" si="39"/>
        <v>4.6399999999999997</v>
      </c>
      <c r="I374" s="193"/>
      <c r="J374" s="164">
        <f t="shared" si="38"/>
        <v>0</v>
      </c>
      <c r="K374" s="136">
        <f t="shared" si="40"/>
        <v>5.8</v>
      </c>
    </row>
    <row r="375" spans="1:12" s="165" customFormat="1" ht="113.1" customHeight="1">
      <c r="A375" s="221" t="s">
        <v>1244</v>
      </c>
      <c r="B375" s="221" t="s">
        <v>1245</v>
      </c>
      <c r="C375" s="202" t="s">
        <v>1244</v>
      </c>
      <c r="D375" s="124" t="s">
        <v>1246</v>
      </c>
      <c r="E375" s="32">
        <v>3</v>
      </c>
      <c r="F375" s="125">
        <v>5.8</v>
      </c>
      <c r="G375" s="138">
        <f>F375*(1-$C$10)</f>
        <v>5.8</v>
      </c>
      <c r="H375" s="137">
        <f t="shared" si="39"/>
        <v>4.6399999999999997</v>
      </c>
      <c r="I375" s="193"/>
      <c r="J375" s="164">
        <f t="shared" si="38"/>
        <v>0</v>
      </c>
      <c r="K375" s="136">
        <f t="shared" si="40"/>
        <v>5.8</v>
      </c>
    </row>
    <row r="376" spans="1:12" s="165" customFormat="1" ht="113.1" customHeight="1">
      <c r="A376" s="221" t="s">
        <v>1247</v>
      </c>
      <c r="B376" s="221" t="s">
        <v>1248</v>
      </c>
      <c r="C376" s="202" t="s">
        <v>1247</v>
      </c>
      <c r="D376" s="124" t="s">
        <v>1249</v>
      </c>
      <c r="E376" s="32">
        <v>3</v>
      </c>
      <c r="F376" s="125">
        <v>5.8</v>
      </c>
      <c r="G376" s="138">
        <f t="shared" ref="G376:G439" si="41">F376*(1-$C$10)</f>
        <v>5.8</v>
      </c>
      <c r="H376" s="137">
        <f t="shared" si="39"/>
        <v>4.6399999999999997</v>
      </c>
      <c r="I376" s="193"/>
      <c r="J376" s="164">
        <f t="shared" si="38"/>
        <v>0</v>
      </c>
      <c r="K376" s="136">
        <f t="shared" si="40"/>
        <v>5.8</v>
      </c>
      <c r="L376" s="174"/>
    </row>
    <row r="377" spans="1:12" s="165" customFormat="1" ht="113.1" customHeight="1">
      <c r="A377" s="221" t="s">
        <v>1250</v>
      </c>
      <c r="B377" s="221" t="s">
        <v>1251</v>
      </c>
      <c r="C377" s="202" t="s">
        <v>1250</v>
      </c>
      <c r="D377" s="124" t="s">
        <v>1252</v>
      </c>
      <c r="E377" s="32">
        <v>3</v>
      </c>
      <c r="F377" s="125">
        <v>5.8</v>
      </c>
      <c r="G377" s="138">
        <f t="shared" si="41"/>
        <v>5.8</v>
      </c>
      <c r="H377" s="137">
        <f t="shared" si="39"/>
        <v>4.6399999999999997</v>
      </c>
      <c r="I377" s="193"/>
      <c r="J377" s="164">
        <f t="shared" si="38"/>
        <v>0</v>
      </c>
      <c r="K377" s="136">
        <f t="shared" si="40"/>
        <v>5.8</v>
      </c>
    </row>
    <row r="378" spans="1:12" s="165" customFormat="1" ht="113.1" customHeight="1">
      <c r="A378" s="221" t="s">
        <v>1253</v>
      </c>
      <c r="B378" s="221" t="s">
        <v>1254</v>
      </c>
      <c r="C378" s="202" t="s">
        <v>1253</v>
      </c>
      <c r="D378" s="124" t="s">
        <v>1255</v>
      </c>
      <c r="E378" s="32">
        <v>3</v>
      </c>
      <c r="F378" s="125">
        <v>5.8</v>
      </c>
      <c r="G378" s="138">
        <f t="shared" si="41"/>
        <v>5.8</v>
      </c>
      <c r="H378" s="137">
        <f t="shared" si="39"/>
        <v>4.6399999999999997</v>
      </c>
      <c r="I378" s="193"/>
      <c r="J378" s="164">
        <f t="shared" si="38"/>
        <v>0</v>
      </c>
      <c r="K378" s="136">
        <f t="shared" si="40"/>
        <v>5.8</v>
      </c>
    </row>
    <row r="379" spans="1:12" s="165" customFormat="1" ht="113.1" customHeight="1">
      <c r="A379" s="221" t="s">
        <v>1256</v>
      </c>
      <c r="B379" s="221" t="s">
        <v>1257</v>
      </c>
      <c r="C379" s="202" t="s">
        <v>1256</v>
      </c>
      <c r="D379" s="124" t="s">
        <v>1258</v>
      </c>
      <c r="E379" s="32">
        <v>3</v>
      </c>
      <c r="F379" s="125">
        <v>5.8</v>
      </c>
      <c r="G379" s="138">
        <f t="shared" si="41"/>
        <v>5.8</v>
      </c>
      <c r="H379" s="137">
        <f t="shared" si="39"/>
        <v>4.6399999999999997</v>
      </c>
      <c r="I379" s="193"/>
      <c r="J379" s="164">
        <f t="shared" si="38"/>
        <v>0</v>
      </c>
      <c r="K379" s="136">
        <f t="shared" si="40"/>
        <v>5.8</v>
      </c>
    </row>
    <row r="380" spans="1:12" s="165" customFormat="1" ht="113.1" customHeight="1">
      <c r="A380" s="221" t="s">
        <v>1259</v>
      </c>
      <c r="B380" s="221" t="s">
        <v>1260</v>
      </c>
      <c r="C380" s="202" t="s">
        <v>1259</v>
      </c>
      <c r="D380" s="124" t="s">
        <v>1261</v>
      </c>
      <c r="E380" s="32">
        <v>3</v>
      </c>
      <c r="F380" s="125">
        <v>5.8</v>
      </c>
      <c r="G380" s="138">
        <f t="shared" si="41"/>
        <v>5.8</v>
      </c>
      <c r="H380" s="137">
        <f t="shared" si="39"/>
        <v>4.6399999999999997</v>
      </c>
      <c r="I380" s="193"/>
      <c r="J380" s="164">
        <f t="shared" si="38"/>
        <v>0</v>
      </c>
      <c r="K380" s="136">
        <f t="shared" si="40"/>
        <v>5.8</v>
      </c>
    </row>
    <row r="381" spans="1:12" s="165" customFormat="1" ht="113.1" customHeight="1">
      <c r="A381" s="221" t="s">
        <v>1262</v>
      </c>
      <c r="B381" s="221" t="s">
        <v>1263</v>
      </c>
      <c r="C381" s="202" t="s">
        <v>1262</v>
      </c>
      <c r="D381" s="124" t="s">
        <v>1264</v>
      </c>
      <c r="E381" s="32">
        <v>3</v>
      </c>
      <c r="F381" s="125">
        <v>5.8</v>
      </c>
      <c r="G381" s="138">
        <f t="shared" si="41"/>
        <v>5.8</v>
      </c>
      <c r="H381" s="137">
        <f t="shared" si="39"/>
        <v>4.6399999999999997</v>
      </c>
      <c r="I381" s="193"/>
      <c r="J381" s="164">
        <f t="shared" si="38"/>
        <v>0</v>
      </c>
      <c r="K381" s="136">
        <f t="shared" si="40"/>
        <v>5.8</v>
      </c>
    </row>
    <row r="382" spans="1:12" s="165" customFormat="1" ht="113.1" customHeight="1" collapsed="1">
      <c r="A382" s="221" t="s">
        <v>1265</v>
      </c>
      <c r="B382" s="221" t="s">
        <v>1266</v>
      </c>
      <c r="C382" s="202" t="s">
        <v>1265</v>
      </c>
      <c r="D382" s="124" t="s">
        <v>1267</v>
      </c>
      <c r="E382" s="32">
        <v>3</v>
      </c>
      <c r="F382" s="125">
        <v>5.8</v>
      </c>
      <c r="G382" s="138">
        <f t="shared" si="41"/>
        <v>5.8</v>
      </c>
      <c r="H382" s="137">
        <f t="shared" si="39"/>
        <v>4.6399999999999997</v>
      </c>
      <c r="I382" s="193"/>
      <c r="J382" s="164">
        <f t="shared" si="38"/>
        <v>0</v>
      </c>
      <c r="K382" s="136">
        <f t="shared" si="40"/>
        <v>5.8</v>
      </c>
    </row>
    <row r="383" spans="1:12" s="165" customFormat="1" ht="113.1" customHeight="1">
      <c r="A383" s="221" t="s">
        <v>1268</v>
      </c>
      <c r="B383" s="221" t="s">
        <v>1269</v>
      </c>
      <c r="C383" s="202" t="s">
        <v>1268</v>
      </c>
      <c r="D383" s="124" t="s">
        <v>1270</v>
      </c>
      <c r="E383" s="32">
        <v>3</v>
      </c>
      <c r="F383" s="125">
        <v>5.8</v>
      </c>
      <c r="G383" s="138">
        <f t="shared" si="41"/>
        <v>5.8</v>
      </c>
      <c r="H383" s="137">
        <f t="shared" si="39"/>
        <v>4.6399999999999997</v>
      </c>
      <c r="I383" s="193"/>
      <c r="J383" s="164">
        <f t="shared" si="38"/>
        <v>0</v>
      </c>
      <c r="K383" s="136">
        <f t="shared" si="40"/>
        <v>5.8</v>
      </c>
    </row>
    <row r="384" spans="1:12" s="165" customFormat="1" ht="113.1" customHeight="1">
      <c r="A384" s="221" t="s">
        <v>1271</v>
      </c>
      <c r="B384" s="221" t="s">
        <v>1272</v>
      </c>
      <c r="C384" s="202" t="s">
        <v>1271</v>
      </c>
      <c r="D384" s="124" t="s">
        <v>1273</v>
      </c>
      <c r="E384" s="32">
        <v>3</v>
      </c>
      <c r="F384" s="125">
        <v>5.8</v>
      </c>
      <c r="G384" s="138">
        <f t="shared" si="41"/>
        <v>5.8</v>
      </c>
      <c r="H384" s="137">
        <f t="shared" si="39"/>
        <v>4.6399999999999997</v>
      </c>
      <c r="I384" s="193"/>
      <c r="J384" s="164">
        <f t="shared" si="38"/>
        <v>0</v>
      </c>
      <c r="K384" s="136">
        <f t="shared" si="40"/>
        <v>5.8</v>
      </c>
    </row>
    <row r="385" spans="1:11" s="165" customFormat="1" ht="113.1" customHeight="1">
      <c r="A385" s="221" t="s">
        <v>1274</v>
      </c>
      <c r="B385" s="221" t="s">
        <v>1275</v>
      </c>
      <c r="C385" s="202" t="s">
        <v>1274</v>
      </c>
      <c r="D385" s="124" t="s">
        <v>1276</v>
      </c>
      <c r="E385" s="32">
        <v>3</v>
      </c>
      <c r="F385" s="125">
        <v>5.8</v>
      </c>
      <c r="G385" s="138">
        <f t="shared" si="41"/>
        <v>5.8</v>
      </c>
      <c r="H385" s="137">
        <f t="shared" si="39"/>
        <v>4.6399999999999997</v>
      </c>
      <c r="I385" s="193"/>
      <c r="J385" s="164">
        <f t="shared" si="38"/>
        <v>0</v>
      </c>
      <c r="K385" s="136">
        <f t="shared" si="40"/>
        <v>5.8</v>
      </c>
    </row>
    <row r="386" spans="1:11" s="165" customFormat="1" ht="113.1" customHeight="1">
      <c r="A386" s="221" t="s">
        <v>1277</v>
      </c>
      <c r="B386" s="221" t="s">
        <v>1278</v>
      </c>
      <c r="C386" s="202" t="s">
        <v>1277</v>
      </c>
      <c r="D386" s="124" t="s">
        <v>1279</v>
      </c>
      <c r="E386" s="32">
        <v>3</v>
      </c>
      <c r="F386" s="125">
        <v>5.8</v>
      </c>
      <c r="G386" s="138">
        <f t="shared" si="41"/>
        <v>5.8</v>
      </c>
      <c r="H386" s="137">
        <f t="shared" si="39"/>
        <v>4.6399999999999997</v>
      </c>
      <c r="I386" s="193"/>
      <c r="J386" s="164">
        <f t="shared" si="38"/>
        <v>0</v>
      </c>
      <c r="K386" s="136">
        <f t="shared" si="40"/>
        <v>5.8</v>
      </c>
    </row>
    <row r="387" spans="1:11" s="165" customFormat="1" ht="113.1" customHeight="1">
      <c r="A387" s="221" t="s">
        <v>1280</v>
      </c>
      <c r="B387" s="221" t="s">
        <v>1281</v>
      </c>
      <c r="C387" s="202" t="s">
        <v>1280</v>
      </c>
      <c r="D387" s="124" t="s">
        <v>1282</v>
      </c>
      <c r="E387" s="32">
        <v>3</v>
      </c>
      <c r="F387" s="125">
        <v>5.8</v>
      </c>
      <c r="G387" s="138">
        <f t="shared" si="41"/>
        <v>5.8</v>
      </c>
      <c r="H387" s="137">
        <f t="shared" si="39"/>
        <v>4.6399999999999997</v>
      </c>
      <c r="I387" s="193"/>
      <c r="J387" s="164">
        <f t="shared" si="38"/>
        <v>0</v>
      </c>
      <c r="K387" s="136">
        <f t="shared" si="40"/>
        <v>5.8</v>
      </c>
    </row>
    <row r="388" spans="1:11" s="165" customFormat="1" ht="113.1" customHeight="1">
      <c r="A388" s="221" t="s">
        <v>1283</v>
      </c>
      <c r="B388" s="221" t="s">
        <v>1284</v>
      </c>
      <c r="C388" s="202" t="s">
        <v>1283</v>
      </c>
      <c r="D388" s="124" t="s">
        <v>1285</v>
      </c>
      <c r="E388" s="32">
        <v>3</v>
      </c>
      <c r="F388" s="125">
        <v>5.8</v>
      </c>
      <c r="G388" s="138">
        <f t="shared" si="41"/>
        <v>5.8</v>
      </c>
      <c r="H388" s="137">
        <f t="shared" si="39"/>
        <v>4.6399999999999997</v>
      </c>
      <c r="I388" s="193"/>
      <c r="J388" s="164">
        <f t="shared" si="38"/>
        <v>0</v>
      </c>
      <c r="K388" s="136">
        <f t="shared" si="40"/>
        <v>5.8</v>
      </c>
    </row>
    <row r="389" spans="1:11" s="165" customFormat="1" ht="113.1" customHeight="1">
      <c r="A389" s="221" t="s">
        <v>1286</v>
      </c>
      <c r="B389" s="221" t="s">
        <v>1287</v>
      </c>
      <c r="C389" s="202" t="s">
        <v>1286</v>
      </c>
      <c r="D389" s="124" t="s">
        <v>1288</v>
      </c>
      <c r="E389" s="32">
        <v>3</v>
      </c>
      <c r="F389" s="125">
        <v>5.8</v>
      </c>
      <c r="G389" s="138">
        <f t="shared" si="41"/>
        <v>5.8</v>
      </c>
      <c r="H389" s="137">
        <f t="shared" si="39"/>
        <v>4.6399999999999997</v>
      </c>
      <c r="I389" s="193"/>
      <c r="J389" s="164">
        <f t="shared" si="38"/>
        <v>0</v>
      </c>
      <c r="K389" s="136">
        <f t="shared" si="40"/>
        <v>5.8</v>
      </c>
    </row>
    <row r="390" spans="1:11" s="165" customFormat="1" ht="113.1" customHeight="1">
      <c r="A390" s="221" t="s">
        <v>1289</v>
      </c>
      <c r="B390" s="221" t="s">
        <v>1290</v>
      </c>
      <c r="C390" s="202" t="s">
        <v>1289</v>
      </c>
      <c r="D390" s="124" t="s">
        <v>1291</v>
      </c>
      <c r="E390" s="32">
        <v>3</v>
      </c>
      <c r="F390" s="125">
        <v>9.52</v>
      </c>
      <c r="G390" s="138">
        <f t="shared" si="41"/>
        <v>9.52</v>
      </c>
      <c r="H390" s="137">
        <f t="shared" si="39"/>
        <v>7.6159999999999997</v>
      </c>
      <c r="I390" s="193"/>
      <c r="J390" s="164">
        <f t="shared" si="38"/>
        <v>0</v>
      </c>
      <c r="K390" s="136">
        <f t="shared" si="40"/>
        <v>9.52</v>
      </c>
    </row>
    <row r="391" spans="1:11" s="165" customFormat="1" ht="113.1" customHeight="1">
      <c r="A391" s="221" t="s">
        <v>1292</v>
      </c>
      <c r="B391" s="221" t="s">
        <v>1293</v>
      </c>
      <c r="C391" s="202" t="s">
        <v>1292</v>
      </c>
      <c r="D391" s="124" t="s">
        <v>1294</v>
      </c>
      <c r="E391" s="32">
        <v>3</v>
      </c>
      <c r="F391" s="125">
        <v>5.6</v>
      </c>
      <c r="G391" s="138">
        <f t="shared" si="41"/>
        <v>5.6</v>
      </c>
      <c r="H391" s="137">
        <f t="shared" si="39"/>
        <v>4.4799999999999995</v>
      </c>
      <c r="I391" s="193"/>
      <c r="J391" s="164">
        <f t="shared" si="38"/>
        <v>0</v>
      </c>
      <c r="K391" s="136">
        <f t="shared" si="40"/>
        <v>5.6</v>
      </c>
    </row>
    <row r="392" spans="1:11" s="165" customFormat="1" ht="113.1" customHeight="1">
      <c r="A392" s="221" t="s">
        <v>1295</v>
      </c>
      <c r="B392" s="221" t="s">
        <v>1296</v>
      </c>
      <c r="C392" s="202" t="s">
        <v>1295</v>
      </c>
      <c r="D392" s="124" t="s">
        <v>1297</v>
      </c>
      <c r="E392" s="32">
        <v>3</v>
      </c>
      <c r="F392" s="125">
        <v>5.6</v>
      </c>
      <c r="G392" s="138">
        <f t="shared" si="41"/>
        <v>5.6</v>
      </c>
      <c r="H392" s="137">
        <f t="shared" si="39"/>
        <v>4.4799999999999995</v>
      </c>
      <c r="I392" s="193"/>
      <c r="J392" s="164">
        <f t="shared" si="38"/>
        <v>0</v>
      </c>
      <c r="K392" s="136">
        <f t="shared" si="40"/>
        <v>5.6</v>
      </c>
    </row>
    <row r="393" spans="1:11" s="165" customFormat="1" ht="113.1" customHeight="1">
      <c r="A393" s="221" t="s">
        <v>1298</v>
      </c>
      <c r="B393" s="221" t="s">
        <v>1299</v>
      </c>
      <c r="C393" s="202" t="s">
        <v>1298</v>
      </c>
      <c r="D393" s="124" t="s">
        <v>1300</v>
      </c>
      <c r="E393" s="32">
        <v>3</v>
      </c>
      <c r="F393" s="125">
        <v>5.6</v>
      </c>
      <c r="G393" s="138">
        <f t="shared" si="41"/>
        <v>5.6</v>
      </c>
      <c r="H393" s="137">
        <f t="shared" si="39"/>
        <v>4.4799999999999995</v>
      </c>
      <c r="I393" s="193"/>
      <c r="J393" s="164">
        <f t="shared" si="38"/>
        <v>0</v>
      </c>
      <c r="K393" s="136">
        <f t="shared" si="40"/>
        <v>5.6</v>
      </c>
    </row>
    <row r="394" spans="1:11" s="165" customFormat="1" ht="113.1" customHeight="1">
      <c r="A394" s="221" t="s">
        <v>1301</v>
      </c>
      <c r="B394" s="221" t="s">
        <v>1302</v>
      </c>
      <c r="C394" s="202" t="s">
        <v>1301</v>
      </c>
      <c r="D394" s="124" t="s">
        <v>1303</v>
      </c>
      <c r="E394" s="32">
        <v>3</v>
      </c>
      <c r="F394" s="125">
        <v>7.26</v>
      </c>
      <c r="G394" s="138">
        <f t="shared" si="41"/>
        <v>7.26</v>
      </c>
      <c r="H394" s="137">
        <f t="shared" si="39"/>
        <v>5.8079999999999998</v>
      </c>
      <c r="I394" s="193"/>
      <c r="J394" s="164">
        <f t="shared" si="38"/>
        <v>0</v>
      </c>
      <c r="K394" s="136">
        <f t="shared" si="40"/>
        <v>7.26</v>
      </c>
    </row>
    <row r="395" spans="1:11" s="165" customFormat="1" ht="113.1" customHeight="1">
      <c r="A395" s="221" t="s">
        <v>1304</v>
      </c>
      <c r="B395" s="221" t="s">
        <v>1305</v>
      </c>
      <c r="C395" s="202" t="s">
        <v>1304</v>
      </c>
      <c r="D395" s="124" t="s">
        <v>1306</v>
      </c>
      <c r="E395" s="32">
        <v>3</v>
      </c>
      <c r="F395" s="125">
        <v>5.6</v>
      </c>
      <c r="G395" s="138">
        <f t="shared" si="41"/>
        <v>5.6</v>
      </c>
      <c r="H395" s="137">
        <f t="shared" si="39"/>
        <v>4.4799999999999995</v>
      </c>
      <c r="I395" s="193"/>
      <c r="J395" s="164">
        <f t="shared" si="38"/>
        <v>0</v>
      </c>
      <c r="K395" s="136">
        <f t="shared" si="40"/>
        <v>5.6</v>
      </c>
    </row>
    <row r="396" spans="1:11" s="175" customFormat="1" ht="113.1" customHeight="1">
      <c r="A396" s="221" t="s">
        <v>1307</v>
      </c>
      <c r="B396" s="221" t="s">
        <v>1308</v>
      </c>
      <c r="C396" s="202" t="s">
        <v>1307</v>
      </c>
      <c r="D396" s="124" t="s">
        <v>1309</v>
      </c>
      <c r="E396" s="32">
        <v>3</v>
      </c>
      <c r="F396" s="125">
        <v>5.6</v>
      </c>
      <c r="G396" s="138">
        <f t="shared" si="41"/>
        <v>5.6</v>
      </c>
      <c r="H396" s="137">
        <f t="shared" si="39"/>
        <v>4.4799999999999995</v>
      </c>
      <c r="I396" s="193"/>
      <c r="J396" s="164">
        <f t="shared" si="38"/>
        <v>0</v>
      </c>
      <c r="K396" s="136">
        <f t="shared" si="40"/>
        <v>5.6</v>
      </c>
    </row>
    <row r="397" spans="1:11" s="175" customFormat="1" ht="113.1" customHeight="1">
      <c r="A397" s="221" t="s">
        <v>1310</v>
      </c>
      <c r="B397" s="221" t="s">
        <v>1311</v>
      </c>
      <c r="C397" s="202" t="s">
        <v>1310</v>
      </c>
      <c r="D397" s="124" t="s">
        <v>1312</v>
      </c>
      <c r="E397" s="32">
        <v>3</v>
      </c>
      <c r="F397" s="125">
        <v>5.6</v>
      </c>
      <c r="G397" s="138">
        <f t="shared" si="41"/>
        <v>5.6</v>
      </c>
      <c r="H397" s="137">
        <f t="shared" si="39"/>
        <v>4.4799999999999995</v>
      </c>
      <c r="I397" s="193"/>
      <c r="J397" s="164">
        <f t="shared" si="38"/>
        <v>0</v>
      </c>
      <c r="K397" s="136">
        <f t="shared" si="40"/>
        <v>5.6</v>
      </c>
    </row>
    <row r="398" spans="1:11" s="175" customFormat="1" ht="113.1" customHeight="1">
      <c r="A398" s="221" t="s">
        <v>1313</v>
      </c>
      <c r="B398" s="221" t="s">
        <v>1314</v>
      </c>
      <c r="C398" s="202" t="s">
        <v>1313</v>
      </c>
      <c r="D398" s="124" t="s">
        <v>1315</v>
      </c>
      <c r="E398" s="32">
        <v>3</v>
      </c>
      <c r="F398" s="125">
        <v>5.6</v>
      </c>
      <c r="G398" s="138">
        <f t="shared" si="41"/>
        <v>5.6</v>
      </c>
      <c r="H398" s="137">
        <f t="shared" si="39"/>
        <v>4.4799999999999995</v>
      </c>
      <c r="I398" s="193"/>
      <c r="J398" s="164">
        <f t="shared" si="38"/>
        <v>0</v>
      </c>
      <c r="K398" s="136">
        <f t="shared" si="40"/>
        <v>5.6</v>
      </c>
    </row>
    <row r="399" spans="1:11" s="176" customFormat="1" ht="113.1" customHeight="1">
      <c r="A399" s="221" t="s">
        <v>1316</v>
      </c>
      <c r="B399" s="221" t="s">
        <v>1317</v>
      </c>
      <c r="C399" s="202" t="s">
        <v>1316</v>
      </c>
      <c r="D399" s="124" t="s">
        <v>1318</v>
      </c>
      <c r="E399" s="32">
        <v>3</v>
      </c>
      <c r="F399" s="125">
        <v>5.6</v>
      </c>
      <c r="G399" s="138">
        <f t="shared" si="41"/>
        <v>5.6</v>
      </c>
      <c r="H399" s="137">
        <f t="shared" si="39"/>
        <v>4.4799999999999995</v>
      </c>
      <c r="I399" s="193"/>
      <c r="J399" s="164">
        <f t="shared" si="38"/>
        <v>0</v>
      </c>
      <c r="K399" s="136">
        <f t="shared" si="40"/>
        <v>5.6</v>
      </c>
    </row>
    <row r="400" spans="1:11" s="176" customFormat="1" ht="113.1" customHeight="1">
      <c r="A400" s="221" t="s">
        <v>1319</v>
      </c>
      <c r="B400" s="221" t="s">
        <v>1320</v>
      </c>
      <c r="C400" s="202" t="s">
        <v>1319</v>
      </c>
      <c r="D400" s="124" t="s">
        <v>1321</v>
      </c>
      <c r="E400" s="32">
        <v>3</v>
      </c>
      <c r="F400" s="125">
        <v>9.52</v>
      </c>
      <c r="G400" s="138">
        <f t="shared" si="41"/>
        <v>9.52</v>
      </c>
      <c r="H400" s="137">
        <f t="shared" si="39"/>
        <v>7.6159999999999997</v>
      </c>
      <c r="I400" s="193"/>
      <c r="J400" s="164">
        <f t="shared" si="38"/>
        <v>0</v>
      </c>
      <c r="K400" s="136">
        <f t="shared" si="40"/>
        <v>9.52</v>
      </c>
    </row>
    <row r="401" spans="1:11" s="176" customFormat="1" ht="113.1" customHeight="1">
      <c r="A401" s="221" t="s">
        <v>1322</v>
      </c>
      <c r="B401" s="221" t="s">
        <v>1323</v>
      </c>
      <c r="C401" s="202" t="s">
        <v>1322</v>
      </c>
      <c r="D401" s="124" t="s">
        <v>1324</v>
      </c>
      <c r="E401" s="32">
        <v>3</v>
      </c>
      <c r="F401" s="125">
        <v>5.6</v>
      </c>
      <c r="G401" s="138">
        <f t="shared" si="41"/>
        <v>5.6</v>
      </c>
      <c r="H401" s="137">
        <f t="shared" si="39"/>
        <v>4.4799999999999995</v>
      </c>
      <c r="I401" s="193"/>
      <c r="J401" s="164">
        <f t="shared" si="38"/>
        <v>0</v>
      </c>
      <c r="K401" s="136">
        <f t="shared" si="40"/>
        <v>5.6</v>
      </c>
    </row>
    <row r="402" spans="1:11" s="176" customFormat="1" ht="113.1" customHeight="1">
      <c r="A402" s="221" t="s">
        <v>1325</v>
      </c>
      <c r="B402" s="221" t="s">
        <v>1326</v>
      </c>
      <c r="C402" s="202" t="s">
        <v>1325</v>
      </c>
      <c r="D402" s="124" t="s">
        <v>1327</v>
      </c>
      <c r="E402" s="32">
        <v>3</v>
      </c>
      <c r="F402" s="125">
        <v>7.26</v>
      </c>
      <c r="G402" s="138">
        <f t="shared" si="41"/>
        <v>7.26</v>
      </c>
      <c r="H402" s="137">
        <f t="shared" si="39"/>
        <v>5.8079999999999998</v>
      </c>
      <c r="I402" s="193"/>
      <c r="J402" s="164">
        <f t="shared" si="38"/>
        <v>0</v>
      </c>
      <c r="K402" s="136">
        <f t="shared" si="40"/>
        <v>7.26</v>
      </c>
    </row>
    <row r="403" spans="1:11" s="176" customFormat="1" ht="113.1" customHeight="1">
      <c r="A403" s="221" t="s">
        <v>1328</v>
      </c>
      <c r="B403" s="221" t="s">
        <v>1329</v>
      </c>
      <c r="C403" s="202" t="s">
        <v>1328</v>
      </c>
      <c r="D403" s="124" t="s">
        <v>1330</v>
      </c>
      <c r="E403" s="32">
        <v>3</v>
      </c>
      <c r="F403" s="125">
        <v>5.6</v>
      </c>
      <c r="G403" s="138">
        <f t="shared" si="41"/>
        <v>5.6</v>
      </c>
      <c r="H403" s="137">
        <f t="shared" si="39"/>
        <v>4.4799999999999995</v>
      </c>
      <c r="I403" s="193"/>
      <c r="J403" s="164">
        <f t="shared" si="38"/>
        <v>0</v>
      </c>
      <c r="K403" s="136">
        <f t="shared" si="40"/>
        <v>5.6</v>
      </c>
    </row>
    <row r="404" spans="1:11" s="176" customFormat="1" ht="113.1" customHeight="1">
      <c r="A404" s="221" t="s">
        <v>1331</v>
      </c>
      <c r="B404" s="221" t="s">
        <v>1332</v>
      </c>
      <c r="C404" s="202" t="s">
        <v>1331</v>
      </c>
      <c r="D404" s="124" t="s">
        <v>1333</v>
      </c>
      <c r="E404" s="32">
        <v>3</v>
      </c>
      <c r="F404" s="125">
        <v>7.26</v>
      </c>
      <c r="G404" s="138">
        <f t="shared" si="41"/>
        <v>7.26</v>
      </c>
      <c r="H404" s="137">
        <f t="shared" ref="H404:H435" si="42">G404*(1-0.2)</f>
        <v>5.8079999999999998</v>
      </c>
      <c r="I404" s="193"/>
      <c r="J404" s="164">
        <f t="shared" si="38"/>
        <v>0</v>
      </c>
      <c r="K404" s="136">
        <f t="shared" ref="K404:K435" si="43">IF($J$459&gt;499,G404*(1-0.2),G404)</f>
        <v>7.26</v>
      </c>
    </row>
    <row r="405" spans="1:11" s="176" customFormat="1" ht="113.1" customHeight="1">
      <c r="A405" s="221" t="s">
        <v>1334</v>
      </c>
      <c r="B405" s="221" t="s">
        <v>1335</v>
      </c>
      <c r="C405" s="202" t="s">
        <v>1334</v>
      </c>
      <c r="D405" s="124" t="s">
        <v>1336</v>
      </c>
      <c r="E405" s="32">
        <v>3</v>
      </c>
      <c r="F405" s="125">
        <v>7.26</v>
      </c>
      <c r="G405" s="138">
        <f t="shared" si="41"/>
        <v>7.26</v>
      </c>
      <c r="H405" s="137">
        <f t="shared" si="42"/>
        <v>5.8079999999999998</v>
      </c>
      <c r="I405" s="193"/>
      <c r="J405" s="164">
        <f t="shared" si="38"/>
        <v>0</v>
      </c>
      <c r="K405" s="136">
        <f t="shared" si="43"/>
        <v>7.26</v>
      </c>
    </row>
    <row r="406" spans="1:11" s="176" customFormat="1" ht="113.1" customHeight="1">
      <c r="A406" s="221" t="s">
        <v>1337</v>
      </c>
      <c r="B406" s="221" t="s">
        <v>1338</v>
      </c>
      <c r="C406" s="202" t="s">
        <v>1337</v>
      </c>
      <c r="D406" s="124" t="s">
        <v>1339</v>
      </c>
      <c r="E406" s="32">
        <v>3</v>
      </c>
      <c r="F406" s="125">
        <v>9.52</v>
      </c>
      <c r="G406" s="138">
        <f t="shared" si="41"/>
        <v>9.52</v>
      </c>
      <c r="H406" s="137">
        <f t="shared" si="42"/>
        <v>7.6159999999999997</v>
      </c>
      <c r="I406" s="193"/>
      <c r="J406" s="164">
        <f t="shared" si="38"/>
        <v>0</v>
      </c>
      <c r="K406" s="136">
        <f t="shared" si="43"/>
        <v>9.52</v>
      </c>
    </row>
    <row r="407" spans="1:11" s="176" customFormat="1" ht="113.1" customHeight="1">
      <c r="A407" s="221" t="s">
        <v>1340</v>
      </c>
      <c r="B407" s="221" t="s">
        <v>1341</v>
      </c>
      <c r="C407" s="202" t="s">
        <v>1340</v>
      </c>
      <c r="D407" s="124" t="s">
        <v>1342</v>
      </c>
      <c r="E407" s="32">
        <v>3</v>
      </c>
      <c r="F407" s="125">
        <v>6.28</v>
      </c>
      <c r="G407" s="138">
        <f t="shared" si="41"/>
        <v>6.28</v>
      </c>
      <c r="H407" s="137">
        <f t="shared" si="42"/>
        <v>5.0240000000000009</v>
      </c>
      <c r="I407" s="193"/>
      <c r="J407" s="164">
        <f t="shared" ref="J407:J457" si="44">I407*F407</f>
        <v>0</v>
      </c>
      <c r="K407" s="136">
        <f t="shared" si="43"/>
        <v>6.28</v>
      </c>
    </row>
    <row r="408" spans="1:11" s="176" customFormat="1" ht="113.1" customHeight="1">
      <c r="A408" s="221" t="s">
        <v>1343</v>
      </c>
      <c r="B408" s="221" t="s">
        <v>1344</v>
      </c>
      <c r="C408" s="202" t="s">
        <v>1343</v>
      </c>
      <c r="D408" s="124" t="s">
        <v>1345</v>
      </c>
      <c r="E408" s="32">
        <v>3</v>
      </c>
      <c r="F408" s="125">
        <v>7.26</v>
      </c>
      <c r="G408" s="138">
        <f t="shared" si="41"/>
        <v>7.26</v>
      </c>
      <c r="H408" s="137">
        <f t="shared" si="42"/>
        <v>5.8079999999999998</v>
      </c>
      <c r="I408" s="193"/>
      <c r="J408" s="164">
        <f t="shared" si="44"/>
        <v>0</v>
      </c>
      <c r="K408" s="136">
        <f t="shared" si="43"/>
        <v>7.26</v>
      </c>
    </row>
    <row r="409" spans="1:11" s="176" customFormat="1" ht="113.1" customHeight="1">
      <c r="A409" s="221" t="s">
        <v>1346</v>
      </c>
      <c r="B409" s="221" t="s">
        <v>1347</v>
      </c>
      <c r="C409" s="202" t="s">
        <v>1346</v>
      </c>
      <c r="D409" s="124" t="s">
        <v>1348</v>
      </c>
      <c r="E409" s="32">
        <v>3</v>
      </c>
      <c r="F409" s="125">
        <v>7.26</v>
      </c>
      <c r="G409" s="138">
        <f t="shared" si="41"/>
        <v>7.26</v>
      </c>
      <c r="H409" s="137">
        <f t="shared" si="42"/>
        <v>5.8079999999999998</v>
      </c>
      <c r="I409" s="193"/>
      <c r="J409" s="164">
        <f t="shared" si="44"/>
        <v>0</v>
      </c>
      <c r="K409" s="136">
        <f t="shared" si="43"/>
        <v>7.26</v>
      </c>
    </row>
    <row r="410" spans="1:11" s="176" customFormat="1" ht="113.1" customHeight="1">
      <c r="A410" s="221" t="s">
        <v>1349</v>
      </c>
      <c r="B410" s="221" t="s">
        <v>1350</v>
      </c>
      <c r="C410" s="202" t="s">
        <v>1349</v>
      </c>
      <c r="D410" s="124" t="s">
        <v>1351</v>
      </c>
      <c r="E410" s="32">
        <v>3</v>
      </c>
      <c r="F410" s="125">
        <v>9.52</v>
      </c>
      <c r="G410" s="138">
        <f t="shared" si="41"/>
        <v>9.52</v>
      </c>
      <c r="H410" s="137">
        <f t="shared" si="42"/>
        <v>7.6159999999999997</v>
      </c>
      <c r="I410" s="193"/>
      <c r="J410" s="164">
        <f t="shared" si="44"/>
        <v>0</v>
      </c>
      <c r="K410" s="136">
        <f t="shared" si="43"/>
        <v>9.52</v>
      </c>
    </row>
    <row r="411" spans="1:11" s="176" customFormat="1" ht="113.1" customHeight="1">
      <c r="A411" s="221" t="s">
        <v>1352</v>
      </c>
      <c r="B411" s="221" t="s">
        <v>1353</v>
      </c>
      <c r="C411" s="202" t="s">
        <v>1352</v>
      </c>
      <c r="D411" s="124" t="s">
        <v>1354</v>
      </c>
      <c r="E411" s="32">
        <v>3</v>
      </c>
      <c r="F411" s="125">
        <v>7.26</v>
      </c>
      <c r="G411" s="138">
        <f t="shared" si="41"/>
        <v>7.26</v>
      </c>
      <c r="H411" s="137">
        <f t="shared" si="42"/>
        <v>5.8079999999999998</v>
      </c>
      <c r="I411" s="193"/>
      <c r="J411" s="164">
        <f t="shared" si="44"/>
        <v>0</v>
      </c>
      <c r="K411" s="136">
        <f t="shared" si="43"/>
        <v>7.26</v>
      </c>
    </row>
    <row r="412" spans="1:11" s="176" customFormat="1" ht="113.1" customHeight="1">
      <c r="A412" s="221" t="s">
        <v>1355</v>
      </c>
      <c r="B412" s="221" t="s">
        <v>1356</v>
      </c>
      <c r="C412" s="202" t="s">
        <v>1355</v>
      </c>
      <c r="D412" s="124" t="s">
        <v>1357</v>
      </c>
      <c r="E412" s="32">
        <v>3</v>
      </c>
      <c r="F412" s="125">
        <v>6.28</v>
      </c>
      <c r="G412" s="138">
        <f t="shared" si="41"/>
        <v>6.28</v>
      </c>
      <c r="H412" s="137">
        <f t="shared" si="42"/>
        <v>5.0240000000000009</v>
      </c>
      <c r="I412" s="193"/>
      <c r="J412" s="164">
        <f t="shared" si="44"/>
        <v>0</v>
      </c>
      <c r="K412" s="136">
        <f t="shared" si="43"/>
        <v>6.28</v>
      </c>
    </row>
    <row r="413" spans="1:11" s="176" customFormat="1" ht="113.1" customHeight="1">
      <c r="A413" s="221" t="s">
        <v>1358</v>
      </c>
      <c r="B413" s="221" t="s">
        <v>1359</v>
      </c>
      <c r="C413" s="202" t="s">
        <v>1358</v>
      </c>
      <c r="D413" s="124" t="s">
        <v>1360</v>
      </c>
      <c r="E413" s="32">
        <v>3</v>
      </c>
      <c r="F413" s="125">
        <v>5.6</v>
      </c>
      <c r="G413" s="138">
        <f t="shared" si="41"/>
        <v>5.6</v>
      </c>
      <c r="H413" s="137">
        <f t="shared" si="42"/>
        <v>4.4799999999999995</v>
      </c>
      <c r="I413" s="193"/>
      <c r="J413" s="164">
        <f t="shared" si="44"/>
        <v>0</v>
      </c>
      <c r="K413" s="136">
        <f t="shared" si="43"/>
        <v>5.6</v>
      </c>
    </row>
    <row r="414" spans="1:11" s="176" customFormat="1" ht="113.1" customHeight="1">
      <c r="A414" s="221" t="s">
        <v>1361</v>
      </c>
      <c r="B414" s="221" t="s">
        <v>1362</v>
      </c>
      <c r="C414" s="202" t="s">
        <v>1361</v>
      </c>
      <c r="D414" s="124" t="s">
        <v>1363</v>
      </c>
      <c r="E414" s="32">
        <v>3</v>
      </c>
      <c r="F414" s="125">
        <v>7.26</v>
      </c>
      <c r="G414" s="138">
        <f t="shared" si="41"/>
        <v>7.26</v>
      </c>
      <c r="H414" s="137">
        <f t="shared" si="42"/>
        <v>5.8079999999999998</v>
      </c>
      <c r="I414" s="193"/>
      <c r="J414" s="164">
        <f t="shared" si="44"/>
        <v>0</v>
      </c>
      <c r="K414" s="136">
        <f t="shared" si="43"/>
        <v>7.26</v>
      </c>
    </row>
    <row r="415" spans="1:11" s="176" customFormat="1" ht="113.1" customHeight="1">
      <c r="A415" s="221" t="s">
        <v>1364</v>
      </c>
      <c r="B415" s="221" t="s">
        <v>1365</v>
      </c>
      <c r="C415" s="202" t="s">
        <v>1364</v>
      </c>
      <c r="D415" s="124" t="s">
        <v>1366</v>
      </c>
      <c r="E415" s="32">
        <v>3</v>
      </c>
      <c r="F415" s="125">
        <v>9.52</v>
      </c>
      <c r="G415" s="138">
        <f t="shared" si="41"/>
        <v>9.52</v>
      </c>
      <c r="H415" s="137">
        <f t="shared" si="42"/>
        <v>7.6159999999999997</v>
      </c>
      <c r="I415" s="193"/>
      <c r="J415" s="164">
        <f t="shared" si="44"/>
        <v>0</v>
      </c>
      <c r="K415" s="136">
        <f t="shared" si="43"/>
        <v>9.52</v>
      </c>
    </row>
    <row r="416" spans="1:11" s="176" customFormat="1" ht="113.1" customHeight="1">
      <c r="A416" s="221" t="s">
        <v>1367</v>
      </c>
      <c r="B416" s="221" t="s">
        <v>1368</v>
      </c>
      <c r="C416" s="202" t="s">
        <v>1367</v>
      </c>
      <c r="D416" s="124" t="s">
        <v>1369</v>
      </c>
      <c r="E416" s="32">
        <v>3</v>
      </c>
      <c r="F416" s="125">
        <v>6.28</v>
      </c>
      <c r="G416" s="138">
        <f t="shared" si="41"/>
        <v>6.28</v>
      </c>
      <c r="H416" s="137">
        <f t="shared" si="42"/>
        <v>5.0240000000000009</v>
      </c>
      <c r="I416" s="193"/>
      <c r="J416" s="164">
        <f t="shared" si="44"/>
        <v>0</v>
      </c>
      <c r="K416" s="136">
        <f t="shared" si="43"/>
        <v>6.28</v>
      </c>
    </row>
    <row r="417" spans="1:12" s="176" customFormat="1" ht="113.1" customHeight="1">
      <c r="A417" s="221" t="s">
        <v>1370</v>
      </c>
      <c r="B417" s="221" t="s">
        <v>1371</v>
      </c>
      <c r="C417" s="202" t="s">
        <v>1370</v>
      </c>
      <c r="D417" s="124" t="s">
        <v>1372</v>
      </c>
      <c r="E417" s="32">
        <v>3</v>
      </c>
      <c r="F417" s="125">
        <v>6.28</v>
      </c>
      <c r="G417" s="138">
        <f t="shared" si="41"/>
        <v>6.28</v>
      </c>
      <c r="H417" s="137">
        <f t="shared" si="42"/>
        <v>5.0240000000000009</v>
      </c>
      <c r="I417" s="193"/>
      <c r="J417" s="164">
        <f t="shared" si="44"/>
        <v>0</v>
      </c>
      <c r="K417" s="136">
        <f t="shared" si="43"/>
        <v>6.28</v>
      </c>
    </row>
    <row r="418" spans="1:12" s="176" customFormat="1" ht="113.1" customHeight="1">
      <c r="A418" s="221" t="s">
        <v>1373</v>
      </c>
      <c r="B418" s="221" t="s">
        <v>1374</v>
      </c>
      <c r="C418" s="202" t="s">
        <v>1373</v>
      </c>
      <c r="D418" s="124" t="s">
        <v>1375</v>
      </c>
      <c r="E418" s="32">
        <v>3</v>
      </c>
      <c r="F418" s="125">
        <v>9.52</v>
      </c>
      <c r="G418" s="138">
        <f t="shared" si="41"/>
        <v>9.52</v>
      </c>
      <c r="H418" s="137">
        <f t="shared" si="42"/>
        <v>7.6159999999999997</v>
      </c>
      <c r="I418" s="193"/>
      <c r="J418" s="164">
        <f t="shared" si="44"/>
        <v>0</v>
      </c>
      <c r="K418" s="136">
        <f t="shared" si="43"/>
        <v>9.52</v>
      </c>
    </row>
    <row r="419" spans="1:12" s="176" customFormat="1" ht="113.1" customHeight="1">
      <c r="A419" s="221" t="s">
        <v>1376</v>
      </c>
      <c r="B419" s="221" t="s">
        <v>1377</v>
      </c>
      <c r="C419" s="202" t="s">
        <v>1376</v>
      </c>
      <c r="D419" s="124" t="s">
        <v>1378</v>
      </c>
      <c r="E419" s="32">
        <v>3</v>
      </c>
      <c r="F419" s="125">
        <v>5.6</v>
      </c>
      <c r="G419" s="138">
        <f t="shared" si="41"/>
        <v>5.6</v>
      </c>
      <c r="H419" s="137">
        <f t="shared" si="42"/>
        <v>4.4799999999999995</v>
      </c>
      <c r="I419" s="193"/>
      <c r="J419" s="164">
        <f t="shared" si="44"/>
        <v>0</v>
      </c>
      <c r="K419" s="136">
        <f t="shared" si="43"/>
        <v>5.6</v>
      </c>
    </row>
    <row r="420" spans="1:12" s="176" customFormat="1" ht="113.1" customHeight="1">
      <c r="A420" s="221" t="s">
        <v>1379</v>
      </c>
      <c r="B420" s="221" t="s">
        <v>1380</v>
      </c>
      <c r="C420" s="202" t="s">
        <v>1379</v>
      </c>
      <c r="D420" s="124" t="s">
        <v>1381</v>
      </c>
      <c r="E420" s="32">
        <v>3</v>
      </c>
      <c r="F420" s="125">
        <v>5.6</v>
      </c>
      <c r="G420" s="138">
        <f t="shared" si="41"/>
        <v>5.6</v>
      </c>
      <c r="H420" s="137">
        <f t="shared" si="42"/>
        <v>4.4799999999999995</v>
      </c>
      <c r="I420" s="193"/>
      <c r="J420" s="164">
        <f t="shared" si="44"/>
        <v>0</v>
      </c>
      <c r="K420" s="136">
        <f t="shared" si="43"/>
        <v>5.6</v>
      </c>
    </row>
    <row r="421" spans="1:12" s="165" customFormat="1" ht="113.1" customHeight="1">
      <c r="A421" s="221" t="s">
        <v>1382</v>
      </c>
      <c r="B421" s="221" t="s">
        <v>1383</v>
      </c>
      <c r="C421" s="202" t="s">
        <v>1382</v>
      </c>
      <c r="D421" s="124" t="s">
        <v>1384</v>
      </c>
      <c r="E421" s="32">
        <v>3</v>
      </c>
      <c r="F421" s="125">
        <v>5.6</v>
      </c>
      <c r="G421" s="138">
        <f t="shared" si="41"/>
        <v>5.6</v>
      </c>
      <c r="H421" s="137">
        <f t="shared" si="42"/>
        <v>4.4799999999999995</v>
      </c>
      <c r="I421" s="193"/>
      <c r="J421" s="164">
        <f t="shared" si="44"/>
        <v>0</v>
      </c>
      <c r="K421" s="136">
        <f t="shared" si="43"/>
        <v>5.6</v>
      </c>
      <c r="L421" s="174"/>
    </row>
    <row r="422" spans="1:12" s="165" customFormat="1" ht="113.1" customHeight="1">
      <c r="A422" s="221" t="s">
        <v>1385</v>
      </c>
      <c r="B422" s="221" t="s">
        <v>1386</v>
      </c>
      <c r="C422" s="202" t="s">
        <v>1385</v>
      </c>
      <c r="D422" s="124" t="s">
        <v>1387</v>
      </c>
      <c r="E422" s="32">
        <v>3</v>
      </c>
      <c r="F422" s="125">
        <v>5.6</v>
      </c>
      <c r="G422" s="138">
        <f t="shared" si="41"/>
        <v>5.6</v>
      </c>
      <c r="H422" s="137">
        <f t="shared" si="42"/>
        <v>4.4799999999999995</v>
      </c>
      <c r="I422" s="193"/>
      <c r="J422" s="164">
        <f t="shared" si="44"/>
        <v>0</v>
      </c>
      <c r="K422" s="136">
        <f t="shared" si="43"/>
        <v>5.6</v>
      </c>
    </row>
    <row r="423" spans="1:12" s="165" customFormat="1" ht="113.1" customHeight="1">
      <c r="A423" s="221" t="s">
        <v>1388</v>
      </c>
      <c r="B423" s="221" t="s">
        <v>1389</v>
      </c>
      <c r="C423" s="202" t="s">
        <v>1388</v>
      </c>
      <c r="D423" s="124" t="s">
        <v>1390</v>
      </c>
      <c r="E423" s="32">
        <v>3</v>
      </c>
      <c r="F423" s="125">
        <v>7.26</v>
      </c>
      <c r="G423" s="138">
        <f t="shared" si="41"/>
        <v>7.26</v>
      </c>
      <c r="H423" s="137">
        <f t="shared" si="42"/>
        <v>5.8079999999999998</v>
      </c>
      <c r="I423" s="193"/>
      <c r="J423" s="164">
        <f t="shared" si="44"/>
        <v>0</v>
      </c>
      <c r="K423" s="136">
        <f t="shared" si="43"/>
        <v>7.26</v>
      </c>
    </row>
    <row r="424" spans="1:12" s="165" customFormat="1" ht="113.1" customHeight="1">
      <c r="A424" s="221" t="s">
        <v>1391</v>
      </c>
      <c r="B424" s="221" t="s">
        <v>1392</v>
      </c>
      <c r="C424" s="202" t="s">
        <v>1391</v>
      </c>
      <c r="D424" s="124" t="s">
        <v>1393</v>
      </c>
      <c r="E424" s="32">
        <v>3</v>
      </c>
      <c r="F424" s="125">
        <v>7.26</v>
      </c>
      <c r="G424" s="138">
        <f t="shared" si="41"/>
        <v>7.26</v>
      </c>
      <c r="H424" s="137">
        <f t="shared" si="42"/>
        <v>5.8079999999999998</v>
      </c>
      <c r="I424" s="193"/>
      <c r="J424" s="164">
        <f t="shared" si="44"/>
        <v>0</v>
      </c>
      <c r="K424" s="136">
        <f t="shared" si="43"/>
        <v>7.26</v>
      </c>
    </row>
    <row r="425" spans="1:12" s="165" customFormat="1" ht="113.1" customHeight="1">
      <c r="A425" s="221" t="s">
        <v>1394</v>
      </c>
      <c r="B425" s="221" t="s">
        <v>1395</v>
      </c>
      <c r="C425" s="202" t="s">
        <v>1394</v>
      </c>
      <c r="D425" s="124" t="s">
        <v>1396</v>
      </c>
      <c r="E425" s="32">
        <v>3</v>
      </c>
      <c r="F425" s="125">
        <v>6.28</v>
      </c>
      <c r="G425" s="138">
        <f t="shared" si="41"/>
        <v>6.28</v>
      </c>
      <c r="H425" s="137">
        <f t="shared" si="42"/>
        <v>5.0240000000000009</v>
      </c>
      <c r="I425" s="193"/>
      <c r="J425" s="164">
        <f t="shared" si="44"/>
        <v>0</v>
      </c>
      <c r="K425" s="136">
        <f t="shared" si="43"/>
        <v>6.28</v>
      </c>
    </row>
    <row r="426" spans="1:12" s="165" customFormat="1" ht="113.1" customHeight="1">
      <c r="A426" s="221" t="s">
        <v>1397</v>
      </c>
      <c r="B426" s="221" t="s">
        <v>1398</v>
      </c>
      <c r="C426" s="202" t="s">
        <v>1397</v>
      </c>
      <c r="D426" s="124" t="s">
        <v>1399</v>
      </c>
      <c r="E426" s="32">
        <v>3</v>
      </c>
      <c r="F426" s="125">
        <v>9.52</v>
      </c>
      <c r="G426" s="138">
        <f t="shared" si="41"/>
        <v>9.52</v>
      </c>
      <c r="H426" s="137">
        <f t="shared" si="42"/>
        <v>7.6159999999999997</v>
      </c>
      <c r="I426" s="193"/>
      <c r="J426" s="164">
        <f t="shared" si="44"/>
        <v>0</v>
      </c>
      <c r="K426" s="136">
        <f t="shared" si="43"/>
        <v>9.52</v>
      </c>
    </row>
    <row r="427" spans="1:12" s="165" customFormat="1" ht="113.1" customHeight="1" collapsed="1">
      <c r="A427" s="221" t="s">
        <v>1400</v>
      </c>
      <c r="B427" s="221" t="s">
        <v>1401</v>
      </c>
      <c r="C427" s="202" t="s">
        <v>1400</v>
      </c>
      <c r="D427" s="124" t="s">
        <v>1402</v>
      </c>
      <c r="E427" s="32">
        <v>3</v>
      </c>
      <c r="F427" s="125">
        <v>9.52</v>
      </c>
      <c r="G427" s="138">
        <f t="shared" si="41"/>
        <v>9.52</v>
      </c>
      <c r="H427" s="137">
        <f t="shared" si="42"/>
        <v>7.6159999999999997</v>
      </c>
      <c r="I427" s="193"/>
      <c r="J427" s="164">
        <f t="shared" si="44"/>
        <v>0</v>
      </c>
      <c r="K427" s="136">
        <f t="shared" si="43"/>
        <v>9.52</v>
      </c>
    </row>
    <row r="428" spans="1:12" s="165" customFormat="1" ht="113.1" customHeight="1">
      <c r="A428" s="221" t="s">
        <v>1403</v>
      </c>
      <c r="B428" s="221" t="s">
        <v>1404</v>
      </c>
      <c r="C428" s="202" t="s">
        <v>1403</v>
      </c>
      <c r="D428" s="124" t="s">
        <v>1405</v>
      </c>
      <c r="E428" s="32">
        <v>3</v>
      </c>
      <c r="F428" s="125">
        <v>5.6</v>
      </c>
      <c r="G428" s="138">
        <f t="shared" si="41"/>
        <v>5.6</v>
      </c>
      <c r="H428" s="137">
        <f t="shared" si="42"/>
        <v>4.4799999999999995</v>
      </c>
      <c r="I428" s="193"/>
      <c r="J428" s="164">
        <f t="shared" si="44"/>
        <v>0</v>
      </c>
      <c r="K428" s="136">
        <f t="shared" si="43"/>
        <v>5.6</v>
      </c>
    </row>
    <row r="429" spans="1:12" s="165" customFormat="1" ht="113.1" customHeight="1">
      <c r="A429" s="221" t="s">
        <v>1406</v>
      </c>
      <c r="B429" s="221" t="s">
        <v>1407</v>
      </c>
      <c r="C429" s="202" t="s">
        <v>1406</v>
      </c>
      <c r="D429" s="124" t="s">
        <v>1408</v>
      </c>
      <c r="E429" s="32">
        <v>3</v>
      </c>
      <c r="F429" s="125">
        <v>5.6</v>
      </c>
      <c r="G429" s="138">
        <f t="shared" si="41"/>
        <v>5.6</v>
      </c>
      <c r="H429" s="137">
        <f t="shared" si="42"/>
        <v>4.4799999999999995</v>
      </c>
      <c r="I429" s="193"/>
      <c r="J429" s="164">
        <f t="shared" si="44"/>
        <v>0</v>
      </c>
      <c r="K429" s="136">
        <f t="shared" si="43"/>
        <v>5.6</v>
      </c>
    </row>
    <row r="430" spans="1:12" s="165" customFormat="1" ht="113.1" customHeight="1">
      <c r="A430" s="221" t="s">
        <v>1409</v>
      </c>
      <c r="B430" s="221" t="s">
        <v>1410</v>
      </c>
      <c r="C430" s="202" t="s">
        <v>1409</v>
      </c>
      <c r="D430" s="124" t="s">
        <v>1411</v>
      </c>
      <c r="E430" s="32">
        <v>3</v>
      </c>
      <c r="F430" s="125">
        <v>6.28</v>
      </c>
      <c r="G430" s="138">
        <f t="shared" si="41"/>
        <v>6.28</v>
      </c>
      <c r="H430" s="137">
        <f t="shared" si="42"/>
        <v>5.0240000000000009</v>
      </c>
      <c r="I430" s="193"/>
      <c r="J430" s="164">
        <f t="shared" si="44"/>
        <v>0</v>
      </c>
      <c r="K430" s="136">
        <f t="shared" si="43"/>
        <v>6.28</v>
      </c>
    </row>
    <row r="431" spans="1:12" s="165" customFormat="1" ht="113.1" customHeight="1">
      <c r="A431" s="221" t="s">
        <v>1412</v>
      </c>
      <c r="B431" s="221" t="s">
        <v>1413</v>
      </c>
      <c r="C431" s="202" t="s">
        <v>1412</v>
      </c>
      <c r="D431" s="124" t="s">
        <v>1414</v>
      </c>
      <c r="E431" s="32">
        <v>3</v>
      </c>
      <c r="F431" s="125">
        <v>7.26</v>
      </c>
      <c r="G431" s="138">
        <f t="shared" si="41"/>
        <v>7.26</v>
      </c>
      <c r="H431" s="137">
        <f t="shared" si="42"/>
        <v>5.8079999999999998</v>
      </c>
      <c r="I431" s="193"/>
      <c r="J431" s="164">
        <f t="shared" si="44"/>
        <v>0</v>
      </c>
      <c r="K431" s="136">
        <f t="shared" si="43"/>
        <v>7.26</v>
      </c>
    </row>
    <row r="432" spans="1:12" s="165" customFormat="1" ht="113.1" customHeight="1">
      <c r="A432" s="221" t="s">
        <v>1415</v>
      </c>
      <c r="B432" s="221" t="s">
        <v>1416</v>
      </c>
      <c r="C432" s="202" t="s">
        <v>1415</v>
      </c>
      <c r="D432" s="124" t="s">
        <v>1417</v>
      </c>
      <c r="E432" s="32">
        <v>3</v>
      </c>
      <c r="F432" s="125">
        <v>5.6</v>
      </c>
      <c r="G432" s="138">
        <f t="shared" si="41"/>
        <v>5.6</v>
      </c>
      <c r="H432" s="137">
        <f t="shared" si="42"/>
        <v>4.4799999999999995</v>
      </c>
      <c r="I432" s="193"/>
      <c r="J432" s="164">
        <f t="shared" si="44"/>
        <v>0</v>
      </c>
      <c r="K432" s="136">
        <f t="shared" si="43"/>
        <v>5.6</v>
      </c>
    </row>
    <row r="433" spans="1:11" s="165" customFormat="1" ht="113.1" customHeight="1">
      <c r="A433" s="221" t="s">
        <v>1418</v>
      </c>
      <c r="B433" s="221" t="s">
        <v>1419</v>
      </c>
      <c r="C433" s="202" t="s">
        <v>1418</v>
      </c>
      <c r="D433" s="124" t="s">
        <v>1420</v>
      </c>
      <c r="E433" s="32">
        <v>3</v>
      </c>
      <c r="F433" s="125">
        <v>5.6</v>
      </c>
      <c r="G433" s="138">
        <f t="shared" si="41"/>
        <v>5.6</v>
      </c>
      <c r="H433" s="137">
        <f t="shared" si="42"/>
        <v>4.4799999999999995</v>
      </c>
      <c r="I433" s="193"/>
      <c r="J433" s="164">
        <f t="shared" si="44"/>
        <v>0</v>
      </c>
      <c r="K433" s="136">
        <f t="shared" si="43"/>
        <v>5.6</v>
      </c>
    </row>
    <row r="434" spans="1:11" s="165" customFormat="1" ht="113.1" customHeight="1">
      <c r="A434" s="221" t="s">
        <v>1421</v>
      </c>
      <c r="B434" s="221" t="s">
        <v>1422</v>
      </c>
      <c r="C434" s="202" t="s">
        <v>1421</v>
      </c>
      <c r="D434" s="124" t="s">
        <v>1423</v>
      </c>
      <c r="E434" s="32">
        <v>3</v>
      </c>
      <c r="F434" s="125">
        <v>5.6</v>
      </c>
      <c r="G434" s="138">
        <f t="shared" si="41"/>
        <v>5.6</v>
      </c>
      <c r="H434" s="137">
        <f t="shared" si="42"/>
        <v>4.4799999999999995</v>
      </c>
      <c r="I434" s="193"/>
      <c r="J434" s="164">
        <f t="shared" si="44"/>
        <v>0</v>
      </c>
      <c r="K434" s="136">
        <f t="shared" si="43"/>
        <v>5.6</v>
      </c>
    </row>
    <row r="435" spans="1:11" s="165" customFormat="1" ht="113.1" customHeight="1">
      <c r="A435" s="221" t="s">
        <v>1424</v>
      </c>
      <c r="B435" s="221" t="s">
        <v>1425</v>
      </c>
      <c r="C435" s="202" t="s">
        <v>1424</v>
      </c>
      <c r="D435" s="124" t="s">
        <v>1426</v>
      </c>
      <c r="E435" s="32">
        <v>3</v>
      </c>
      <c r="F435" s="125">
        <v>6.28</v>
      </c>
      <c r="G435" s="138">
        <f t="shared" si="41"/>
        <v>6.28</v>
      </c>
      <c r="H435" s="137">
        <f t="shared" si="42"/>
        <v>5.0240000000000009</v>
      </c>
      <c r="I435" s="193"/>
      <c r="J435" s="164">
        <f t="shared" si="44"/>
        <v>0</v>
      </c>
      <c r="K435" s="136">
        <f t="shared" si="43"/>
        <v>6.28</v>
      </c>
    </row>
    <row r="436" spans="1:11" s="165" customFormat="1" ht="113.1" customHeight="1">
      <c r="A436" s="221" t="s">
        <v>1427</v>
      </c>
      <c r="B436" s="221" t="s">
        <v>1428</v>
      </c>
      <c r="C436" s="202" t="s">
        <v>1427</v>
      </c>
      <c r="D436" s="124" t="s">
        <v>1429</v>
      </c>
      <c r="E436" s="32">
        <v>3</v>
      </c>
      <c r="F436" s="125">
        <v>5.6</v>
      </c>
      <c r="G436" s="138">
        <f t="shared" si="41"/>
        <v>5.6</v>
      </c>
      <c r="H436" s="137">
        <f t="shared" ref="H436:H467" si="45">G436*(1-0.2)</f>
        <v>4.4799999999999995</v>
      </c>
      <c r="I436" s="193"/>
      <c r="J436" s="164">
        <f t="shared" si="44"/>
        <v>0</v>
      </c>
      <c r="K436" s="136">
        <f t="shared" ref="K436:K458" si="46">IF($J$459&gt;499,G436*(1-0.2),G436)</f>
        <v>5.6</v>
      </c>
    </row>
    <row r="437" spans="1:11" s="165" customFormat="1" ht="113.1" customHeight="1">
      <c r="A437" s="221" t="s">
        <v>1430</v>
      </c>
      <c r="B437" s="221" t="s">
        <v>1431</v>
      </c>
      <c r="C437" s="202" t="s">
        <v>1430</v>
      </c>
      <c r="D437" s="124" t="s">
        <v>1432</v>
      </c>
      <c r="E437" s="32">
        <v>3</v>
      </c>
      <c r="F437" s="125">
        <v>5.6</v>
      </c>
      <c r="G437" s="138">
        <f t="shared" si="41"/>
        <v>5.6</v>
      </c>
      <c r="H437" s="137">
        <f t="shared" si="45"/>
        <v>4.4799999999999995</v>
      </c>
      <c r="I437" s="193"/>
      <c r="J437" s="164">
        <f t="shared" si="44"/>
        <v>0</v>
      </c>
      <c r="K437" s="136">
        <f t="shared" si="46"/>
        <v>5.6</v>
      </c>
    </row>
    <row r="438" spans="1:11" s="165" customFormat="1" ht="113.1" customHeight="1">
      <c r="A438" s="221" t="s">
        <v>1433</v>
      </c>
      <c r="B438" s="221" t="s">
        <v>1434</v>
      </c>
      <c r="C438" s="202" t="s">
        <v>1433</v>
      </c>
      <c r="D438" s="124" t="s">
        <v>1435</v>
      </c>
      <c r="E438" s="32">
        <v>3</v>
      </c>
      <c r="F438" s="125">
        <v>5.6</v>
      </c>
      <c r="G438" s="138">
        <f t="shared" si="41"/>
        <v>5.6</v>
      </c>
      <c r="H438" s="137">
        <f t="shared" si="45"/>
        <v>4.4799999999999995</v>
      </c>
      <c r="I438" s="193"/>
      <c r="J438" s="164">
        <f t="shared" si="44"/>
        <v>0</v>
      </c>
      <c r="K438" s="136">
        <f t="shared" si="46"/>
        <v>5.6</v>
      </c>
    </row>
    <row r="439" spans="1:11" s="165" customFormat="1" ht="113.1" customHeight="1">
      <c r="A439" s="221" t="s">
        <v>1436</v>
      </c>
      <c r="B439" s="221" t="s">
        <v>1437</v>
      </c>
      <c r="C439" s="202" t="s">
        <v>1436</v>
      </c>
      <c r="D439" s="124" t="s">
        <v>1438</v>
      </c>
      <c r="E439" s="32">
        <v>3</v>
      </c>
      <c r="F439" s="125">
        <v>5.6</v>
      </c>
      <c r="G439" s="138">
        <f t="shared" si="41"/>
        <v>5.6</v>
      </c>
      <c r="H439" s="137">
        <f t="shared" si="45"/>
        <v>4.4799999999999995</v>
      </c>
      <c r="I439" s="193"/>
      <c r="J439" s="164">
        <f t="shared" si="44"/>
        <v>0</v>
      </c>
      <c r="K439" s="136">
        <f t="shared" si="46"/>
        <v>5.6</v>
      </c>
    </row>
    <row r="440" spans="1:11" s="165" customFormat="1" ht="113.1" customHeight="1">
      <c r="A440" s="221" t="s">
        <v>1439</v>
      </c>
      <c r="B440" s="221" t="s">
        <v>1440</v>
      </c>
      <c r="C440" s="202" t="s">
        <v>1439</v>
      </c>
      <c r="D440" s="124" t="s">
        <v>1441</v>
      </c>
      <c r="E440" s="32">
        <v>3</v>
      </c>
      <c r="F440" s="125">
        <v>7.26</v>
      </c>
      <c r="G440" s="138">
        <f t="shared" ref="G440:G454" si="47">F440*(1-$C$10)</f>
        <v>7.26</v>
      </c>
      <c r="H440" s="137">
        <f t="shared" si="45"/>
        <v>5.8079999999999998</v>
      </c>
      <c r="I440" s="193"/>
      <c r="J440" s="164">
        <f t="shared" si="44"/>
        <v>0</v>
      </c>
      <c r="K440" s="136">
        <f t="shared" si="46"/>
        <v>7.26</v>
      </c>
    </row>
    <row r="441" spans="1:11" s="175" customFormat="1" ht="113.1" customHeight="1">
      <c r="A441" s="221" t="s">
        <v>1442</v>
      </c>
      <c r="B441" s="221" t="s">
        <v>1443</v>
      </c>
      <c r="C441" s="202" t="s">
        <v>1442</v>
      </c>
      <c r="D441" s="124" t="s">
        <v>1444</v>
      </c>
      <c r="E441" s="32">
        <v>3</v>
      </c>
      <c r="F441" s="125">
        <v>5.6</v>
      </c>
      <c r="G441" s="138">
        <f t="shared" si="47"/>
        <v>5.6</v>
      </c>
      <c r="H441" s="137">
        <f t="shared" si="45"/>
        <v>4.4799999999999995</v>
      </c>
      <c r="I441" s="193"/>
      <c r="J441" s="164">
        <f t="shared" si="44"/>
        <v>0</v>
      </c>
      <c r="K441" s="136">
        <f t="shared" si="46"/>
        <v>5.6</v>
      </c>
    </row>
    <row r="442" spans="1:11" s="175" customFormat="1" ht="113.1" customHeight="1">
      <c r="A442" s="221" t="s">
        <v>1445</v>
      </c>
      <c r="B442" s="221" t="s">
        <v>1446</v>
      </c>
      <c r="C442" s="202" t="s">
        <v>1445</v>
      </c>
      <c r="D442" s="124" t="s">
        <v>1447</v>
      </c>
      <c r="E442" s="32">
        <v>3</v>
      </c>
      <c r="F442" s="125">
        <v>5.6</v>
      </c>
      <c r="G442" s="138">
        <f t="shared" si="47"/>
        <v>5.6</v>
      </c>
      <c r="H442" s="137">
        <f t="shared" si="45"/>
        <v>4.4799999999999995</v>
      </c>
      <c r="I442" s="193"/>
      <c r="J442" s="164">
        <f t="shared" si="44"/>
        <v>0</v>
      </c>
      <c r="K442" s="136">
        <f t="shared" si="46"/>
        <v>5.6</v>
      </c>
    </row>
    <row r="443" spans="1:11" s="175" customFormat="1" ht="113.1" customHeight="1">
      <c r="A443" s="221" t="s">
        <v>1448</v>
      </c>
      <c r="B443" s="221" t="s">
        <v>1449</v>
      </c>
      <c r="C443" s="202" t="s">
        <v>1448</v>
      </c>
      <c r="D443" s="124" t="s">
        <v>1450</v>
      </c>
      <c r="E443" s="32">
        <v>3</v>
      </c>
      <c r="F443" s="125">
        <v>5.6</v>
      </c>
      <c r="G443" s="138">
        <f t="shared" si="47"/>
        <v>5.6</v>
      </c>
      <c r="H443" s="137">
        <f t="shared" si="45"/>
        <v>4.4799999999999995</v>
      </c>
      <c r="I443" s="193"/>
      <c r="J443" s="164">
        <f t="shared" si="44"/>
        <v>0</v>
      </c>
      <c r="K443" s="136">
        <f t="shared" si="46"/>
        <v>5.6</v>
      </c>
    </row>
    <row r="444" spans="1:11" s="176" customFormat="1" ht="113.1" customHeight="1">
      <c r="A444" s="221" t="s">
        <v>1451</v>
      </c>
      <c r="B444" s="221" t="s">
        <v>1452</v>
      </c>
      <c r="C444" s="202" t="s">
        <v>1451</v>
      </c>
      <c r="D444" s="124" t="s">
        <v>1453</v>
      </c>
      <c r="E444" s="32">
        <v>3</v>
      </c>
      <c r="F444" s="125">
        <v>6.28</v>
      </c>
      <c r="G444" s="138">
        <f t="shared" si="47"/>
        <v>6.28</v>
      </c>
      <c r="H444" s="137">
        <f t="shared" si="45"/>
        <v>5.0240000000000009</v>
      </c>
      <c r="I444" s="193"/>
      <c r="J444" s="164">
        <f t="shared" si="44"/>
        <v>0</v>
      </c>
      <c r="K444" s="136">
        <f t="shared" si="46"/>
        <v>6.28</v>
      </c>
    </row>
    <row r="445" spans="1:11" s="176" customFormat="1" ht="113.1" customHeight="1">
      <c r="A445" s="221" t="s">
        <v>1454</v>
      </c>
      <c r="B445" s="221" t="s">
        <v>1455</v>
      </c>
      <c r="C445" s="202" t="s">
        <v>1454</v>
      </c>
      <c r="D445" s="124" t="s">
        <v>1456</v>
      </c>
      <c r="E445" s="32">
        <v>3</v>
      </c>
      <c r="F445" s="125">
        <v>7.26</v>
      </c>
      <c r="G445" s="138">
        <f t="shared" si="47"/>
        <v>7.26</v>
      </c>
      <c r="H445" s="137">
        <f t="shared" si="45"/>
        <v>5.8079999999999998</v>
      </c>
      <c r="I445" s="193"/>
      <c r="J445" s="164">
        <f t="shared" si="44"/>
        <v>0</v>
      </c>
      <c r="K445" s="136">
        <f t="shared" si="46"/>
        <v>7.26</v>
      </c>
    </row>
    <row r="446" spans="1:11" s="176" customFormat="1" ht="113.1" customHeight="1">
      <c r="A446" s="221" t="s">
        <v>1457</v>
      </c>
      <c r="B446" s="221" t="s">
        <v>1458</v>
      </c>
      <c r="C446" s="202" t="s">
        <v>1457</v>
      </c>
      <c r="D446" s="124" t="s">
        <v>1459</v>
      </c>
      <c r="E446" s="32">
        <v>3</v>
      </c>
      <c r="F446" s="125">
        <v>6.28</v>
      </c>
      <c r="G446" s="138">
        <f t="shared" si="47"/>
        <v>6.28</v>
      </c>
      <c r="H446" s="137">
        <f t="shared" si="45"/>
        <v>5.0240000000000009</v>
      </c>
      <c r="I446" s="193"/>
      <c r="J446" s="164">
        <f t="shared" si="44"/>
        <v>0</v>
      </c>
      <c r="K446" s="136">
        <f t="shared" si="46"/>
        <v>6.28</v>
      </c>
    </row>
    <row r="447" spans="1:11" s="176" customFormat="1" ht="113.1" customHeight="1">
      <c r="A447" s="221" t="s">
        <v>1460</v>
      </c>
      <c r="B447" s="221" t="s">
        <v>1461</v>
      </c>
      <c r="C447" s="202" t="s">
        <v>1460</v>
      </c>
      <c r="D447" s="124" t="s">
        <v>1462</v>
      </c>
      <c r="E447" s="32">
        <v>3</v>
      </c>
      <c r="F447" s="125">
        <v>5.6</v>
      </c>
      <c r="G447" s="138">
        <f t="shared" si="47"/>
        <v>5.6</v>
      </c>
      <c r="H447" s="137">
        <f t="shared" si="45"/>
        <v>4.4799999999999995</v>
      </c>
      <c r="I447" s="193"/>
      <c r="J447" s="164">
        <f t="shared" si="44"/>
        <v>0</v>
      </c>
      <c r="K447" s="136">
        <f t="shared" si="46"/>
        <v>5.6</v>
      </c>
    </row>
    <row r="448" spans="1:11" s="176" customFormat="1" ht="113.1" customHeight="1">
      <c r="A448" s="221" t="s">
        <v>1463</v>
      </c>
      <c r="B448" s="221" t="s">
        <v>1464</v>
      </c>
      <c r="C448" s="202" t="s">
        <v>1463</v>
      </c>
      <c r="D448" s="124" t="s">
        <v>1465</v>
      </c>
      <c r="E448" s="32">
        <v>3</v>
      </c>
      <c r="F448" s="125">
        <v>5.6</v>
      </c>
      <c r="G448" s="138">
        <f t="shared" si="47"/>
        <v>5.6</v>
      </c>
      <c r="H448" s="137">
        <f t="shared" si="45"/>
        <v>4.4799999999999995</v>
      </c>
      <c r="I448" s="193"/>
      <c r="J448" s="164">
        <f t="shared" si="44"/>
        <v>0</v>
      </c>
      <c r="K448" s="136">
        <f t="shared" si="46"/>
        <v>5.6</v>
      </c>
    </row>
    <row r="449" spans="1:12" s="176" customFormat="1" ht="113.1" customHeight="1">
      <c r="A449" s="221" t="s">
        <v>1466</v>
      </c>
      <c r="B449" s="221" t="s">
        <v>1467</v>
      </c>
      <c r="C449" s="202" t="s">
        <v>1466</v>
      </c>
      <c r="D449" s="124" t="s">
        <v>1468</v>
      </c>
      <c r="E449" s="32">
        <v>3</v>
      </c>
      <c r="F449" s="125">
        <v>5.6</v>
      </c>
      <c r="G449" s="138">
        <f t="shared" si="47"/>
        <v>5.6</v>
      </c>
      <c r="H449" s="137">
        <f t="shared" si="45"/>
        <v>4.4799999999999995</v>
      </c>
      <c r="I449" s="193"/>
      <c r="J449" s="164">
        <f t="shared" si="44"/>
        <v>0</v>
      </c>
      <c r="K449" s="136">
        <f t="shared" si="46"/>
        <v>5.6</v>
      </c>
    </row>
    <row r="450" spans="1:12" s="176" customFormat="1" ht="113.1" customHeight="1">
      <c r="A450" s="221" t="s">
        <v>1469</v>
      </c>
      <c r="B450" s="221" t="s">
        <v>1470</v>
      </c>
      <c r="C450" s="202" t="s">
        <v>1469</v>
      </c>
      <c r="D450" s="124" t="s">
        <v>1471</v>
      </c>
      <c r="E450" s="32">
        <v>3</v>
      </c>
      <c r="F450" s="125">
        <v>5.6</v>
      </c>
      <c r="G450" s="138">
        <f t="shared" si="47"/>
        <v>5.6</v>
      </c>
      <c r="H450" s="137">
        <f t="shared" si="45"/>
        <v>4.4799999999999995</v>
      </c>
      <c r="I450" s="193"/>
      <c r="J450" s="164">
        <f t="shared" si="44"/>
        <v>0</v>
      </c>
      <c r="K450" s="136">
        <f t="shared" si="46"/>
        <v>5.6</v>
      </c>
    </row>
    <row r="451" spans="1:12" s="176" customFormat="1" ht="113.1" customHeight="1">
      <c r="A451" s="221" t="s">
        <v>1472</v>
      </c>
      <c r="B451" s="221" t="s">
        <v>1473</v>
      </c>
      <c r="C451" s="202" t="s">
        <v>1472</v>
      </c>
      <c r="D451" s="124" t="s">
        <v>1474</v>
      </c>
      <c r="E451" s="32">
        <v>3</v>
      </c>
      <c r="F451" s="125">
        <v>5.6</v>
      </c>
      <c r="G451" s="138">
        <f t="shared" si="47"/>
        <v>5.6</v>
      </c>
      <c r="H451" s="137">
        <f t="shared" si="45"/>
        <v>4.4799999999999995</v>
      </c>
      <c r="I451" s="193"/>
      <c r="J451" s="164">
        <f t="shared" si="44"/>
        <v>0</v>
      </c>
      <c r="K451" s="136">
        <f t="shared" si="46"/>
        <v>5.6</v>
      </c>
    </row>
    <row r="452" spans="1:12" s="176" customFormat="1" ht="113.1" customHeight="1">
      <c r="A452" s="221" t="s">
        <v>1475</v>
      </c>
      <c r="B452" s="221" t="s">
        <v>1476</v>
      </c>
      <c r="C452" s="202" t="s">
        <v>1475</v>
      </c>
      <c r="D452" s="124" t="s">
        <v>1477</v>
      </c>
      <c r="E452" s="32">
        <v>3</v>
      </c>
      <c r="F452" s="125">
        <v>5.6</v>
      </c>
      <c r="G452" s="138">
        <f t="shared" si="47"/>
        <v>5.6</v>
      </c>
      <c r="H452" s="137">
        <f t="shared" si="45"/>
        <v>4.4799999999999995</v>
      </c>
      <c r="I452" s="193"/>
      <c r="J452" s="164">
        <f t="shared" si="44"/>
        <v>0</v>
      </c>
      <c r="K452" s="136">
        <f t="shared" si="46"/>
        <v>5.6</v>
      </c>
    </row>
    <row r="453" spans="1:12" s="176" customFormat="1" ht="113.1" customHeight="1">
      <c r="A453" s="221" t="s">
        <v>1478</v>
      </c>
      <c r="B453" s="221" t="s">
        <v>1479</v>
      </c>
      <c r="C453" s="202" t="s">
        <v>1478</v>
      </c>
      <c r="D453" s="124" t="s">
        <v>1480</v>
      </c>
      <c r="E453" s="32">
        <v>3</v>
      </c>
      <c r="F453" s="125">
        <v>5.6</v>
      </c>
      <c r="G453" s="138">
        <f t="shared" si="47"/>
        <v>5.6</v>
      </c>
      <c r="H453" s="137">
        <f t="shared" si="45"/>
        <v>4.4799999999999995</v>
      </c>
      <c r="I453" s="193"/>
      <c r="J453" s="164">
        <f t="shared" si="44"/>
        <v>0</v>
      </c>
      <c r="K453" s="136">
        <f t="shared" si="46"/>
        <v>5.6</v>
      </c>
    </row>
    <row r="454" spans="1:12" s="176" customFormat="1" ht="113.1" customHeight="1">
      <c r="A454" s="221" t="s">
        <v>1481</v>
      </c>
      <c r="B454" s="221" t="s">
        <v>1482</v>
      </c>
      <c r="C454" s="202" t="s">
        <v>1481</v>
      </c>
      <c r="D454" s="124" t="s">
        <v>1483</v>
      </c>
      <c r="E454" s="32">
        <v>3</v>
      </c>
      <c r="F454" s="125">
        <v>5.6</v>
      </c>
      <c r="G454" s="138">
        <f t="shared" si="47"/>
        <v>5.6</v>
      </c>
      <c r="H454" s="137">
        <f t="shared" si="45"/>
        <v>4.4799999999999995</v>
      </c>
      <c r="I454" s="193"/>
      <c r="J454" s="164">
        <f t="shared" si="44"/>
        <v>0</v>
      </c>
      <c r="K454" s="136">
        <f t="shared" si="46"/>
        <v>5.6</v>
      </c>
    </row>
    <row r="455" spans="1:12" s="165" customFormat="1" ht="113.1" customHeight="1">
      <c r="A455" s="221" t="s">
        <v>1484</v>
      </c>
      <c r="B455" s="221" t="s">
        <v>1485</v>
      </c>
      <c r="C455" s="202" t="s">
        <v>1484</v>
      </c>
      <c r="D455" s="124" t="s">
        <v>1486</v>
      </c>
      <c r="E455" s="32">
        <v>3</v>
      </c>
      <c r="F455" s="125">
        <v>5.6</v>
      </c>
      <c r="G455" s="138">
        <f>F455*(1-$C$10)</f>
        <v>5.6</v>
      </c>
      <c r="H455" s="137">
        <f t="shared" si="45"/>
        <v>4.4799999999999995</v>
      </c>
      <c r="I455" s="193"/>
      <c r="J455" s="164">
        <f t="shared" si="44"/>
        <v>0</v>
      </c>
      <c r="K455" s="136">
        <f t="shared" si="46"/>
        <v>5.6</v>
      </c>
    </row>
    <row r="456" spans="1:12" s="165" customFormat="1" ht="113.1" customHeight="1">
      <c r="A456" s="221" t="s">
        <v>1487</v>
      </c>
      <c r="B456" s="221" t="s">
        <v>1488</v>
      </c>
      <c r="C456" s="202" t="s">
        <v>1487</v>
      </c>
      <c r="D456" s="124" t="s">
        <v>1489</v>
      </c>
      <c r="E456" s="32">
        <v>3</v>
      </c>
      <c r="F456" s="125">
        <v>5.6</v>
      </c>
      <c r="G456" s="138">
        <f t="shared" ref="G456:G458" si="48">F456*(1-$C$10)</f>
        <v>5.6</v>
      </c>
      <c r="H456" s="137">
        <f t="shared" si="45"/>
        <v>4.4799999999999995</v>
      </c>
      <c r="I456" s="193"/>
      <c r="J456" s="164">
        <f t="shared" si="44"/>
        <v>0</v>
      </c>
      <c r="K456" s="136">
        <f t="shared" si="46"/>
        <v>5.6</v>
      </c>
      <c r="L456" s="174"/>
    </row>
    <row r="457" spans="1:12" s="165" customFormat="1" ht="113.1" customHeight="1">
      <c r="A457" s="221" t="s">
        <v>1490</v>
      </c>
      <c r="B457" s="221" t="s">
        <v>1491</v>
      </c>
      <c r="C457" s="202" t="s">
        <v>1490</v>
      </c>
      <c r="D457" s="124" t="s">
        <v>1492</v>
      </c>
      <c r="E457" s="32">
        <v>3</v>
      </c>
      <c r="F457" s="125">
        <v>5.6</v>
      </c>
      <c r="G457" s="138">
        <f t="shared" si="48"/>
        <v>5.6</v>
      </c>
      <c r="H457" s="137">
        <f t="shared" si="45"/>
        <v>4.4799999999999995</v>
      </c>
      <c r="I457" s="193"/>
      <c r="J457" s="164">
        <f t="shared" si="44"/>
        <v>0</v>
      </c>
      <c r="K457" s="136">
        <f t="shared" si="46"/>
        <v>5.6</v>
      </c>
    </row>
    <row r="458" spans="1:12" s="165" customFormat="1" ht="113.1" customHeight="1">
      <c r="A458" s="221" t="s">
        <v>1493</v>
      </c>
      <c r="B458" s="221" t="s">
        <v>1494</v>
      </c>
      <c r="C458" s="202" t="s">
        <v>1493</v>
      </c>
      <c r="D458" s="124" t="s">
        <v>1495</v>
      </c>
      <c r="E458" s="32">
        <v>3</v>
      </c>
      <c r="F458" s="125">
        <v>5.6</v>
      </c>
      <c r="G458" s="138">
        <f t="shared" si="48"/>
        <v>5.6</v>
      </c>
      <c r="H458" s="137">
        <f t="shared" si="45"/>
        <v>4.4799999999999995</v>
      </c>
      <c r="I458" s="193"/>
      <c r="J458" s="164">
        <f t="shared" ref="J458" si="49">I458*F458</f>
        <v>0</v>
      </c>
      <c r="K458" s="136">
        <f t="shared" si="46"/>
        <v>5.6</v>
      </c>
    </row>
    <row r="459" spans="1:12" s="148" customFormat="1" ht="35.1" customHeight="1">
      <c r="A459" s="317"/>
      <c r="B459" s="318"/>
      <c r="C459" s="319"/>
      <c r="D459" s="320" t="s">
        <v>1496</v>
      </c>
      <c r="E459" s="318"/>
      <c r="F459" s="321"/>
      <c r="G459" s="321"/>
      <c r="H459" s="321"/>
      <c r="I459" s="322">
        <f>SUBTOTAL(9,I20:I458)</f>
        <v>0</v>
      </c>
      <c r="J459" s="334">
        <f>SUBTOTAL(9,J20:J458)</f>
        <v>0</v>
      </c>
      <c r="K459" s="324"/>
    </row>
    <row r="460" spans="1:12" s="148" customFormat="1" ht="35.1" customHeight="1">
      <c r="A460" s="325"/>
      <c r="B460" s="321"/>
      <c r="C460" s="326"/>
      <c r="D460" s="320" t="s">
        <v>1497</v>
      </c>
      <c r="E460" s="327"/>
      <c r="F460" s="321"/>
      <c r="G460" s="321"/>
      <c r="H460" s="321"/>
      <c r="I460" s="328"/>
      <c r="J460" s="321">
        <f>IF(J459&gt;499,20%,0)</f>
        <v>0</v>
      </c>
      <c r="K460" s="324"/>
    </row>
    <row r="461" spans="1:12" s="148" customFormat="1" ht="35.1" customHeight="1">
      <c r="A461" s="317"/>
      <c r="B461" s="329"/>
      <c r="C461" s="319"/>
      <c r="D461" s="320" t="s">
        <v>26</v>
      </c>
      <c r="E461" s="330"/>
      <c r="F461" s="331"/>
      <c r="G461" s="331"/>
      <c r="H461" s="321"/>
      <c r="I461" s="332"/>
      <c r="J461" s="334">
        <f>J459-(J459*J460)</f>
        <v>0</v>
      </c>
      <c r="K461" s="324"/>
    </row>
  </sheetData>
  <autoFilter ref="A17:K461" xr:uid="{014FEFFF-984C-4423-ADAB-3188A1607014}"/>
  <conditionalFormatting sqref="J20:J133 J135:J158 J160:J274 J276:J458">
    <cfRule type="expression" dxfId="29" priority="2">
      <formula>$J$459&lt;500</formula>
    </cfRule>
  </conditionalFormatting>
  <hyperlinks>
    <hyperlink ref="F12" r:id="rId1" xr:uid="{5231BEEE-9983-4572-B69C-122A45AA1BB5}"/>
  </hyperlinks>
  <pageMargins left="0.7" right="0.7" top="0.75" bottom="0.75" header="0.3" footer="0.3"/>
  <pageSetup paperSize="9" fitToWidth="0" fitToHeight="0" orientation="landscape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88E3A-06F3-4480-8255-3FDF43617CCB}">
  <dimension ref="A1:S38"/>
  <sheetViews>
    <sheetView zoomScale="55" zoomScaleNormal="55" workbookViewId="0">
      <selection activeCell="C10" sqref="C10"/>
    </sheetView>
  </sheetViews>
  <sheetFormatPr defaultColWidth="11.42578125" defaultRowHeight="26.25" outlineLevelRow="1"/>
  <cols>
    <col min="1" max="1" width="25.7109375" style="21" customWidth="1"/>
    <col min="2" max="2" width="21.7109375" style="27" customWidth="1"/>
    <col min="3" max="3" width="38.28515625" style="21" customWidth="1"/>
    <col min="4" max="4" width="91.42578125" style="24" customWidth="1"/>
    <col min="5" max="5" width="10.28515625" style="22" customWidth="1"/>
    <col min="6" max="6" width="15.5703125" style="6" customWidth="1"/>
    <col min="7" max="7" width="23.28515625" style="6" customWidth="1"/>
    <col min="8" max="8" width="20.28515625" style="6" customWidth="1"/>
    <col min="9" max="9" width="12.5703125" style="111" customWidth="1"/>
    <col min="10" max="10" width="20.28515625" style="6" customWidth="1"/>
    <col min="11" max="11" width="22.7109375" customWidth="1"/>
    <col min="12" max="12" width="19" bestFit="1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7.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31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39.6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148"/>
      <c r="M10" s="148"/>
      <c r="N10" s="148"/>
      <c r="O10" s="148"/>
      <c r="P10" s="148"/>
      <c r="Q10" s="148"/>
      <c r="R10" s="148"/>
      <c r="S10" s="49"/>
    </row>
    <row r="11" spans="1:19" s="1" customFormat="1" ht="50.65" customHeight="1" outlineLevel="1">
      <c r="A11" s="8"/>
      <c r="B11" s="51"/>
      <c r="C11" s="51"/>
      <c r="D11" s="51"/>
      <c r="E11" s="5"/>
      <c r="F11" s="11"/>
      <c r="G11" s="11"/>
      <c r="H11" s="11"/>
      <c r="I11" s="199"/>
      <c r="J11" s="3"/>
      <c r="K11" s="6"/>
      <c r="L11" s="148"/>
      <c r="M11" s="148"/>
      <c r="N11" s="148"/>
      <c r="O11" s="148"/>
      <c r="P11" s="148"/>
      <c r="Q11" s="148"/>
      <c r="R11" s="148"/>
      <c r="S11" s="49"/>
    </row>
    <row r="12" spans="1:19" s="1" customFormat="1" ht="31.5" customHeight="1" outlineLevel="1">
      <c r="A12" s="146" t="s">
        <v>9</v>
      </c>
      <c r="B12" s="147"/>
      <c r="C12" s="147"/>
      <c r="D12" s="157"/>
      <c r="E12" s="157"/>
      <c r="F12" s="163" t="s">
        <v>10</v>
      </c>
      <c r="G12" s="163"/>
      <c r="H12" s="163"/>
      <c r="I12" s="199"/>
      <c r="J12" s="3"/>
      <c r="K12" s="6"/>
      <c r="L12" s="148"/>
      <c r="M12" s="148"/>
      <c r="N12" s="148"/>
      <c r="O12" s="148"/>
      <c r="P12" s="148"/>
      <c r="Q12" s="148"/>
      <c r="R12" s="148"/>
    </row>
    <row r="13" spans="1:19" s="189" customFormat="1" ht="43.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8"/>
      <c r="M13" s="148"/>
      <c r="N13" s="148"/>
      <c r="O13" s="148"/>
      <c r="P13" s="148"/>
      <c r="Q13" s="148"/>
      <c r="R13" s="148"/>
    </row>
    <row r="14" spans="1:19" ht="36" customHeight="1">
      <c r="A14" s="155"/>
      <c r="B14" s="155"/>
      <c r="C14" s="156"/>
      <c r="D14" s="156" t="s">
        <v>1498</v>
      </c>
      <c r="E14" s="155"/>
      <c r="F14" s="155"/>
      <c r="G14" s="155"/>
      <c r="H14" s="155"/>
      <c r="I14" s="191"/>
      <c r="J14" s="155"/>
      <c r="L14" s="148"/>
      <c r="M14" s="148"/>
      <c r="N14" s="148"/>
      <c r="O14" s="148"/>
      <c r="P14" s="148"/>
      <c r="Q14" s="148"/>
      <c r="R14" s="148"/>
    </row>
    <row r="15" spans="1:19" ht="46.15" customHeight="1">
      <c r="A15" s="155"/>
      <c r="B15" s="155"/>
      <c r="C15" s="156"/>
      <c r="D15" s="119" t="s">
        <v>1499</v>
      </c>
      <c r="E15" s="155"/>
      <c r="F15" s="155"/>
      <c r="G15" s="155"/>
      <c r="H15" s="155"/>
      <c r="I15" s="191"/>
      <c r="J15" s="155"/>
      <c r="L15" s="148"/>
      <c r="M15" s="148"/>
      <c r="N15" s="148"/>
      <c r="O15" s="148"/>
      <c r="P15" s="148"/>
      <c r="Q15" s="148"/>
      <c r="R15" s="148"/>
    </row>
    <row r="16" spans="1:19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8"/>
      <c r="M16" s="148"/>
      <c r="N16" s="148"/>
      <c r="O16" s="148"/>
      <c r="P16" s="148"/>
      <c r="Q16" s="148"/>
      <c r="R16" s="148"/>
    </row>
    <row r="17" spans="1:18" s="23" customFormat="1" ht="85.5" customHeight="1">
      <c r="A17" s="279" t="s">
        <v>14</v>
      </c>
      <c r="B17" s="280" t="s">
        <v>16</v>
      </c>
      <c r="C17" s="281" t="s">
        <v>15</v>
      </c>
      <c r="D17" s="282" t="s">
        <v>17</v>
      </c>
      <c r="E17" s="283" t="s">
        <v>18</v>
      </c>
      <c r="F17" s="284" t="s">
        <v>19</v>
      </c>
      <c r="G17" s="285" t="s">
        <v>20</v>
      </c>
      <c r="H17" s="286" t="s">
        <v>181</v>
      </c>
      <c r="I17" s="287" t="s">
        <v>25</v>
      </c>
      <c r="J17" s="288" t="s">
        <v>26</v>
      </c>
      <c r="K17" s="285" t="s">
        <v>182</v>
      </c>
      <c r="L17" s="148"/>
      <c r="M17" s="148"/>
      <c r="N17" s="148"/>
      <c r="O17" s="148"/>
      <c r="P17" s="148"/>
      <c r="Q17" s="148"/>
      <c r="R17" s="148"/>
    </row>
    <row r="18" spans="1:18" s="1" customFormat="1" ht="48" customHeight="1">
      <c r="A18" s="289"/>
      <c r="B18" s="290"/>
      <c r="C18" s="290"/>
      <c r="D18" s="291" t="s">
        <v>1500</v>
      </c>
      <c r="E18" s="290"/>
      <c r="F18" s="290"/>
      <c r="G18" s="290"/>
      <c r="H18" s="290"/>
      <c r="I18" s="292"/>
      <c r="J18" s="290"/>
      <c r="K18" s="293"/>
      <c r="L18" s="148"/>
      <c r="M18" s="148"/>
      <c r="N18" s="148"/>
      <c r="O18" s="148"/>
      <c r="P18" s="148"/>
      <c r="Q18" s="148"/>
      <c r="R18" s="148"/>
    </row>
    <row r="19" spans="1:18" s="165" customFormat="1" ht="109.15" customHeight="1">
      <c r="A19" s="217" t="s">
        <v>1501</v>
      </c>
      <c r="B19" s="208" t="s">
        <v>1502</v>
      </c>
      <c r="C19" s="202" t="s">
        <v>1501</v>
      </c>
      <c r="D19" s="52" t="s">
        <v>1503</v>
      </c>
      <c r="E19" s="32">
        <v>1</v>
      </c>
      <c r="F19" s="58">
        <v>72.150000000000006</v>
      </c>
      <c r="G19" s="238">
        <f t="shared" ref="G19" si="0">F19*(1-$D$11)</f>
        <v>72.150000000000006</v>
      </c>
      <c r="H19" s="238">
        <f>G19*(1-0.25)</f>
        <v>54.112500000000004</v>
      </c>
      <c r="I19" s="193"/>
      <c r="J19" s="164">
        <f>I19*F19</f>
        <v>0</v>
      </c>
      <c r="K19" s="136">
        <f>IF($I$39&gt;5,G19*(1-0.25),G19)</f>
        <v>72.150000000000006</v>
      </c>
      <c r="L19" s="148"/>
      <c r="M19" s="148"/>
      <c r="N19" s="148"/>
      <c r="O19" s="148"/>
      <c r="P19" s="148"/>
      <c r="Q19" s="148"/>
      <c r="R19" s="148"/>
    </row>
    <row r="20" spans="1:18" s="165" customFormat="1" ht="109.15" customHeight="1">
      <c r="A20" s="217" t="s">
        <v>1504</v>
      </c>
      <c r="B20" s="208" t="s">
        <v>1505</v>
      </c>
      <c r="C20" s="202" t="s">
        <v>1504</v>
      </c>
      <c r="D20" s="52" t="s">
        <v>1506</v>
      </c>
      <c r="E20" s="32">
        <v>1</v>
      </c>
      <c r="F20" s="58">
        <v>55.99</v>
      </c>
      <c r="G20" s="58">
        <v>55.99</v>
      </c>
      <c r="H20" s="238">
        <f t="shared" ref="H20:H35" si="1">G20*(1-0.25)</f>
        <v>41.9925</v>
      </c>
      <c r="I20" s="193"/>
      <c r="J20" s="164">
        <f t="shared" ref="J20:J35" si="2">I20*F20</f>
        <v>0</v>
      </c>
      <c r="K20" s="136">
        <f t="shared" ref="K20:K35" si="3">IF($I$39&gt;5,G20*(1-0.25),G20)</f>
        <v>55.99</v>
      </c>
      <c r="L20" s="148"/>
      <c r="M20" s="148"/>
      <c r="N20" s="148"/>
      <c r="O20" s="148"/>
      <c r="P20" s="148"/>
      <c r="Q20" s="148"/>
      <c r="R20" s="148"/>
    </row>
    <row r="21" spans="1:18" s="165" customFormat="1" ht="109.15" customHeight="1">
      <c r="A21" s="218" t="s">
        <v>1507</v>
      </c>
      <c r="B21" s="209" t="s">
        <v>1508</v>
      </c>
      <c r="C21" s="202" t="s">
        <v>1507</v>
      </c>
      <c r="D21" s="52" t="s">
        <v>1509</v>
      </c>
      <c r="E21" s="32">
        <v>1</v>
      </c>
      <c r="F21" s="58">
        <v>86.3</v>
      </c>
      <c r="G21" s="58">
        <v>86.3</v>
      </c>
      <c r="H21" s="238">
        <f t="shared" si="1"/>
        <v>64.724999999999994</v>
      </c>
      <c r="I21" s="193"/>
      <c r="J21" s="164">
        <f t="shared" si="2"/>
        <v>0</v>
      </c>
      <c r="K21" s="136">
        <f t="shared" si="3"/>
        <v>86.3</v>
      </c>
      <c r="L21" s="148"/>
      <c r="M21" s="148"/>
      <c r="N21" s="148"/>
      <c r="O21" s="148"/>
      <c r="P21" s="148"/>
      <c r="Q21" s="148"/>
      <c r="R21" s="148"/>
    </row>
    <row r="22" spans="1:18" s="175" customFormat="1" ht="109.15" customHeight="1">
      <c r="A22" s="218" t="s">
        <v>1510</v>
      </c>
      <c r="B22" s="209" t="s">
        <v>1511</v>
      </c>
      <c r="C22" s="202" t="s">
        <v>1510</v>
      </c>
      <c r="D22" s="52" t="s">
        <v>1512</v>
      </c>
      <c r="E22" s="32">
        <v>1</v>
      </c>
      <c r="F22" s="58">
        <v>44.52</v>
      </c>
      <c r="G22" s="58">
        <v>44.52</v>
      </c>
      <c r="H22" s="238">
        <f t="shared" si="1"/>
        <v>33.39</v>
      </c>
      <c r="I22" s="193"/>
      <c r="J22" s="164">
        <f t="shared" si="2"/>
        <v>0</v>
      </c>
      <c r="K22" s="136">
        <f t="shared" si="3"/>
        <v>44.52</v>
      </c>
      <c r="L22" s="148"/>
      <c r="M22" s="148"/>
      <c r="N22" s="148"/>
      <c r="O22" s="148"/>
      <c r="P22" s="148"/>
      <c r="Q22" s="148"/>
      <c r="R22" s="148"/>
    </row>
    <row r="23" spans="1:18" s="175" customFormat="1" ht="109.15" customHeight="1">
      <c r="A23" s="219" t="s">
        <v>1513</v>
      </c>
      <c r="B23" s="209" t="s">
        <v>1514</v>
      </c>
      <c r="C23" s="202" t="s">
        <v>1513</v>
      </c>
      <c r="D23" s="52" t="s">
        <v>1515</v>
      </c>
      <c r="E23" s="32">
        <v>1</v>
      </c>
      <c r="F23" s="58">
        <v>44.52</v>
      </c>
      <c r="G23" s="58">
        <v>44.52</v>
      </c>
      <c r="H23" s="238">
        <f t="shared" si="1"/>
        <v>33.39</v>
      </c>
      <c r="I23" s="193"/>
      <c r="J23" s="164">
        <f t="shared" si="2"/>
        <v>0</v>
      </c>
      <c r="K23" s="136">
        <f t="shared" si="3"/>
        <v>44.52</v>
      </c>
      <c r="L23" s="148"/>
      <c r="M23" s="148"/>
      <c r="N23" s="148"/>
      <c r="O23" s="148"/>
      <c r="P23" s="148"/>
      <c r="Q23" s="148"/>
      <c r="R23" s="148"/>
    </row>
    <row r="24" spans="1:18" s="175" customFormat="1" ht="109.15" customHeight="1">
      <c r="A24" s="204" t="s">
        <v>1516</v>
      </c>
      <c r="B24" s="209" t="s">
        <v>1517</v>
      </c>
      <c r="C24" s="202" t="s">
        <v>1516</v>
      </c>
      <c r="D24" s="52" t="s">
        <v>1518</v>
      </c>
      <c r="E24" s="32">
        <v>1</v>
      </c>
      <c r="F24" s="58">
        <v>65.56</v>
      </c>
      <c r="G24" s="58">
        <v>65.56</v>
      </c>
      <c r="H24" s="238">
        <f t="shared" si="1"/>
        <v>49.17</v>
      </c>
      <c r="I24" s="193"/>
      <c r="J24" s="164">
        <f t="shared" si="2"/>
        <v>0</v>
      </c>
      <c r="K24" s="136">
        <f t="shared" si="3"/>
        <v>65.56</v>
      </c>
      <c r="L24" s="148"/>
      <c r="M24" s="148"/>
      <c r="N24" s="148"/>
      <c r="O24" s="148"/>
      <c r="P24" s="148"/>
      <c r="Q24" s="148"/>
      <c r="R24" s="148"/>
    </row>
    <row r="25" spans="1:18" s="176" customFormat="1" ht="109.15" customHeight="1">
      <c r="A25" s="220" t="s">
        <v>1519</v>
      </c>
      <c r="B25" s="210" t="s">
        <v>1520</v>
      </c>
      <c r="C25" s="202" t="s">
        <v>1519</v>
      </c>
      <c r="D25" s="52" t="s">
        <v>1521</v>
      </c>
      <c r="E25" s="32">
        <v>1</v>
      </c>
      <c r="F25" s="58">
        <v>93.78</v>
      </c>
      <c r="G25" s="58">
        <v>93.78</v>
      </c>
      <c r="H25" s="238">
        <f t="shared" si="1"/>
        <v>70.335000000000008</v>
      </c>
      <c r="I25" s="193"/>
      <c r="J25" s="164">
        <f t="shared" si="2"/>
        <v>0</v>
      </c>
      <c r="K25" s="136">
        <f t="shared" si="3"/>
        <v>93.78</v>
      </c>
      <c r="L25" s="148"/>
      <c r="M25" s="148"/>
      <c r="N25" s="148"/>
      <c r="O25" s="148"/>
      <c r="P25" s="148"/>
      <c r="Q25" s="148"/>
      <c r="R25" s="148"/>
    </row>
    <row r="26" spans="1:18" s="176" customFormat="1" ht="109.15" customHeight="1">
      <c r="A26" s="205" t="s">
        <v>1522</v>
      </c>
      <c r="B26" s="211" t="s">
        <v>1523</v>
      </c>
      <c r="C26" s="202" t="s">
        <v>1522</v>
      </c>
      <c r="D26" s="52" t="s">
        <v>1524</v>
      </c>
      <c r="E26" s="32">
        <v>1</v>
      </c>
      <c r="F26" s="58">
        <v>33.93</v>
      </c>
      <c r="G26" s="58">
        <v>33.93</v>
      </c>
      <c r="H26" s="238">
        <f t="shared" si="1"/>
        <v>25.447499999999998</v>
      </c>
      <c r="I26" s="193"/>
      <c r="J26" s="164">
        <f t="shared" si="2"/>
        <v>0</v>
      </c>
      <c r="K26" s="136">
        <f t="shared" si="3"/>
        <v>33.93</v>
      </c>
      <c r="L26" s="148"/>
      <c r="M26" s="148"/>
      <c r="N26" s="148"/>
      <c r="O26" s="148"/>
      <c r="P26" s="148"/>
      <c r="Q26" s="148"/>
      <c r="R26" s="148"/>
    </row>
    <row r="27" spans="1:18" s="176" customFormat="1" ht="109.15" customHeight="1">
      <c r="A27" s="220" t="s">
        <v>1525</v>
      </c>
      <c r="B27" s="210" t="s">
        <v>1526</v>
      </c>
      <c r="C27" s="202" t="s">
        <v>1525</v>
      </c>
      <c r="D27" s="52" t="s">
        <v>1527</v>
      </c>
      <c r="E27" s="32">
        <v>1</v>
      </c>
      <c r="F27" s="58">
        <v>21.04</v>
      </c>
      <c r="G27" s="58">
        <v>21.04</v>
      </c>
      <c r="H27" s="238">
        <f t="shared" si="1"/>
        <v>15.78</v>
      </c>
      <c r="I27" s="193"/>
      <c r="J27" s="164">
        <f t="shared" si="2"/>
        <v>0</v>
      </c>
      <c r="K27" s="136">
        <f t="shared" si="3"/>
        <v>21.04</v>
      </c>
      <c r="L27" s="148"/>
      <c r="M27" s="148"/>
      <c r="N27" s="148"/>
      <c r="O27" s="148"/>
      <c r="P27" s="148"/>
      <c r="Q27" s="148"/>
      <c r="R27" s="148"/>
    </row>
    <row r="28" spans="1:18" s="176" customFormat="1" ht="109.15" customHeight="1">
      <c r="A28" s="205" t="s">
        <v>1528</v>
      </c>
      <c r="B28" s="211" t="s">
        <v>1529</v>
      </c>
      <c r="C28" s="202" t="s">
        <v>1528</v>
      </c>
      <c r="D28" s="52" t="s">
        <v>1530</v>
      </c>
      <c r="E28" s="32">
        <v>1</v>
      </c>
      <c r="F28" s="58">
        <v>21.04</v>
      </c>
      <c r="G28" s="58">
        <v>21.04</v>
      </c>
      <c r="H28" s="238">
        <f t="shared" si="1"/>
        <v>15.78</v>
      </c>
      <c r="I28" s="193"/>
      <c r="J28" s="164">
        <f t="shared" si="2"/>
        <v>0</v>
      </c>
      <c r="K28" s="136">
        <f t="shared" si="3"/>
        <v>21.04</v>
      </c>
      <c r="L28" s="148"/>
      <c r="M28" s="148"/>
      <c r="N28" s="148"/>
      <c r="O28" s="148"/>
      <c r="P28" s="148"/>
      <c r="Q28" s="148"/>
      <c r="R28" s="148"/>
    </row>
    <row r="29" spans="1:18" s="176" customFormat="1" ht="109.15" customHeight="1">
      <c r="A29" s="205" t="s">
        <v>1531</v>
      </c>
      <c r="B29" s="211" t="s">
        <v>1532</v>
      </c>
      <c r="C29" s="202" t="s">
        <v>1531</v>
      </c>
      <c r="D29" s="52" t="s">
        <v>1533</v>
      </c>
      <c r="E29" s="32">
        <v>1</v>
      </c>
      <c r="F29" s="58">
        <v>21.04</v>
      </c>
      <c r="G29" s="58">
        <v>21.04</v>
      </c>
      <c r="H29" s="238">
        <f t="shared" si="1"/>
        <v>15.78</v>
      </c>
      <c r="I29" s="193"/>
      <c r="J29" s="164">
        <f t="shared" si="2"/>
        <v>0</v>
      </c>
      <c r="K29" s="136">
        <f t="shared" si="3"/>
        <v>21.04</v>
      </c>
      <c r="L29" s="148"/>
      <c r="M29" s="148"/>
      <c r="N29" s="148"/>
      <c r="O29" s="148"/>
      <c r="P29" s="148"/>
      <c r="Q29" s="148"/>
      <c r="R29" s="148"/>
    </row>
    <row r="30" spans="1:18" s="176" customFormat="1" ht="109.15" customHeight="1">
      <c r="A30" s="206" t="s">
        <v>1534</v>
      </c>
      <c r="B30" s="211" t="s">
        <v>1535</v>
      </c>
      <c r="C30" s="202" t="s">
        <v>1534</v>
      </c>
      <c r="D30" s="52" t="s">
        <v>1536</v>
      </c>
      <c r="E30" s="32">
        <v>1</v>
      </c>
      <c r="F30" s="58">
        <v>21.04</v>
      </c>
      <c r="G30" s="58">
        <v>21.04</v>
      </c>
      <c r="H30" s="238">
        <f t="shared" si="1"/>
        <v>15.78</v>
      </c>
      <c r="I30" s="193"/>
      <c r="J30" s="164">
        <f t="shared" si="2"/>
        <v>0</v>
      </c>
      <c r="K30" s="136">
        <f t="shared" si="3"/>
        <v>21.04</v>
      </c>
      <c r="L30" s="148"/>
      <c r="M30" s="148"/>
      <c r="N30" s="148"/>
      <c r="O30" s="148"/>
      <c r="P30" s="148"/>
      <c r="Q30" s="148"/>
      <c r="R30" s="148"/>
    </row>
    <row r="31" spans="1:18" s="176" customFormat="1" ht="109.15" customHeight="1">
      <c r="A31" s="207" t="s">
        <v>1537</v>
      </c>
      <c r="B31" s="57" t="s">
        <v>1538</v>
      </c>
      <c r="C31" s="202" t="s">
        <v>1537</v>
      </c>
      <c r="D31" s="52" t="s">
        <v>1539</v>
      </c>
      <c r="E31" s="32">
        <v>1</v>
      </c>
      <c r="F31" s="58">
        <v>21.04</v>
      </c>
      <c r="G31" s="58">
        <v>21.04</v>
      </c>
      <c r="H31" s="238">
        <f t="shared" si="1"/>
        <v>15.78</v>
      </c>
      <c r="I31" s="193"/>
      <c r="J31" s="164">
        <f t="shared" si="2"/>
        <v>0</v>
      </c>
      <c r="K31" s="136">
        <f t="shared" si="3"/>
        <v>21.04</v>
      </c>
      <c r="L31" s="148"/>
      <c r="M31" s="148"/>
      <c r="N31" s="148"/>
      <c r="O31" s="148"/>
      <c r="P31" s="148"/>
      <c r="Q31" s="148"/>
      <c r="R31" s="148"/>
    </row>
    <row r="32" spans="1:18" s="176" customFormat="1" ht="109.15" customHeight="1">
      <c r="A32" s="117" t="s">
        <v>1540</v>
      </c>
      <c r="B32" s="212" t="s">
        <v>1541</v>
      </c>
      <c r="C32" s="202" t="s">
        <v>1540</v>
      </c>
      <c r="D32" s="52" t="s">
        <v>1542</v>
      </c>
      <c r="E32" s="32">
        <v>1</v>
      </c>
      <c r="F32" s="58">
        <v>21.04</v>
      </c>
      <c r="G32" s="58">
        <v>21.04</v>
      </c>
      <c r="H32" s="238">
        <f t="shared" si="1"/>
        <v>15.78</v>
      </c>
      <c r="I32" s="193"/>
      <c r="J32" s="164">
        <f t="shared" si="2"/>
        <v>0</v>
      </c>
      <c r="K32" s="136">
        <f t="shared" si="3"/>
        <v>21.04</v>
      </c>
      <c r="L32" s="203" t="s">
        <v>1543</v>
      </c>
      <c r="M32" s="148"/>
      <c r="N32" s="148"/>
      <c r="O32" s="148"/>
      <c r="P32" s="148"/>
      <c r="Q32" s="148"/>
      <c r="R32" s="148"/>
    </row>
    <row r="33" spans="1:19" s="176" customFormat="1" ht="109.15" customHeight="1">
      <c r="A33" s="117" t="s">
        <v>1544</v>
      </c>
      <c r="B33" s="212" t="s">
        <v>1545</v>
      </c>
      <c r="C33" s="202" t="s">
        <v>1544</v>
      </c>
      <c r="D33" s="52" t="s">
        <v>1546</v>
      </c>
      <c r="E33" s="32">
        <v>1</v>
      </c>
      <c r="F33" s="58">
        <v>21.04</v>
      </c>
      <c r="G33" s="58">
        <v>21.04</v>
      </c>
      <c r="H33" s="238">
        <f t="shared" si="1"/>
        <v>15.78</v>
      </c>
      <c r="I33" s="193"/>
      <c r="J33" s="164">
        <f t="shared" si="2"/>
        <v>0</v>
      </c>
      <c r="K33" s="136">
        <f t="shared" si="3"/>
        <v>21.04</v>
      </c>
      <c r="L33" s="203" t="s">
        <v>1543</v>
      </c>
      <c r="M33" s="148"/>
      <c r="N33" s="148"/>
      <c r="O33" s="148"/>
      <c r="P33" s="148"/>
      <c r="Q33" s="148"/>
      <c r="R33" s="148"/>
    </row>
    <row r="34" spans="1:19" s="176" customFormat="1" ht="109.15" customHeight="1">
      <c r="A34" s="117" t="s">
        <v>1547</v>
      </c>
      <c r="B34" s="212" t="s">
        <v>1548</v>
      </c>
      <c r="C34" s="202" t="s">
        <v>1547</v>
      </c>
      <c r="D34" s="52" t="s">
        <v>1549</v>
      </c>
      <c r="E34" s="32">
        <v>1</v>
      </c>
      <c r="F34" s="58">
        <v>21.04</v>
      </c>
      <c r="G34" s="58">
        <v>21.04</v>
      </c>
      <c r="H34" s="238">
        <f t="shared" si="1"/>
        <v>15.78</v>
      </c>
      <c r="I34" s="193"/>
      <c r="J34" s="164">
        <f t="shared" si="2"/>
        <v>0</v>
      </c>
      <c r="K34" s="136">
        <f t="shared" si="3"/>
        <v>21.04</v>
      </c>
      <c r="L34" s="203" t="s">
        <v>1543</v>
      </c>
      <c r="M34" s="148"/>
      <c r="N34" s="148"/>
      <c r="O34" s="148"/>
      <c r="P34" s="148"/>
      <c r="Q34" s="148"/>
      <c r="R34" s="148"/>
    </row>
    <row r="35" spans="1:19" s="176" customFormat="1" ht="109.15" customHeight="1">
      <c r="A35" s="117" t="s">
        <v>1550</v>
      </c>
      <c r="B35" s="212" t="s">
        <v>1551</v>
      </c>
      <c r="C35" s="202" t="s">
        <v>1550</v>
      </c>
      <c r="D35" s="52" t="s">
        <v>1552</v>
      </c>
      <c r="E35" s="32">
        <v>1</v>
      </c>
      <c r="F35" s="58">
        <v>21.04</v>
      </c>
      <c r="G35" s="58">
        <v>21.04</v>
      </c>
      <c r="H35" s="238">
        <f t="shared" si="1"/>
        <v>15.78</v>
      </c>
      <c r="I35" s="193"/>
      <c r="J35" s="164">
        <f t="shared" si="2"/>
        <v>0</v>
      </c>
      <c r="K35" s="136">
        <f t="shared" si="3"/>
        <v>21.04</v>
      </c>
      <c r="L35" s="203" t="s">
        <v>1543</v>
      </c>
      <c r="M35" s="148"/>
      <c r="N35" s="148"/>
      <c r="O35" s="148"/>
      <c r="P35" s="148"/>
      <c r="Q35" s="148"/>
      <c r="R35" s="148"/>
    </row>
    <row r="36" spans="1:19" ht="40.5" customHeight="1">
      <c r="A36" s="317"/>
      <c r="B36" s="318"/>
      <c r="C36" s="319"/>
      <c r="D36" s="320" t="s">
        <v>1496</v>
      </c>
      <c r="E36" s="318"/>
      <c r="F36" s="321"/>
      <c r="G36" s="321"/>
      <c r="H36" s="321"/>
      <c r="I36" s="322">
        <f>SUBTOTAL(9,I19:I35)</f>
        <v>0</v>
      </c>
      <c r="J36" s="334">
        <f>SUBTOTAL(9,J19:J35)</f>
        <v>0</v>
      </c>
      <c r="K36" s="324"/>
      <c r="L36" s="148"/>
      <c r="M36" s="148"/>
      <c r="N36" s="148"/>
      <c r="O36" s="148"/>
      <c r="P36" s="148"/>
      <c r="Q36" s="148"/>
      <c r="R36" s="148"/>
      <c r="S36" s="148"/>
    </row>
    <row r="37" spans="1:19" ht="34.5" customHeight="1">
      <c r="A37" s="325"/>
      <c r="B37" s="321"/>
      <c r="C37" s="326"/>
      <c r="D37" s="320" t="s">
        <v>1553</v>
      </c>
      <c r="E37" s="327"/>
      <c r="F37" s="321"/>
      <c r="G37" s="321"/>
      <c r="H37" s="321"/>
      <c r="I37" s="328"/>
      <c r="J37" s="321">
        <f>IF(I36&gt;7,20%,0)</f>
        <v>0</v>
      </c>
      <c r="K37" s="324"/>
      <c r="L37" s="148"/>
      <c r="M37" s="148"/>
      <c r="N37" s="148"/>
      <c r="O37" s="148"/>
      <c r="P37" s="148"/>
      <c r="Q37" s="148"/>
      <c r="R37" s="148"/>
      <c r="S37" s="148"/>
    </row>
    <row r="38" spans="1:19" ht="36.75" customHeight="1">
      <c r="A38" s="317"/>
      <c r="B38" s="329"/>
      <c r="C38" s="319"/>
      <c r="D38" s="320" t="s">
        <v>26</v>
      </c>
      <c r="E38" s="330"/>
      <c r="F38" s="331"/>
      <c r="G38" s="331"/>
      <c r="H38" s="321"/>
      <c r="I38" s="332"/>
      <c r="J38" s="334">
        <f>J36-(J36*J37)</f>
        <v>0</v>
      </c>
      <c r="K38" s="324"/>
      <c r="L38" s="148"/>
      <c r="M38" s="148"/>
      <c r="N38" s="148"/>
      <c r="O38" s="148"/>
      <c r="P38" s="148"/>
      <c r="Q38" s="148"/>
      <c r="R38" s="148"/>
      <c r="S38" s="148"/>
    </row>
  </sheetData>
  <autoFilter ref="A17:K35" xr:uid="{AE3ACB71-AEB1-46BD-A869-6501E1160500}"/>
  <conditionalFormatting sqref="I19:I35">
    <cfRule type="expression" dxfId="28" priority="1">
      <formula>$I$36&lt;8</formula>
    </cfRule>
  </conditionalFormatting>
  <hyperlinks>
    <hyperlink ref="F12" r:id="rId1" xr:uid="{4BE03F82-38B9-4A71-808E-6ECB39AD962C}"/>
  </hyperlinks>
  <pageMargins left="0.7" right="0.7" top="0.75" bottom="0.75" header="0.3" footer="0.3"/>
  <pageSetup paperSize="9" orientation="portrait" verticalDpi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571BA-D2D6-4C4C-A36F-46CFB2C2542E}">
  <dimension ref="A1:AA176"/>
  <sheetViews>
    <sheetView zoomScale="55" zoomScaleNormal="55" workbookViewId="0">
      <selection activeCell="C10" sqref="C10"/>
    </sheetView>
  </sheetViews>
  <sheetFormatPr defaultColWidth="11.42578125" defaultRowHeight="26.25" outlineLevelRow="1"/>
  <cols>
    <col min="1" max="1" width="26.42578125" style="21" customWidth="1"/>
    <col min="2" max="2" width="20.7109375" style="27" customWidth="1"/>
    <col min="3" max="3" width="37.7109375" style="21" customWidth="1"/>
    <col min="4" max="4" width="93.5703125" style="24" customWidth="1"/>
    <col min="5" max="5" width="12.28515625" style="22" customWidth="1"/>
    <col min="6" max="6" width="17.28515625" style="6" customWidth="1"/>
    <col min="7" max="7" width="25.5703125" style="6" customWidth="1"/>
    <col min="8" max="8" width="20.42578125" style="6" customWidth="1"/>
    <col min="9" max="9" width="15.7109375" style="111" customWidth="1"/>
    <col min="10" max="10" width="23" style="6" customWidth="1"/>
    <col min="11" max="11" width="23.42578125" customWidth="1"/>
    <col min="12" max="12" width="134.28515625" bestFit="1" customWidth="1"/>
  </cols>
  <sheetData>
    <row r="1" spans="1:27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</row>
    <row r="2" spans="1:27" ht="106.1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</row>
    <row r="3" spans="1:27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27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27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27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27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27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27" s="1" customFormat="1" ht="22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27" s="1" customFormat="1" ht="20.65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6"/>
      <c r="M10" s="142"/>
      <c r="N10" s="46"/>
      <c r="O10" s="43"/>
      <c r="P10" s="143"/>
      <c r="Q10" s="135"/>
      <c r="R10"/>
      <c r="S10" s="49"/>
    </row>
    <row r="11" spans="1:27" s="1" customFormat="1" ht="19.149999999999999" customHeight="1" outlineLevel="1">
      <c r="A11" s="8"/>
      <c r="B11" s="51"/>
      <c r="C11" s="51"/>
      <c r="D11" s="51"/>
      <c r="E11" s="5"/>
      <c r="F11" s="11"/>
      <c r="G11" s="11"/>
      <c r="H11" s="11"/>
      <c r="I11" s="199"/>
      <c r="J11" s="3"/>
      <c r="K11" s="6"/>
      <c r="L11" s="6"/>
      <c r="M11" s="142"/>
      <c r="N11" s="46"/>
      <c r="O11" s="43"/>
      <c r="P11" s="143"/>
      <c r="Q11" s="135"/>
      <c r="R11"/>
      <c r="S11" s="49"/>
    </row>
    <row r="12" spans="1:27" s="1" customFormat="1" ht="23.65" customHeight="1" outlineLevel="1">
      <c r="A12" s="146" t="s">
        <v>9</v>
      </c>
      <c r="B12" s="147"/>
      <c r="C12" s="147"/>
      <c r="D12" s="171"/>
      <c r="E12" s="157"/>
      <c r="F12" s="163" t="s">
        <v>10</v>
      </c>
      <c r="G12" s="163"/>
      <c r="H12" s="163"/>
      <c r="I12" s="199"/>
      <c r="J12" s="3"/>
      <c r="K12" s="6"/>
      <c r="L12" s="142"/>
      <c r="M12" s="46"/>
      <c r="N12" s="43"/>
      <c r="O12" s="143"/>
      <c r="P12" s="135"/>
      <c r="Q12" s="31"/>
      <c r="R12" s="49"/>
    </row>
    <row r="13" spans="1:27" s="189" customFormat="1" ht="27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1"/>
      <c r="M13" s="140"/>
      <c r="N13" s="185"/>
      <c r="O13" s="186"/>
      <c r="P13" s="139"/>
      <c r="Q13" s="187"/>
      <c r="R13" s="188"/>
    </row>
    <row r="14" spans="1:27" ht="36" customHeight="1">
      <c r="A14" s="155"/>
      <c r="B14" s="155"/>
      <c r="C14" s="156"/>
      <c r="D14" s="156" t="s">
        <v>1554</v>
      </c>
      <c r="E14" s="155"/>
      <c r="F14" s="155"/>
      <c r="G14" s="155"/>
      <c r="H14" s="155"/>
      <c r="I14" s="191"/>
      <c r="J14" s="155"/>
    </row>
    <row r="15" spans="1:27" ht="46.15" customHeight="1">
      <c r="A15" s="155"/>
      <c r="B15" s="155"/>
      <c r="C15" s="156"/>
      <c r="D15" s="156" t="s">
        <v>1555</v>
      </c>
      <c r="E15" s="155"/>
      <c r="F15" s="155"/>
      <c r="G15" s="155"/>
      <c r="H15" s="155"/>
      <c r="I15" s="191"/>
      <c r="J15" s="155"/>
    </row>
    <row r="16" spans="1:27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2"/>
      <c r="M16" s="46"/>
      <c r="N16" s="43"/>
      <c r="O16" s="143"/>
      <c r="P16" s="135"/>
      <c r="Q16" s="31"/>
      <c r="R16" s="49"/>
    </row>
    <row r="17" spans="1:25" s="23" customFormat="1" ht="85.5" customHeight="1">
      <c r="A17" s="279" t="s">
        <v>14</v>
      </c>
      <c r="B17" s="280" t="s">
        <v>16</v>
      </c>
      <c r="C17" s="281" t="s">
        <v>15</v>
      </c>
      <c r="D17" s="282" t="s">
        <v>17</v>
      </c>
      <c r="E17" s="283" t="s">
        <v>18</v>
      </c>
      <c r="F17" s="284" t="s">
        <v>19</v>
      </c>
      <c r="G17" s="285" t="s">
        <v>20</v>
      </c>
      <c r="H17" s="286" t="s">
        <v>181</v>
      </c>
      <c r="I17" s="287" t="s">
        <v>25</v>
      </c>
      <c r="J17" s="288" t="s">
        <v>26</v>
      </c>
      <c r="K17" s="285" t="s">
        <v>182</v>
      </c>
    </row>
    <row r="18" spans="1:25" s="1" customFormat="1" ht="35.1" customHeight="1">
      <c r="A18" s="504"/>
      <c r="B18" s="177"/>
      <c r="C18" s="177"/>
      <c r="D18" s="501" t="s">
        <v>1556</v>
      </c>
      <c r="E18" s="177"/>
      <c r="F18" s="177"/>
      <c r="G18" s="177"/>
      <c r="H18" s="177"/>
      <c r="I18" s="192"/>
      <c r="J18" s="177"/>
      <c r="K18" s="505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</row>
    <row r="19" spans="1:25" s="176" customFormat="1" ht="35.1" customHeight="1">
      <c r="A19" s="504"/>
      <c r="B19" s="506"/>
      <c r="C19" s="507"/>
      <c r="D19" s="508" t="s">
        <v>1557</v>
      </c>
      <c r="E19" s="509"/>
      <c r="F19" s="510"/>
      <c r="G19" s="510"/>
      <c r="H19" s="510"/>
      <c r="I19" s="511"/>
      <c r="J19" s="512"/>
      <c r="K19" s="505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</row>
    <row r="20" spans="1:25" s="165" customFormat="1" ht="109.15" customHeight="1">
      <c r="A20" s="502" t="s">
        <v>1558</v>
      </c>
      <c r="B20" s="407" t="s">
        <v>1559</v>
      </c>
      <c r="C20" s="304" t="s">
        <v>1558</v>
      </c>
      <c r="D20" s="126" t="s">
        <v>1560</v>
      </c>
      <c r="E20" s="32">
        <v>3</v>
      </c>
      <c r="F20" s="503">
        <v>4.47</v>
      </c>
      <c r="G20" s="251">
        <f>F20*(1-$C$10)</f>
        <v>4.47</v>
      </c>
      <c r="H20" s="252">
        <f t="shared" ref="H20:H67" si="0">G20*(1-0.3)</f>
        <v>3.1289999999999996</v>
      </c>
      <c r="I20" s="193"/>
      <c r="J20" s="301">
        <f>I20*F20</f>
        <v>0</v>
      </c>
      <c r="K20" s="302">
        <f t="shared" ref="K20:K66" si="1">IF($I$68&gt;29,G20*(1-0.3),G20)</f>
        <v>4.47</v>
      </c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</row>
    <row r="21" spans="1:25" s="165" customFormat="1" ht="109.15" customHeight="1">
      <c r="A21" s="212" t="s">
        <v>1561</v>
      </c>
      <c r="B21" s="221" t="s">
        <v>1562</v>
      </c>
      <c r="C21" s="202" t="s">
        <v>1558</v>
      </c>
      <c r="D21" s="124" t="s">
        <v>1563</v>
      </c>
      <c r="E21" s="32">
        <v>3</v>
      </c>
      <c r="F21" s="250">
        <v>4.47</v>
      </c>
      <c r="G21" s="138">
        <f t="shared" ref="G21:G87" si="2">F21*(1-$C$10)</f>
        <v>4.47</v>
      </c>
      <c r="H21" s="137">
        <f t="shared" si="0"/>
        <v>3.1289999999999996</v>
      </c>
      <c r="I21" s="193"/>
      <c r="J21" s="164">
        <f t="shared" ref="J21:J87" si="3">I21*F21</f>
        <v>0</v>
      </c>
      <c r="K21" s="136">
        <f t="shared" si="1"/>
        <v>4.47</v>
      </c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</row>
    <row r="22" spans="1:25" s="165" customFormat="1" ht="109.15" customHeight="1">
      <c r="A22" s="212" t="s">
        <v>1564</v>
      </c>
      <c r="B22" s="221" t="s">
        <v>1565</v>
      </c>
      <c r="C22" s="202" t="s">
        <v>1558</v>
      </c>
      <c r="D22" s="124" t="s">
        <v>1566</v>
      </c>
      <c r="E22" s="32">
        <v>3</v>
      </c>
      <c r="F22" s="250">
        <v>4.47</v>
      </c>
      <c r="G22" s="138">
        <f t="shared" si="2"/>
        <v>4.47</v>
      </c>
      <c r="H22" s="137">
        <f t="shared" si="0"/>
        <v>3.1289999999999996</v>
      </c>
      <c r="I22" s="193"/>
      <c r="J22" s="164">
        <f t="shared" si="3"/>
        <v>0</v>
      </c>
      <c r="K22" s="136">
        <f t="shared" si="1"/>
        <v>4.47</v>
      </c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</row>
    <row r="23" spans="1:25" s="165" customFormat="1" ht="109.15" customHeight="1">
      <c r="A23" s="212" t="s">
        <v>1567</v>
      </c>
      <c r="B23" s="221" t="s">
        <v>1568</v>
      </c>
      <c r="C23" s="202" t="s">
        <v>1558</v>
      </c>
      <c r="D23" s="124" t="s">
        <v>1569</v>
      </c>
      <c r="E23" s="32">
        <v>3</v>
      </c>
      <c r="F23" s="250">
        <v>4.47</v>
      </c>
      <c r="G23" s="138">
        <f t="shared" si="2"/>
        <v>4.47</v>
      </c>
      <c r="H23" s="137">
        <f t="shared" si="0"/>
        <v>3.1289999999999996</v>
      </c>
      <c r="I23" s="193"/>
      <c r="J23" s="164">
        <f t="shared" si="3"/>
        <v>0</v>
      </c>
      <c r="K23" s="136">
        <f t="shared" si="1"/>
        <v>4.47</v>
      </c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</row>
    <row r="24" spans="1:25" s="165" customFormat="1" ht="109.15" customHeight="1">
      <c r="A24" s="212" t="s">
        <v>1570</v>
      </c>
      <c r="B24" s="221" t="s">
        <v>1571</v>
      </c>
      <c r="C24" s="202" t="s">
        <v>1558</v>
      </c>
      <c r="D24" s="124" t="s">
        <v>1572</v>
      </c>
      <c r="E24" s="32">
        <v>3</v>
      </c>
      <c r="F24" s="250">
        <v>4.47</v>
      </c>
      <c r="G24" s="138">
        <f t="shared" si="2"/>
        <v>4.47</v>
      </c>
      <c r="H24" s="137">
        <f t="shared" si="0"/>
        <v>3.1289999999999996</v>
      </c>
      <c r="I24" s="193"/>
      <c r="J24" s="164">
        <f t="shared" si="3"/>
        <v>0</v>
      </c>
      <c r="K24" s="136">
        <f t="shared" si="1"/>
        <v>4.47</v>
      </c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</row>
    <row r="25" spans="1:25" s="165" customFormat="1" ht="109.15" customHeight="1">
      <c r="A25" s="212" t="s">
        <v>1573</v>
      </c>
      <c r="B25" s="221" t="s">
        <v>1574</v>
      </c>
      <c r="C25" s="202" t="s">
        <v>1558</v>
      </c>
      <c r="D25" s="124" t="s">
        <v>1575</v>
      </c>
      <c r="E25" s="32">
        <v>3</v>
      </c>
      <c r="F25" s="250">
        <v>4.47</v>
      </c>
      <c r="G25" s="138">
        <f t="shared" si="2"/>
        <v>4.47</v>
      </c>
      <c r="H25" s="137">
        <f t="shared" si="0"/>
        <v>3.1289999999999996</v>
      </c>
      <c r="I25" s="193"/>
      <c r="J25" s="164">
        <f t="shared" si="3"/>
        <v>0</v>
      </c>
      <c r="K25" s="136">
        <f t="shared" si="1"/>
        <v>4.47</v>
      </c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</row>
    <row r="26" spans="1:25" s="165" customFormat="1" ht="109.15" customHeight="1">
      <c r="A26" s="212" t="s">
        <v>1576</v>
      </c>
      <c r="B26" s="221" t="s">
        <v>1577</v>
      </c>
      <c r="C26" s="202" t="s">
        <v>1558</v>
      </c>
      <c r="D26" s="124" t="s">
        <v>1578</v>
      </c>
      <c r="E26" s="32">
        <v>3</v>
      </c>
      <c r="F26" s="250">
        <v>4.47</v>
      </c>
      <c r="G26" s="138">
        <f t="shared" si="2"/>
        <v>4.47</v>
      </c>
      <c r="H26" s="137">
        <f t="shared" si="0"/>
        <v>3.1289999999999996</v>
      </c>
      <c r="I26" s="193"/>
      <c r="J26" s="164">
        <f t="shared" si="3"/>
        <v>0</v>
      </c>
      <c r="K26" s="136">
        <f t="shared" si="1"/>
        <v>4.47</v>
      </c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</row>
    <row r="27" spans="1:25" s="165" customFormat="1" ht="109.15" customHeight="1" collapsed="1">
      <c r="A27" s="212" t="s">
        <v>1579</v>
      </c>
      <c r="B27" s="221" t="s">
        <v>1580</v>
      </c>
      <c r="C27" s="202" t="s">
        <v>1558</v>
      </c>
      <c r="D27" s="124" t="s">
        <v>1581</v>
      </c>
      <c r="E27" s="32">
        <v>3</v>
      </c>
      <c r="F27" s="250">
        <v>4.47</v>
      </c>
      <c r="G27" s="138">
        <f t="shared" si="2"/>
        <v>4.47</v>
      </c>
      <c r="H27" s="137">
        <f t="shared" si="0"/>
        <v>3.1289999999999996</v>
      </c>
      <c r="I27" s="193"/>
      <c r="J27" s="164">
        <f t="shared" si="3"/>
        <v>0</v>
      </c>
      <c r="K27" s="136">
        <f t="shared" si="1"/>
        <v>4.47</v>
      </c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</row>
    <row r="28" spans="1:25" s="165" customFormat="1" ht="109.15" customHeight="1">
      <c r="A28" s="212" t="s">
        <v>1582</v>
      </c>
      <c r="B28" s="221" t="s">
        <v>1583</v>
      </c>
      <c r="C28" s="202" t="s">
        <v>1558</v>
      </c>
      <c r="D28" s="124" t="s">
        <v>1584</v>
      </c>
      <c r="E28" s="32">
        <v>3</v>
      </c>
      <c r="F28" s="250">
        <v>4.47</v>
      </c>
      <c r="G28" s="138">
        <f t="shared" si="2"/>
        <v>4.47</v>
      </c>
      <c r="H28" s="137">
        <f t="shared" si="0"/>
        <v>3.1289999999999996</v>
      </c>
      <c r="I28" s="193"/>
      <c r="J28" s="164">
        <f t="shared" si="3"/>
        <v>0</v>
      </c>
      <c r="K28" s="136">
        <f t="shared" si="1"/>
        <v>4.47</v>
      </c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</row>
    <row r="29" spans="1:25" s="165" customFormat="1" ht="109.15" customHeight="1">
      <c r="A29" s="212" t="s">
        <v>1585</v>
      </c>
      <c r="B29" s="221" t="s">
        <v>1586</v>
      </c>
      <c r="C29" s="202" t="s">
        <v>1558</v>
      </c>
      <c r="D29" s="124" t="s">
        <v>1587</v>
      </c>
      <c r="E29" s="32">
        <v>3</v>
      </c>
      <c r="F29" s="250">
        <v>4.47</v>
      </c>
      <c r="G29" s="138">
        <f t="shared" si="2"/>
        <v>4.47</v>
      </c>
      <c r="H29" s="137">
        <f t="shared" si="0"/>
        <v>3.1289999999999996</v>
      </c>
      <c r="I29" s="193"/>
      <c r="J29" s="164">
        <f t="shared" si="3"/>
        <v>0</v>
      </c>
      <c r="K29" s="136">
        <f t="shared" si="1"/>
        <v>4.47</v>
      </c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</row>
    <row r="30" spans="1:25" s="165" customFormat="1" ht="109.15" customHeight="1">
      <c r="A30" s="212" t="s">
        <v>1588</v>
      </c>
      <c r="B30" s="221" t="s">
        <v>1589</v>
      </c>
      <c r="C30" s="202" t="s">
        <v>1558</v>
      </c>
      <c r="D30" s="124" t="s">
        <v>1590</v>
      </c>
      <c r="E30" s="32">
        <v>3</v>
      </c>
      <c r="F30" s="250">
        <v>4.47</v>
      </c>
      <c r="G30" s="138">
        <f t="shared" si="2"/>
        <v>4.47</v>
      </c>
      <c r="H30" s="137">
        <f t="shared" si="0"/>
        <v>3.1289999999999996</v>
      </c>
      <c r="I30" s="193"/>
      <c r="J30" s="164">
        <f t="shared" si="3"/>
        <v>0</v>
      </c>
      <c r="K30" s="136">
        <f t="shared" si="1"/>
        <v>4.47</v>
      </c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</row>
    <row r="31" spans="1:25" s="165" customFormat="1" ht="109.15" customHeight="1">
      <c r="A31" s="212" t="s">
        <v>1591</v>
      </c>
      <c r="B31" s="221" t="s">
        <v>1592</v>
      </c>
      <c r="C31" s="202" t="s">
        <v>1558</v>
      </c>
      <c r="D31" s="124" t="s">
        <v>1593</v>
      </c>
      <c r="E31" s="32">
        <v>3</v>
      </c>
      <c r="F31" s="250">
        <v>4.47</v>
      </c>
      <c r="G31" s="138">
        <f t="shared" si="2"/>
        <v>4.47</v>
      </c>
      <c r="H31" s="137">
        <f t="shared" si="0"/>
        <v>3.1289999999999996</v>
      </c>
      <c r="I31" s="193"/>
      <c r="J31" s="164">
        <f t="shared" si="3"/>
        <v>0</v>
      </c>
      <c r="K31" s="136">
        <f t="shared" si="1"/>
        <v>4.47</v>
      </c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</row>
    <row r="32" spans="1:25" s="165" customFormat="1" ht="109.15" customHeight="1">
      <c r="A32" s="212" t="s">
        <v>1594</v>
      </c>
      <c r="B32" s="221" t="s">
        <v>1595</v>
      </c>
      <c r="C32" s="202" t="s">
        <v>1558</v>
      </c>
      <c r="D32" s="124" t="s">
        <v>1596</v>
      </c>
      <c r="E32" s="32">
        <v>3</v>
      </c>
      <c r="F32" s="250">
        <v>4.47</v>
      </c>
      <c r="G32" s="138">
        <f t="shared" si="2"/>
        <v>4.47</v>
      </c>
      <c r="H32" s="137">
        <f t="shared" si="0"/>
        <v>3.1289999999999996</v>
      </c>
      <c r="I32" s="193"/>
      <c r="J32" s="164">
        <f t="shared" si="3"/>
        <v>0</v>
      </c>
      <c r="K32" s="136">
        <f t="shared" si="1"/>
        <v>4.47</v>
      </c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</row>
    <row r="33" spans="1:25" s="165" customFormat="1" ht="109.15" customHeight="1">
      <c r="A33" s="212" t="s">
        <v>1597</v>
      </c>
      <c r="B33" s="221" t="s">
        <v>1598</v>
      </c>
      <c r="C33" s="202" t="s">
        <v>1558</v>
      </c>
      <c r="D33" s="124" t="s">
        <v>1599</v>
      </c>
      <c r="E33" s="32">
        <v>3</v>
      </c>
      <c r="F33" s="250">
        <v>4.47</v>
      </c>
      <c r="G33" s="138">
        <f t="shared" si="2"/>
        <v>4.47</v>
      </c>
      <c r="H33" s="137">
        <f t="shared" si="0"/>
        <v>3.1289999999999996</v>
      </c>
      <c r="I33" s="193"/>
      <c r="J33" s="164">
        <f t="shared" si="3"/>
        <v>0</v>
      </c>
      <c r="K33" s="136">
        <f t="shared" si="1"/>
        <v>4.47</v>
      </c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</row>
    <row r="34" spans="1:25" s="165" customFormat="1" ht="109.15" customHeight="1">
      <c r="A34" s="212" t="s">
        <v>1600</v>
      </c>
      <c r="B34" s="221" t="s">
        <v>1601</v>
      </c>
      <c r="C34" s="202" t="s">
        <v>1558</v>
      </c>
      <c r="D34" s="124" t="s">
        <v>1602</v>
      </c>
      <c r="E34" s="32">
        <v>3</v>
      </c>
      <c r="F34" s="250">
        <v>4.47</v>
      </c>
      <c r="G34" s="138">
        <f t="shared" si="2"/>
        <v>4.47</v>
      </c>
      <c r="H34" s="137">
        <f t="shared" si="0"/>
        <v>3.1289999999999996</v>
      </c>
      <c r="I34" s="193"/>
      <c r="J34" s="164">
        <f t="shared" si="3"/>
        <v>0</v>
      </c>
      <c r="K34" s="136">
        <f t="shared" si="1"/>
        <v>4.47</v>
      </c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</row>
    <row r="35" spans="1:25" s="165" customFormat="1" ht="109.15" customHeight="1">
      <c r="A35" s="212" t="s">
        <v>1603</v>
      </c>
      <c r="B35" s="221" t="s">
        <v>1604</v>
      </c>
      <c r="C35" s="202" t="s">
        <v>1558</v>
      </c>
      <c r="D35" s="124" t="s">
        <v>1605</v>
      </c>
      <c r="E35" s="32">
        <v>3</v>
      </c>
      <c r="F35" s="250">
        <v>4.47</v>
      </c>
      <c r="G35" s="138">
        <f t="shared" si="2"/>
        <v>4.47</v>
      </c>
      <c r="H35" s="137">
        <f t="shared" si="0"/>
        <v>3.1289999999999996</v>
      </c>
      <c r="I35" s="193"/>
      <c r="J35" s="164">
        <f t="shared" si="3"/>
        <v>0</v>
      </c>
      <c r="K35" s="136">
        <f t="shared" si="1"/>
        <v>4.47</v>
      </c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</row>
    <row r="36" spans="1:25" s="165" customFormat="1" ht="109.15" customHeight="1">
      <c r="A36" s="212" t="s">
        <v>1606</v>
      </c>
      <c r="B36" s="221" t="s">
        <v>1607</v>
      </c>
      <c r="C36" s="202" t="s">
        <v>1558</v>
      </c>
      <c r="D36" s="124" t="s">
        <v>1608</v>
      </c>
      <c r="E36" s="32">
        <v>3</v>
      </c>
      <c r="F36" s="250">
        <v>4.47</v>
      </c>
      <c r="G36" s="138">
        <f t="shared" si="2"/>
        <v>4.47</v>
      </c>
      <c r="H36" s="137">
        <f t="shared" si="0"/>
        <v>3.1289999999999996</v>
      </c>
      <c r="I36" s="193"/>
      <c r="J36" s="164">
        <f t="shared" si="3"/>
        <v>0</v>
      </c>
      <c r="K36" s="136">
        <f t="shared" si="1"/>
        <v>4.47</v>
      </c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</row>
    <row r="37" spans="1:25" s="165" customFormat="1" ht="109.15" customHeight="1">
      <c r="A37" s="212" t="s">
        <v>1609</v>
      </c>
      <c r="B37" s="221" t="s">
        <v>1610</v>
      </c>
      <c r="C37" s="202" t="s">
        <v>1558</v>
      </c>
      <c r="D37" s="124" t="s">
        <v>1611</v>
      </c>
      <c r="E37" s="32">
        <v>3</v>
      </c>
      <c r="F37" s="250">
        <v>4.47</v>
      </c>
      <c r="G37" s="138">
        <f t="shared" si="2"/>
        <v>4.47</v>
      </c>
      <c r="H37" s="137">
        <f t="shared" si="0"/>
        <v>3.1289999999999996</v>
      </c>
      <c r="I37" s="193"/>
      <c r="J37" s="164">
        <f t="shared" si="3"/>
        <v>0</v>
      </c>
      <c r="K37" s="136">
        <f t="shared" si="1"/>
        <v>4.47</v>
      </c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</row>
    <row r="38" spans="1:25" s="165" customFormat="1" ht="109.15" customHeight="1">
      <c r="A38" s="212" t="s">
        <v>1612</v>
      </c>
      <c r="B38" s="221" t="s">
        <v>1613</v>
      </c>
      <c r="C38" s="202" t="s">
        <v>1558</v>
      </c>
      <c r="D38" s="124" t="s">
        <v>1614</v>
      </c>
      <c r="E38" s="32">
        <v>3</v>
      </c>
      <c r="F38" s="250">
        <v>4.47</v>
      </c>
      <c r="G38" s="138">
        <f t="shared" si="2"/>
        <v>4.47</v>
      </c>
      <c r="H38" s="137">
        <f t="shared" si="0"/>
        <v>3.1289999999999996</v>
      </c>
      <c r="I38" s="193"/>
      <c r="J38" s="164">
        <f t="shared" si="3"/>
        <v>0</v>
      </c>
      <c r="K38" s="136">
        <f t="shared" si="1"/>
        <v>4.47</v>
      </c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</row>
    <row r="39" spans="1:25" s="165" customFormat="1" ht="109.15" customHeight="1">
      <c r="A39" s="212" t="s">
        <v>1615</v>
      </c>
      <c r="B39" s="221" t="s">
        <v>1616</v>
      </c>
      <c r="C39" s="202" t="s">
        <v>1558</v>
      </c>
      <c r="D39" s="124" t="s">
        <v>1617</v>
      </c>
      <c r="E39" s="32">
        <v>3</v>
      </c>
      <c r="F39" s="250">
        <v>4.47</v>
      </c>
      <c r="G39" s="138">
        <f t="shared" si="2"/>
        <v>4.47</v>
      </c>
      <c r="H39" s="137">
        <f t="shared" si="0"/>
        <v>3.1289999999999996</v>
      </c>
      <c r="I39" s="193"/>
      <c r="J39" s="164">
        <f t="shared" si="3"/>
        <v>0</v>
      </c>
      <c r="K39" s="136">
        <f t="shared" si="1"/>
        <v>4.47</v>
      </c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</row>
    <row r="40" spans="1:25" s="165" customFormat="1" ht="109.15" customHeight="1">
      <c r="A40" s="212" t="s">
        <v>1618</v>
      </c>
      <c r="B40" s="221" t="s">
        <v>1619</v>
      </c>
      <c r="C40" s="202" t="s">
        <v>1558</v>
      </c>
      <c r="D40" s="124" t="s">
        <v>1620</v>
      </c>
      <c r="E40" s="32">
        <v>3</v>
      </c>
      <c r="F40" s="250">
        <v>4.47</v>
      </c>
      <c r="G40" s="138">
        <f t="shared" si="2"/>
        <v>4.47</v>
      </c>
      <c r="H40" s="137">
        <f t="shared" si="0"/>
        <v>3.1289999999999996</v>
      </c>
      <c r="I40" s="193"/>
      <c r="J40" s="164">
        <f t="shared" si="3"/>
        <v>0</v>
      </c>
      <c r="K40" s="136">
        <f t="shared" si="1"/>
        <v>4.47</v>
      </c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</row>
    <row r="41" spans="1:25" s="175" customFormat="1" ht="109.15" customHeight="1">
      <c r="A41" s="212" t="s">
        <v>1621</v>
      </c>
      <c r="B41" s="221" t="s">
        <v>1622</v>
      </c>
      <c r="C41" s="202" t="s">
        <v>1558</v>
      </c>
      <c r="D41" s="124" t="s">
        <v>1623</v>
      </c>
      <c r="E41" s="32">
        <v>3</v>
      </c>
      <c r="F41" s="250">
        <v>4.47</v>
      </c>
      <c r="G41" s="138">
        <f t="shared" si="2"/>
        <v>4.47</v>
      </c>
      <c r="H41" s="137">
        <f t="shared" si="0"/>
        <v>3.1289999999999996</v>
      </c>
      <c r="I41" s="193"/>
      <c r="J41" s="164">
        <f t="shared" si="3"/>
        <v>0</v>
      </c>
      <c r="K41" s="136">
        <f t="shared" si="1"/>
        <v>4.47</v>
      </c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</row>
    <row r="42" spans="1:25" s="175" customFormat="1" ht="109.15" customHeight="1">
      <c r="A42" s="212" t="s">
        <v>1624</v>
      </c>
      <c r="B42" s="221" t="s">
        <v>1625</v>
      </c>
      <c r="C42" s="202" t="s">
        <v>1558</v>
      </c>
      <c r="D42" s="124" t="s">
        <v>1626</v>
      </c>
      <c r="E42" s="32">
        <v>3</v>
      </c>
      <c r="F42" s="250">
        <v>4.47</v>
      </c>
      <c r="G42" s="138">
        <f t="shared" si="2"/>
        <v>4.47</v>
      </c>
      <c r="H42" s="137">
        <f t="shared" si="0"/>
        <v>3.1289999999999996</v>
      </c>
      <c r="I42" s="193"/>
      <c r="J42" s="164">
        <f t="shared" si="3"/>
        <v>0</v>
      </c>
      <c r="K42" s="136">
        <f t="shared" si="1"/>
        <v>4.47</v>
      </c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</row>
    <row r="43" spans="1:25" s="175" customFormat="1" ht="109.15" customHeight="1">
      <c r="A43" s="212" t="s">
        <v>1627</v>
      </c>
      <c r="B43" s="221" t="s">
        <v>1628</v>
      </c>
      <c r="C43" s="202" t="s">
        <v>1558</v>
      </c>
      <c r="D43" s="124" t="s">
        <v>1629</v>
      </c>
      <c r="E43" s="32">
        <v>3</v>
      </c>
      <c r="F43" s="250">
        <v>4.47</v>
      </c>
      <c r="G43" s="138">
        <f t="shared" si="2"/>
        <v>4.47</v>
      </c>
      <c r="H43" s="137">
        <f t="shared" si="0"/>
        <v>3.1289999999999996</v>
      </c>
      <c r="I43" s="193"/>
      <c r="J43" s="164">
        <f t="shared" si="3"/>
        <v>0</v>
      </c>
      <c r="K43" s="136">
        <f t="shared" si="1"/>
        <v>4.47</v>
      </c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</row>
    <row r="44" spans="1:25" s="176" customFormat="1" ht="109.15" customHeight="1">
      <c r="A44" s="212" t="s">
        <v>1630</v>
      </c>
      <c r="B44" s="221" t="s">
        <v>1631</v>
      </c>
      <c r="C44" s="202" t="s">
        <v>1558</v>
      </c>
      <c r="D44" s="124" t="s">
        <v>1632</v>
      </c>
      <c r="E44" s="32">
        <v>3</v>
      </c>
      <c r="F44" s="250">
        <v>4.47</v>
      </c>
      <c r="G44" s="138">
        <f t="shared" si="2"/>
        <v>4.47</v>
      </c>
      <c r="H44" s="137">
        <f t="shared" si="0"/>
        <v>3.1289999999999996</v>
      </c>
      <c r="I44" s="193"/>
      <c r="J44" s="164">
        <f t="shared" si="3"/>
        <v>0</v>
      </c>
      <c r="K44" s="136">
        <f t="shared" si="1"/>
        <v>4.47</v>
      </c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</row>
    <row r="45" spans="1:25" s="176" customFormat="1" ht="109.15" customHeight="1">
      <c r="A45" s="212" t="s">
        <v>1633</v>
      </c>
      <c r="B45" s="221" t="s">
        <v>1634</v>
      </c>
      <c r="C45" s="202" t="s">
        <v>1558</v>
      </c>
      <c r="D45" s="124" t="s">
        <v>1635</v>
      </c>
      <c r="E45" s="32">
        <v>3</v>
      </c>
      <c r="F45" s="250">
        <v>4.47</v>
      </c>
      <c r="G45" s="138">
        <f t="shared" si="2"/>
        <v>4.47</v>
      </c>
      <c r="H45" s="137">
        <f t="shared" si="0"/>
        <v>3.1289999999999996</v>
      </c>
      <c r="I45" s="193"/>
      <c r="J45" s="164">
        <f t="shared" si="3"/>
        <v>0</v>
      </c>
      <c r="K45" s="136">
        <f t="shared" si="1"/>
        <v>4.47</v>
      </c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</row>
    <row r="46" spans="1:25" s="176" customFormat="1" ht="109.15" customHeight="1">
      <c r="A46" s="212" t="s">
        <v>1636</v>
      </c>
      <c r="B46" s="221" t="s">
        <v>1637</v>
      </c>
      <c r="C46" s="202" t="s">
        <v>1558</v>
      </c>
      <c r="D46" s="124" t="s">
        <v>1638</v>
      </c>
      <c r="E46" s="32">
        <v>3</v>
      </c>
      <c r="F46" s="250">
        <v>4.47</v>
      </c>
      <c r="G46" s="138">
        <f t="shared" si="2"/>
        <v>4.47</v>
      </c>
      <c r="H46" s="137">
        <f t="shared" si="0"/>
        <v>3.1289999999999996</v>
      </c>
      <c r="I46" s="193"/>
      <c r="J46" s="164">
        <f t="shared" si="3"/>
        <v>0</v>
      </c>
      <c r="K46" s="136">
        <f t="shared" si="1"/>
        <v>4.47</v>
      </c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</row>
    <row r="47" spans="1:25" s="176" customFormat="1" ht="109.15" customHeight="1">
      <c r="A47" s="212" t="s">
        <v>1639</v>
      </c>
      <c r="B47" s="221" t="s">
        <v>1640</v>
      </c>
      <c r="C47" s="202" t="s">
        <v>1558</v>
      </c>
      <c r="D47" s="124" t="s">
        <v>1641</v>
      </c>
      <c r="E47" s="32">
        <v>3</v>
      </c>
      <c r="F47" s="250">
        <v>4.47</v>
      </c>
      <c r="G47" s="138">
        <f t="shared" si="2"/>
        <v>4.47</v>
      </c>
      <c r="H47" s="137">
        <f t="shared" si="0"/>
        <v>3.1289999999999996</v>
      </c>
      <c r="I47" s="193"/>
      <c r="J47" s="164">
        <f t="shared" si="3"/>
        <v>0</v>
      </c>
      <c r="K47" s="136">
        <f t="shared" si="1"/>
        <v>4.47</v>
      </c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</row>
    <row r="48" spans="1:25" s="176" customFormat="1" ht="109.15" customHeight="1">
      <c r="A48" s="212" t="s">
        <v>1642</v>
      </c>
      <c r="B48" s="221" t="s">
        <v>1643</v>
      </c>
      <c r="C48" s="202" t="s">
        <v>1558</v>
      </c>
      <c r="D48" s="124" t="s">
        <v>1644</v>
      </c>
      <c r="E48" s="32">
        <v>3</v>
      </c>
      <c r="F48" s="250">
        <v>4.47</v>
      </c>
      <c r="G48" s="138">
        <f t="shared" si="2"/>
        <v>4.47</v>
      </c>
      <c r="H48" s="137">
        <f t="shared" si="0"/>
        <v>3.1289999999999996</v>
      </c>
      <c r="I48" s="193"/>
      <c r="J48" s="164">
        <f t="shared" si="3"/>
        <v>0</v>
      </c>
      <c r="K48" s="136">
        <f t="shared" si="1"/>
        <v>4.47</v>
      </c>
      <c r="L48" s="148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</row>
    <row r="49" spans="1:25" s="176" customFormat="1" ht="109.15" customHeight="1">
      <c r="A49" s="212" t="s">
        <v>1645</v>
      </c>
      <c r="B49" s="221" t="s">
        <v>1646</v>
      </c>
      <c r="C49" s="202" t="s">
        <v>1558</v>
      </c>
      <c r="D49" s="124" t="s">
        <v>1647</v>
      </c>
      <c r="E49" s="32">
        <v>3</v>
      </c>
      <c r="F49" s="250">
        <v>4.47</v>
      </c>
      <c r="G49" s="138">
        <f t="shared" si="2"/>
        <v>4.47</v>
      </c>
      <c r="H49" s="137">
        <f t="shared" si="0"/>
        <v>3.1289999999999996</v>
      </c>
      <c r="I49" s="193"/>
      <c r="J49" s="164">
        <f t="shared" si="3"/>
        <v>0</v>
      </c>
      <c r="K49" s="136">
        <f t="shared" si="1"/>
        <v>4.47</v>
      </c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</row>
    <row r="50" spans="1:25" s="176" customFormat="1" ht="109.15" customHeight="1">
      <c r="A50" s="212" t="s">
        <v>1648</v>
      </c>
      <c r="B50" s="221" t="s">
        <v>1649</v>
      </c>
      <c r="C50" s="202" t="s">
        <v>1558</v>
      </c>
      <c r="D50" s="124" t="s">
        <v>1650</v>
      </c>
      <c r="E50" s="32">
        <v>3</v>
      </c>
      <c r="F50" s="250">
        <v>4.47</v>
      </c>
      <c r="G50" s="138">
        <f t="shared" si="2"/>
        <v>4.47</v>
      </c>
      <c r="H50" s="137">
        <f t="shared" si="0"/>
        <v>3.1289999999999996</v>
      </c>
      <c r="I50" s="193"/>
      <c r="J50" s="164">
        <f t="shared" si="3"/>
        <v>0</v>
      </c>
      <c r="K50" s="136">
        <f t="shared" si="1"/>
        <v>4.47</v>
      </c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</row>
    <row r="51" spans="1:25" s="176" customFormat="1" ht="109.15" customHeight="1">
      <c r="A51" s="212" t="s">
        <v>1651</v>
      </c>
      <c r="B51" s="221" t="s">
        <v>1652</v>
      </c>
      <c r="C51" s="202" t="s">
        <v>1558</v>
      </c>
      <c r="D51" s="124" t="s">
        <v>1653</v>
      </c>
      <c r="E51" s="32">
        <v>3</v>
      </c>
      <c r="F51" s="250">
        <v>4.47</v>
      </c>
      <c r="G51" s="138">
        <f t="shared" si="2"/>
        <v>4.47</v>
      </c>
      <c r="H51" s="137">
        <f t="shared" si="0"/>
        <v>3.1289999999999996</v>
      </c>
      <c r="I51" s="193"/>
      <c r="J51" s="164">
        <f t="shared" si="3"/>
        <v>0</v>
      </c>
      <c r="K51" s="136">
        <f t="shared" si="1"/>
        <v>4.47</v>
      </c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</row>
    <row r="52" spans="1:25" s="176" customFormat="1" ht="109.15" customHeight="1">
      <c r="A52" s="212" t="s">
        <v>1654</v>
      </c>
      <c r="B52" s="221" t="s">
        <v>1655</v>
      </c>
      <c r="C52" s="202" t="s">
        <v>1558</v>
      </c>
      <c r="D52" s="124" t="s">
        <v>1656</v>
      </c>
      <c r="E52" s="32">
        <v>3</v>
      </c>
      <c r="F52" s="250">
        <v>4.47</v>
      </c>
      <c r="G52" s="138">
        <f t="shared" si="2"/>
        <v>4.47</v>
      </c>
      <c r="H52" s="137">
        <f t="shared" si="0"/>
        <v>3.1289999999999996</v>
      </c>
      <c r="I52" s="193"/>
      <c r="J52" s="164">
        <f t="shared" si="3"/>
        <v>0</v>
      </c>
      <c r="K52" s="136">
        <f t="shared" si="1"/>
        <v>4.47</v>
      </c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</row>
    <row r="53" spans="1:25" s="176" customFormat="1" ht="109.15" customHeight="1">
      <c r="A53" s="212" t="s">
        <v>1657</v>
      </c>
      <c r="B53" s="221" t="s">
        <v>1658</v>
      </c>
      <c r="C53" s="202" t="s">
        <v>1558</v>
      </c>
      <c r="D53" s="124" t="s">
        <v>1659</v>
      </c>
      <c r="E53" s="32">
        <v>3</v>
      </c>
      <c r="F53" s="250">
        <v>4.47</v>
      </c>
      <c r="G53" s="138">
        <f t="shared" si="2"/>
        <v>4.47</v>
      </c>
      <c r="H53" s="137">
        <f t="shared" si="0"/>
        <v>3.1289999999999996</v>
      </c>
      <c r="I53" s="193"/>
      <c r="J53" s="164">
        <f t="shared" si="3"/>
        <v>0</v>
      </c>
      <c r="K53" s="136">
        <f t="shared" si="1"/>
        <v>4.47</v>
      </c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</row>
    <row r="54" spans="1:25" s="176" customFormat="1" ht="109.15" customHeight="1">
      <c r="A54" s="212" t="s">
        <v>1660</v>
      </c>
      <c r="B54" s="221" t="s">
        <v>1661</v>
      </c>
      <c r="C54" s="202" t="s">
        <v>1558</v>
      </c>
      <c r="D54" s="124" t="s">
        <v>1662</v>
      </c>
      <c r="E54" s="32">
        <v>3</v>
      </c>
      <c r="F54" s="250">
        <v>4.47</v>
      </c>
      <c r="G54" s="138">
        <f t="shared" si="2"/>
        <v>4.47</v>
      </c>
      <c r="H54" s="137">
        <f t="shared" si="0"/>
        <v>3.1289999999999996</v>
      </c>
      <c r="I54" s="193"/>
      <c r="J54" s="164">
        <f t="shared" si="3"/>
        <v>0</v>
      </c>
      <c r="K54" s="136">
        <f t="shared" si="1"/>
        <v>4.47</v>
      </c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</row>
    <row r="55" spans="1:25" s="176" customFormat="1" ht="109.15" customHeight="1">
      <c r="A55" s="212" t="s">
        <v>1663</v>
      </c>
      <c r="B55" s="221" t="s">
        <v>1664</v>
      </c>
      <c r="C55" s="202" t="s">
        <v>1558</v>
      </c>
      <c r="D55" s="124" t="s">
        <v>1665</v>
      </c>
      <c r="E55" s="32">
        <v>3</v>
      </c>
      <c r="F55" s="250">
        <v>4.47</v>
      </c>
      <c r="G55" s="138">
        <f t="shared" si="2"/>
        <v>4.47</v>
      </c>
      <c r="H55" s="137">
        <f t="shared" si="0"/>
        <v>3.1289999999999996</v>
      </c>
      <c r="I55" s="193"/>
      <c r="J55" s="164">
        <f t="shared" si="3"/>
        <v>0</v>
      </c>
      <c r="K55" s="136">
        <f t="shared" si="1"/>
        <v>4.47</v>
      </c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</row>
    <row r="56" spans="1:25" s="176" customFormat="1" ht="109.15" customHeight="1">
      <c r="A56" s="212" t="s">
        <v>1666</v>
      </c>
      <c r="B56" s="221" t="s">
        <v>1667</v>
      </c>
      <c r="C56" s="202" t="s">
        <v>1558</v>
      </c>
      <c r="D56" s="124" t="s">
        <v>1668</v>
      </c>
      <c r="E56" s="32">
        <v>3</v>
      </c>
      <c r="F56" s="250">
        <v>4.47</v>
      </c>
      <c r="G56" s="138">
        <f t="shared" si="2"/>
        <v>4.47</v>
      </c>
      <c r="H56" s="137">
        <f t="shared" si="0"/>
        <v>3.1289999999999996</v>
      </c>
      <c r="I56" s="193"/>
      <c r="J56" s="164">
        <f t="shared" si="3"/>
        <v>0</v>
      </c>
      <c r="K56" s="136">
        <f t="shared" si="1"/>
        <v>4.47</v>
      </c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</row>
    <row r="57" spans="1:25" s="176" customFormat="1" ht="109.15" customHeight="1">
      <c r="A57" s="212" t="s">
        <v>1669</v>
      </c>
      <c r="B57" s="221" t="s">
        <v>1670</v>
      </c>
      <c r="C57" s="202" t="s">
        <v>1558</v>
      </c>
      <c r="D57" s="124" t="s">
        <v>1671</v>
      </c>
      <c r="E57" s="32">
        <v>3</v>
      </c>
      <c r="F57" s="250">
        <v>4.47</v>
      </c>
      <c r="G57" s="138">
        <f t="shared" si="2"/>
        <v>4.47</v>
      </c>
      <c r="H57" s="137">
        <f t="shared" si="0"/>
        <v>3.1289999999999996</v>
      </c>
      <c r="I57" s="193"/>
      <c r="J57" s="164">
        <f t="shared" si="3"/>
        <v>0</v>
      </c>
      <c r="K57" s="136">
        <f t="shared" si="1"/>
        <v>4.47</v>
      </c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</row>
    <row r="58" spans="1:25" s="176" customFormat="1" ht="109.15" customHeight="1">
      <c r="A58" s="212" t="s">
        <v>1672</v>
      </c>
      <c r="B58" s="221" t="s">
        <v>1673</v>
      </c>
      <c r="C58" s="202" t="s">
        <v>1558</v>
      </c>
      <c r="D58" s="124" t="s">
        <v>1674</v>
      </c>
      <c r="E58" s="32">
        <v>3</v>
      </c>
      <c r="F58" s="250">
        <v>4.47</v>
      </c>
      <c r="G58" s="138">
        <f t="shared" si="2"/>
        <v>4.47</v>
      </c>
      <c r="H58" s="137">
        <f t="shared" si="0"/>
        <v>3.1289999999999996</v>
      </c>
      <c r="I58" s="193"/>
      <c r="J58" s="164">
        <f t="shared" si="3"/>
        <v>0</v>
      </c>
      <c r="K58" s="136">
        <f t="shared" si="1"/>
        <v>4.47</v>
      </c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</row>
    <row r="59" spans="1:25" s="176" customFormat="1" ht="109.15" customHeight="1">
      <c r="A59" s="212" t="s">
        <v>1675</v>
      </c>
      <c r="B59" s="221" t="s">
        <v>1676</v>
      </c>
      <c r="C59" s="202" t="s">
        <v>1558</v>
      </c>
      <c r="D59" s="124" t="s">
        <v>1677</v>
      </c>
      <c r="E59" s="32">
        <v>3</v>
      </c>
      <c r="F59" s="250">
        <v>4.47</v>
      </c>
      <c r="G59" s="138">
        <f t="shared" si="2"/>
        <v>4.47</v>
      </c>
      <c r="H59" s="137">
        <f t="shared" si="0"/>
        <v>3.1289999999999996</v>
      </c>
      <c r="I59" s="193"/>
      <c r="J59" s="164">
        <f t="shared" si="3"/>
        <v>0</v>
      </c>
      <c r="K59" s="136">
        <f t="shared" si="1"/>
        <v>4.47</v>
      </c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</row>
    <row r="60" spans="1:25" s="176" customFormat="1" ht="109.15" customHeight="1">
      <c r="A60" s="212" t="s">
        <v>1678</v>
      </c>
      <c r="B60" s="221" t="s">
        <v>1679</v>
      </c>
      <c r="C60" s="202" t="s">
        <v>1558</v>
      </c>
      <c r="D60" s="124" t="s">
        <v>1680</v>
      </c>
      <c r="E60" s="32">
        <v>3</v>
      </c>
      <c r="F60" s="250">
        <v>4.47</v>
      </c>
      <c r="G60" s="138">
        <f t="shared" si="2"/>
        <v>4.47</v>
      </c>
      <c r="H60" s="137">
        <f t="shared" si="0"/>
        <v>3.1289999999999996</v>
      </c>
      <c r="I60" s="193"/>
      <c r="J60" s="164">
        <f t="shared" si="3"/>
        <v>0</v>
      </c>
      <c r="K60" s="136">
        <f t="shared" si="1"/>
        <v>4.47</v>
      </c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</row>
    <row r="61" spans="1:25" s="176" customFormat="1" ht="109.15" customHeight="1">
      <c r="A61" s="212" t="s">
        <v>1681</v>
      </c>
      <c r="B61" s="221" t="s">
        <v>1682</v>
      </c>
      <c r="C61" s="202" t="s">
        <v>1558</v>
      </c>
      <c r="D61" s="124" t="s">
        <v>1683</v>
      </c>
      <c r="E61" s="32">
        <v>3</v>
      </c>
      <c r="F61" s="250">
        <v>4.47</v>
      </c>
      <c r="G61" s="138">
        <f t="shared" si="2"/>
        <v>4.47</v>
      </c>
      <c r="H61" s="137">
        <f t="shared" si="0"/>
        <v>3.1289999999999996</v>
      </c>
      <c r="I61" s="193"/>
      <c r="J61" s="164">
        <f t="shared" si="3"/>
        <v>0</v>
      </c>
      <c r="K61" s="136">
        <f t="shared" si="1"/>
        <v>4.47</v>
      </c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</row>
    <row r="62" spans="1:25" s="176" customFormat="1" ht="109.15" customHeight="1">
      <c r="A62" s="212" t="s">
        <v>1684</v>
      </c>
      <c r="B62" s="221" t="s">
        <v>1685</v>
      </c>
      <c r="C62" s="202" t="s">
        <v>1558</v>
      </c>
      <c r="D62" s="124" t="s">
        <v>1686</v>
      </c>
      <c r="E62" s="32">
        <v>3</v>
      </c>
      <c r="F62" s="250">
        <v>4.47</v>
      </c>
      <c r="G62" s="138">
        <f t="shared" si="2"/>
        <v>4.47</v>
      </c>
      <c r="H62" s="137">
        <f t="shared" si="0"/>
        <v>3.1289999999999996</v>
      </c>
      <c r="I62" s="193"/>
      <c r="J62" s="164">
        <f t="shared" si="3"/>
        <v>0</v>
      </c>
      <c r="K62" s="136">
        <f t="shared" si="1"/>
        <v>4.47</v>
      </c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</row>
    <row r="63" spans="1:25" s="176" customFormat="1" ht="109.15" customHeight="1">
      <c r="A63" s="212" t="s">
        <v>1687</v>
      </c>
      <c r="B63" s="221" t="s">
        <v>1688</v>
      </c>
      <c r="C63" s="202" t="s">
        <v>1558</v>
      </c>
      <c r="D63" s="124" t="s">
        <v>1689</v>
      </c>
      <c r="E63" s="32">
        <v>3</v>
      </c>
      <c r="F63" s="250">
        <v>4.47</v>
      </c>
      <c r="G63" s="138">
        <f t="shared" si="2"/>
        <v>4.47</v>
      </c>
      <c r="H63" s="137">
        <f t="shared" si="0"/>
        <v>3.1289999999999996</v>
      </c>
      <c r="I63" s="193"/>
      <c r="J63" s="164">
        <f t="shared" si="3"/>
        <v>0</v>
      </c>
      <c r="K63" s="136">
        <f t="shared" si="1"/>
        <v>4.47</v>
      </c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</row>
    <row r="64" spans="1:25" s="176" customFormat="1" ht="108.6" customHeight="1">
      <c r="A64" s="212" t="s">
        <v>1678</v>
      </c>
      <c r="B64" s="221" t="s">
        <v>1690</v>
      </c>
      <c r="C64" s="202" t="s">
        <v>1558</v>
      </c>
      <c r="D64" s="124" t="s">
        <v>1680</v>
      </c>
      <c r="E64" s="32">
        <v>3</v>
      </c>
      <c r="F64" s="250">
        <v>4.47</v>
      </c>
      <c r="G64" s="138">
        <f t="shared" si="2"/>
        <v>4.47</v>
      </c>
      <c r="H64" s="137">
        <f t="shared" si="0"/>
        <v>3.1289999999999996</v>
      </c>
      <c r="I64" s="193"/>
      <c r="J64" s="164">
        <f t="shared" si="3"/>
        <v>0</v>
      </c>
      <c r="K64" s="136">
        <f t="shared" si="1"/>
        <v>4.47</v>
      </c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</row>
    <row r="65" spans="1:25" s="176" customFormat="1" ht="109.15" customHeight="1">
      <c r="A65" s="212" t="s">
        <v>1691</v>
      </c>
      <c r="B65" s="221" t="s">
        <v>1692</v>
      </c>
      <c r="C65" s="202" t="s">
        <v>1558</v>
      </c>
      <c r="D65" s="124" t="s">
        <v>1693</v>
      </c>
      <c r="E65" s="32">
        <v>3</v>
      </c>
      <c r="F65" s="250">
        <v>4.47</v>
      </c>
      <c r="G65" s="138">
        <f t="shared" si="2"/>
        <v>4.47</v>
      </c>
      <c r="H65" s="137">
        <f t="shared" si="0"/>
        <v>3.1289999999999996</v>
      </c>
      <c r="I65" s="193"/>
      <c r="J65" s="164">
        <f t="shared" si="3"/>
        <v>0</v>
      </c>
      <c r="K65" s="136">
        <f t="shared" si="1"/>
        <v>4.47</v>
      </c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</row>
    <row r="66" spans="1:25" s="165" customFormat="1" ht="109.15" customHeight="1">
      <c r="A66" s="212" t="s">
        <v>1694</v>
      </c>
      <c r="B66" s="221" t="s">
        <v>1695</v>
      </c>
      <c r="C66" s="202" t="s">
        <v>1558</v>
      </c>
      <c r="D66" s="124" t="s">
        <v>1696</v>
      </c>
      <c r="E66" s="32">
        <v>3</v>
      </c>
      <c r="F66" s="250">
        <v>4.47</v>
      </c>
      <c r="G66" s="138">
        <f t="shared" si="2"/>
        <v>4.47</v>
      </c>
      <c r="H66" s="137">
        <f t="shared" si="0"/>
        <v>3.1289999999999996</v>
      </c>
      <c r="I66" s="193"/>
      <c r="J66" s="164">
        <f t="shared" si="3"/>
        <v>0</v>
      </c>
      <c r="K66" s="136">
        <f t="shared" si="1"/>
        <v>4.47</v>
      </c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</row>
    <row r="67" spans="1:25" s="165" customFormat="1" ht="109.15" customHeight="1">
      <c r="A67" s="212" t="s">
        <v>1697</v>
      </c>
      <c r="B67" s="221" t="s">
        <v>1698</v>
      </c>
      <c r="C67" s="202" t="s">
        <v>1558</v>
      </c>
      <c r="D67" s="124" t="s">
        <v>1699</v>
      </c>
      <c r="E67" s="32">
        <v>3</v>
      </c>
      <c r="F67" s="250">
        <v>4.47</v>
      </c>
      <c r="G67" s="138">
        <f t="shared" si="2"/>
        <v>4.47</v>
      </c>
      <c r="H67" s="137">
        <f t="shared" si="0"/>
        <v>3.1289999999999996</v>
      </c>
      <c r="I67" s="193"/>
      <c r="J67" s="164">
        <f t="shared" si="3"/>
        <v>0</v>
      </c>
      <c r="K67" s="136">
        <f>IF($I$68&gt;29,G67*(1-0.3),G67)</f>
        <v>4.47</v>
      </c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</row>
    <row r="68" spans="1:25" s="148" customFormat="1" ht="35.1" customHeight="1">
      <c r="A68" s="317"/>
      <c r="B68" s="318"/>
      <c r="C68" s="319"/>
      <c r="D68" s="320" t="s">
        <v>1496</v>
      </c>
      <c r="E68" s="318"/>
      <c r="F68" s="321"/>
      <c r="G68" s="321"/>
      <c r="H68" s="321"/>
      <c r="I68" s="322">
        <f>SUBTOTAL(9,I20:I67)</f>
        <v>0</v>
      </c>
      <c r="J68" s="334">
        <f>SUBTOTAL(9,J20:J67)</f>
        <v>0</v>
      </c>
      <c r="K68" s="324"/>
    </row>
    <row r="69" spans="1:25" s="148" customFormat="1" ht="35.1" customHeight="1">
      <c r="A69" s="325"/>
      <c r="B69" s="321"/>
      <c r="C69" s="326"/>
      <c r="D69" s="320" t="s">
        <v>1700</v>
      </c>
      <c r="E69" s="327"/>
      <c r="F69" s="321"/>
      <c r="G69" s="321"/>
      <c r="H69" s="321"/>
      <c r="I69" s="328"/>
      <c r="J69" s="321">
        <f>IF(I68&gt;29,30%,0)</f>
        <v>0</v>
      </c>
      <c r="K69" s="324"/>
    </row>
    <row r="70" spans="1:25" s="148" customFormat="1" ht="35.1" customHeight="1">
      <c r="A70" s="317"/>
      <c r="B70" s="329"/>
      <c r="C70" s="319"/>
      <c r="D70" s="320" t="s">
        <v>26</v>
      </c>
      <c r="E70" s="330"/>
      <c r="F70" s="331"/>
      <c r="G70" s="331"/>
      <c r="H70" s="321"/>
      <c r="I70" s="332"/>
      <c r="J70" s="334">
        <f>J68-(J68*J69)</f>
        <v>0</v>
      </c>
      <c r="K70" s="324"/>
    </row>
    <row r="71" spans="1:25" s="176" customFormat="1" ht="35.1" customHeight="1">
      <c r="A71" s="242"/>
      <c r="B71" s="243"/>
      <c r="C71" s="244"/>
      <c r="D71" s="248" t="s">
        <v>1701</v>
      </c>
      <c r="E71" s="249"/>
      <c r="F71" s="245"/>
      <c r="G71" s="245"/>
      <c r="H71" s="245"/>
      <c r="I71" s="246"/>
      <c r="J71" s="247"/>
      <c r="K71" s="134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</row>
    <row r="72" spans="1:25" s="165" customFormat="1" ht="109.15" customHeight="1">
      <c r="A72" s="221" t="s">
        <v>1702</v>
      </c>
      <c r="B72" s="221" t="s">
        <v>1703</v>
      </c>
      <c r="C72" s="202" t="s">
        <v>1702</v>
      </c>
      <c r="D72" s="124" t="s">
        <v>1704</v>
      </c>
      <c r="E72" s="32">
        <v>3</v>
      </c>
      <c r="F72" s="250">
        <v>2.57</v>
      </c>
      <c r="G72" s="138">
        <f t="shared" si="2"/>
        <v>2.57</v>
      </c>
      <c r="H72" s="137">
        <f t="shared" ref="H72:H119" si="4">G72*(1-0.3)</f>
        <v>1.7989999999999997</v>
      </c>
      <c r="I72" s="193"/>
      <c r="J72" s="164">
        <f t="shared" si="3"/>
        <v>0</v>
      </c>
      <c r="K72" s="136">
        <f t="shared" ref="K72:K118" si="5">IF($I$120&gt;29,G72*(1-0.3),G72)</f>
        <v>2.57</v>
      </c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48"/>
    </row>
    <row r="73" spans="1:25" s="165" customFormat="1" ht="109.15" customHeight="1">
      <c r="A73" s="221" t="s">
        <v>1705</v>
      </c>
      <c r="B73" s="221" t="s">
        <v>1706</v>
      </c>
      <c r="C73" s="202" t="s">
        <v>1705</v>
      </c>
      <c r="D73" s="124" t="s">
        <v>1707</v>
      </c>
      <c r="E73" s="32">
        <v>3</v>
      </c>
      <c r="F73" s="250">
        <v>2.57</v>
      </c>
      <c r="G73" s="138">
        <f t="shared" si="2"/>
        <v>2.57</v>
      </c>
      <c r="H73" s="137">
        <f t="shared" si="4"/>
        <v>1.7989999999999997</v>
      </c>
      <c r="I73" s="193"/>
      <c r="J73" s="164">
        <f t="shared" si="3"/>
        <v>0</v>
      </c>
      <c r="K73" s="136">
        <f t="shared" si="5"/>
        <v>2.57</v>
      </c>
    </row>
    <row r="74" spans="1:25" s="165" customFormat="1" ht="109.15" customHeight="1">
      <c r="A74" s="221" t="s">
        <v>1708</v>
      </c>
      <c r="B74" s="221" t="s">
        <v>1709</v>
      </c>
      <c r="C74" s="202" t="s">
        <v>1708</v>
      </c>
      <c r="D74" s="124" t="s">
        <v>1710</v>
      </c>
      <c r="E74" s="32">
        <v>3</v>
      </c>
      <c r="F74" s="250">
        <v>2.57</v>
      </c>
      <c r="G74" s="138">
        <f t="shared" si="2"/>
        <v>2.57</v>
      </c>
      <c r="H74" s="137">
        <f t="shared" si="4"/>
        <v>1.7989999999999997</v>
      </c>
      <c r="I74" s="193"/>
      <c r="J74" s="164">
        <f t="shared" si="3"/>
        <v>0</v>
      </c>
      <c r="K74" s="136">
        <f t="shared" si="5"/>
        <v>2.57</v>
      </c>
    </row>
    <row r="75" spans="1:25" s="165" customFormat="1" ht="109.15" customHeight="1" collapsed="1">
      <c r="A75" s="221" t="s">
        <v>1711</v>
      </c>
      <c r="B75" s="221" t="s">
        <v>1712</v>
      </c>
      <c r="C75" s="202" t="s">
        <v>1711</v>
      </c>
      <c r="D75" s="124" t="s">
        <v>1713</v>
      </c>
      <c r="E75" s="32">
        <v>3</v>
      </c>
      <c r="F75" s="250">
        <v>2.57</v>
      </c>
      <c r="G75" s="138">
        <f t="shared" si="2"/>
        <v>2.57</v>
      </c>
      <c r="H75" s="137">
        <f t="shared" si="4"/>
        <v>1.7989999999999997</v>
      </c>
      <c r="I75" s="193"/>
      <c r="J75" s="164">
        <f t="shared" si="3"/>
        <v>0</v>
      </c>
      <c r="K75" s="136">
        <f t="shared" si="5"/>
        <v>2.57</v>
      </c>
    </row>
    <row r="76" spans="1:25" s="165" customFormat="1" ht="109.15" customHeight="1">
      <c r="A76" s="221" t="s">
        <v>1714</v>
      </c>
      <c r="B76" s="221" t="s">
        <v>1715</v>
      </c>
      <c r="C76" s="202" t="s">
        <v>1714</v>
      </c>
      <c r="D76" s="124" t="s">
        <v>1716</v>
      </c>
      <c r="E76" s="32">
        <v>3</v>
      </c>
      <c r="F76" s="250">
        <v>2.57</v>
      </c>
      <c r="G76" s="138">
        <f t="shared" si="2"/>
        <v>2.57</v>
      </c>
      <c r="H76" s="137">
        <f t="shared" si="4"/>
        <v>1.7989999999999997</v>
      </c>
      <c r="I76" s="193"/>
      <c r="J76" s="164">
        <f t="shared" si="3"/>
        <v>0</v>
      </c>
      <c r="K76" s="136">
        <f t="shared" si="5"/>
        <v>2.57</v>
      </c>
    </row>
    <row r="77" spans="1:25" s="165" customFormat="1" ht="109.15" customHeight="1">
      <c r="A77" s="221" t="s">
        <v>1717</v>
      </c>
      <c r="B77" s="221" t="s">
        <v>1718</v>
      </c>
      <c r="C77" s="202" t="s">
        <v>1717</v>
      </c>
      <c r="D77" s="124" t="s">
        <v>1719</v>
      </c>
      <c r="E77" s="32">
        <v>3</v>
      </c>
      <c r="F77" s="250">
        <v>2.57</v>
      </c>
      <c r="G77" s="138">
        <f t="shared" si="2"/>
        <v>2.57</v>
      </c>
      <c r="H77" s="137">
        <f t="shared" si="4"/>
        <v>1.7989999999999997</v>
      </c>
      <c r="I77" s="193"/>
      <c r="J77" s="164">
        <f t="shared" si="3"/>
        <v>0</v>
      </c>
      <c r="K77" s="136">
        <f t="shared" si="5"/>
        <v>2.57</v>
      </c>
    </row>
    <row r="78" spans="1:25" s="165" customFormat="1" ht="109.15" customHeight="1">
      <c r="A78" s="221" t="s">
        <v>1720</v>
      </c>
      <c r="B78" s="221" t="s">
        <v>1721</v>
      </c>
      <c r="C78" s="202" t="s">
        <v>1720</v>
      </c>
      <c r="D78" s="124" t="s">
        <v>1722</v>
      </c>
      <c r="E78" s="32">
        <v>3</v>
      </c>
      <c r="F78" s="250">
        <v>2.57</v>
      </c>
      <c r="G78" s="138">
        <f t="shared" si="2"/>
        <v>2.57</v>
      </c>
      <c r="H78" s="137">
        <f t="shared" si="4"/>
        <v>1.7989999999999997</v>
      </c>
      <c r="I78" s="193"/>
      <c r="J78" s="164">
        <f t="shared" si="3"/>
        <v>0</v>
      </c>
      <c r="K78" s="136">
        <f t="shared" si="5"/>
        <v>2.57</v>
      </c>
    </row>
    <row r="79" spans="1:25" s="165" customFormat="1" ht="109.15" customHeight="1">
      <c r="A79" s="221" t="s">
        <v>1723</v>
      </c>
      <c r="B79" s="221" t="s">
        <v>1724</v>
      </c>
      <c r="C79" s="202" t="s">
        <v>1723</v>
      </c>
      <c r="D79" s="124" t="s">
        <v>1725</v>
      </c>
      <c r="E79" s="32">
        <v>3</v>
      </c>
      <c r="F79" s="250">
        <v>2.57</v>
      </c>
      <c r="G79" s="138">
        <f t="shared" si="2"/>
        <v>2.57</v>
      </c>
      <c r="H79" s="137">
        <f t="shared" si="4"/>
        <v>1.7989999999999997</v>
      </c>
      <c r="I79" s="193"/>
      <c r="J79" s="164">
        <f t="shared" si="3"/>
        <v>0</v>
      </c>
      <c r="K79" s="136">
        <f t="shared" si="5"/>
        <v>2.57</v>
      </c>
    </row>
    <row r="80" spans="1:25" s="165" customFormat="1" ht="109.15" customHeight="1">
      <c r="A80" s="221" t="s">
        <v>1726</v>
      </c>
      <c r="B80" s="221" t="s">
        <v>1727</v>
      </c>
      <c r="C80" s="202" t="s">
        <v>1726</v>
      </c>
      <c r="D80" s="124" t="s">
        <v>1728</v>
      </c>
      <c r="E80" s="32">
        <v>3</v>
      </c>
      <c r="F80" s="250">
        <v>2.57</v>
      </c>
      <c r="G80" s="138">
        <f t="shared" si="2"/>
        <v>2.57</v>
      </c>
      <c r="H80" s="137">
        <f t="shared" si="4"/>
        <v>1.7989999999999997</v>
      </c>
      <c r="I80" s="193"/>
      <c r="J80" s="164">
        <f t="shared" si="3"/>
        <v>0</v>
      </c>
      <c r="K80" s="136">
        <f t="shared" si="5"/>
        <v>2.57</v>
      </c>
    </row>
    <row r="81" spans="1:11" s="165" customFormat="1" ht="109.15" customHeight="1">
      <c r="A81" s="221" t="s">
        <v>1729</v>
      </c>
      <c r="B81" s="221" t="s">
        <v>1730</v>
      </c>
      <c r="C81" s="202" t="s">
        <v>1729</v>
      </c>
      <c r="D81" s="124" t="s">
        <v>1731</v>
      </c>
      <c r="E81" s="32">
        <v>3</v>
      </c>
      <c r="F81" s="250">
        <v>2.57</v>
      </c>
      <c r="G81" s="138">
        <f t="shared" si="2"/>
        <v>2.57</v>
      </c>
      <c r="H81" s="137">
        <f t="shared" si="4"/>
        <v>1.7989999999999997</v>
      </c>
      <c r="I81" s="193"/>
      <c r="J81" s="164">
        <f t="shared" si="3"/>
        <v>0</v>
      </c>
      <c r="K81" s="136">
        <f t="shared" si="5"/>
        <v>2.57</v>
      </c>
    </row>
    <row r="82" spans="1:11" s="165" customFormat="1" ht="109.15" customHeight="1">
      <c r="A82" s="221" t="s">
        <v>1732</v>
      </c>
      <c r="B82" s="221" t="s">
        <v>1733</v>
      </c>
      <c r="C82" s="202" t="s">
        <v>1732</v>
      </c>
      <c r="D82" s="124" t="s">
        <v>1734</v>
      </c>
      <c r="E82" s="32">
        <v>3</v>
      </c>
      <c r="F82" s="250">
        <v>2.57</v>
      </c>
      <c r="G82" s="138">
        <f t="shared" si="2"/>
        <v>2.57</v>
      </c>
      <c r="H82" s="137">
        <f t="shared" si="4"/>
        <v>1.7989999999999997</v>
      </c>
      <c r="I82" s="193"/>
      <c r="J82" s="164">
        <f t="shared" si="3"/>
        <v>0</v>
      </c>
      <c r="K82" s="136">
        <f t="shared" si="5"/>
        <v>2.57</v>
      </c>
    </row>
    <row r="83" spans="1:11" s="165" customFormat="1" ht="109.15" customHeight="1">
      <c r="A83" s="221" t="s">
        <v>1735</v>
      </c>
      <c r="B83" s="221" t="s">
        <v>1736</v>
      </c>
      <c r="C83" s="202" t="s">
        <v>1735</v>
      </c>
      <c r="D83" s="124" t="s">
        <v>1737</v>
      </c>
      <c r="E83" s="32">
        <v>3</v>
      </c>
      <c r="F83" s="250">
        <v>2.57</v>
      </c>
      <c r="G83" s="138">
        <f t="shared" si="2"/>
        <v>2.57</v>
      </c>
      <c r="H83" s="137">
        <f t="shared" si="4"/>
        <v>1.7989999999999997</v>
      </c>
      <c r="I83" s="193"/>
      <c r="J83" s="164">
        <f t="shared" si="3"/>
        <v>0</v>
      </c>
      <c r="K83" s="136">
        <f t="shared" si="5"/>
        <v>2.57</v>
      </c>
    </row>
    <row r="84" spans="1:11" s="165" customFormat="1" ht="109.15" customHeight="1">
      <c r="A84" s="221" t="s">
        <v>1738</v>
      </c>
      <c r="B84" s="221" t="s">
        <v>1739</v>
      </c>
      <c r="C84" s="202" t="s">
        <v>1738</v>
      </c>
      <c r="D84" s="124" t="s">
        <v>1740</v>
      </c>
      <c r="E84" s="32">
        <v>3</v>
      </c>
      <c r="F84" s="250">
        <v>2.57</v>
      </c>
      <c r="G84" s="138">
        <f t="shared" si="2"/>
        <v>2.57</v>
      </c>
      <c r="H84" s="137">
        <f t="shared" si="4"/>
        <v>1.7989999999999997</v>
      </c>
      <c r="I84" s="193"/>
      <c r="J84" s="164">
        <f t="shared" si="3"/>
        <v>0</v>
      </c>
      <c r="K84" s="136">
        <f t="shared" si="5"/>
        <v>2.57</v>
      </c>
    </row>
    <row r="85" spans="1:11" s="165" customFormat="1" ht="109.15" customHeight="1">
      <c r="A85" s="221" t="s">
        <v>1741</v>
      </c>
      <c r="B85" s="221" t="s">
        <v>1742</v>
      </c>
      <c r="C85" s="202" t="s">
        <v>1741</v>
      </c>
      <c r="D85" s="124" t="s">
        <v>1743</v>
      </c>
      <c r="E85" s="32">
        <v>3</v>
      </c>
      <c r="F85" s="250">
        <v>2.57</v>
      </c>
      <c r="G85" s="138">
        <f t="shared" si="2"/>
        <v>2.57</v>
      </c>
      <c r="H85" s="137">
        <f t="shared" si="4"/>
        <v>1.7989999999999997</v>
      </c>
      <c r="I85" s="193"/>
      <c r="J85" s="164">
        <f t="shared" si="3"/>
        <v>0</v>
      </c>
      <c r="K85" s="136">
        <f t="shared" si="5"/>
        <v>2.57</v>
      </c>
    </row>
    <row r="86" spans="1:11" s="165" customFormat="1" ht="109.15" customHeight="1">
      <c r="A86" s="221" t="s">
        <v>1744</v>
      </c>
      <c r="B86" s="221" t="s">
        <v>1745</v>
      </c>
      <c r="C86" s="202" t="s">
        <v>1744</v>
      </c>
      <c r="D86" s="124" t="s">
        <v>1746</v>
      </c>
      <c r="E86" s="32">
        <v>3</v>
      </c>
      <c r="F86" s="250">
        <v>2.57</v>
      </c>
      <c r="G86" s="138">
        <f t="shared" si="2"/>
        <v>2.57</v>
      </c>
      <c r="H86" s="137">
        <f t="shared" si="4"/>
        <v>1.7989999999999997</v>
      </c>
      <c r="I86" s="193"/>
      <c r="J86" s="164">
        <f t="shared" si="3"/>
        <v>0</v>
      </c>
      <c r="K86" s="136">
        <f t="shared" si="5"/>
        <v>2.57</v>
      </c>
    </row>
    <row r="87" spans="1:11" s="165" customFormat="1" ht="109.15" customHeight="1">
      <c r="A87" s="221" t="s">
        <v>1747</v>
      </c>
      <c r="B87" s="221" t="s">
        <v>1748</v>
      </c>
      <c r="C87" s="202" t="s">
        <v>1747</v>
      </c>
      <c r="D87" s="124" t="s">
        <v>1749</v>
      </c>
      <c r="E87" s="32">
        <v>3</v>
      </c>
      <c r="F87" s="250">
        <v>2.57</v>
      </c>
      <c r="G87" s="138">
        <f t="shared" si="2"/>
        <v>2.57</v>
      </c>
      <c r="H87" s="137">
        <f t="shared" si="4"/>
        <v>1.7989999999999997</v>
      </c>
      <c r="I87" s="193"/>
      <c r="J87" s="164">
        <f t="shared" si="3"/>
        <v>0</v>
      </c>
      <c r="K87" s="136">
        <f t="shared" si="5"/>
        <v>2.57</v>
      </c>
    </row>
    <row r="88" spans="1:11" s="165" customFormat="1" ht="109.15" customHeight="1">
      <c r="A88" s="221" t="s">
        <v>1750</v>
      </c>
      <c r="B88" s="221" t="s">
        <v>1751</v>
      </c>
      <c r="C88" s="202" t="s">
        <v>1750</v>
      </c>
      <c r="D88" s="124" t="s">
        <v>1752</v>
      </c>
      <c r="E88" s="32">
        <v>3</v>
      </c>
      <c r="F88" s="250">
        <v>2.57</v>
      </c>
      <c r="G88" s="138">
        <f t="shared" ref="G88:G142" si="6">F88*(1-$C$10)</f>
        <v>2.57</v>
      </c>
      <c r="H88" s="137">
        <f t="shared" si="4"/>
        <v>1.7989999999999997</v>
      </c>
      <c r="I88" s="193"/>
      <c r="J88" s="164">
        <f t="shared" ref="J88:J142" si="7">I88*F88</f>
        <v>0</v>
      </c>
      <c r="K88" s="136">
        <f t="shared" si="5"/>
        <v>2.57</v>
      </c>
    </row>
    <row r="89" spans="1:11" s="175" customFormat="1" ht="109.15" customHeight="1">
      <c r="A89" s="221" t="s">
        <v>1753</v>
      </c>
      <c r="B89" s="221" t="s">
        <v>1754</v>
      </c>
      <c r="C89" s="202" t="s">
        <v>1753</v>
      </c>
      <c r="D89" s="124" t="s">
        <v>1755</v>
      </c>
      <c r="E89" s="32">
        <v>3</v>
      </c>
      <c r="F89" s="250">
        <v>2.57</v>
      </c>
      <c r="G89" s="138">
        <f t="shared" si="6"/>
        <v>2.57</v>
      </c>
      <c r="H89" s="137">
        <f t="shared" si="4"/>
        <v>1.7989999999999997</v>
      </c>
      <c r="I89" s="193"/>
      <c r="J89" s="164">
        <f t="shared" si="7"/>
        <v>0</v>
      </c>
      <c r="K89" s="136">
        <f t="shared" si="5"/>
        <v>2.57</v>
      </c>
    </row>
    <row r="90" spans="1:11" s="175" customFormat="1" ht="109.15" customHeight="1">
      <c r="A90" s="221" t="s">
        <v>1756</v>
      </c>
      <c r="B90" s="221" t="s">
        <v>1757</v>
      </c>
      <c r="C90" s="202" t="s">
        <v>1756</v>
      </c>
      <c r="D90" s="124" t="s">
        <v>1758</v>
      </c>
      <c r="E90" s="32">
        <v>3</v>
      </c>
      <c r="F90" s="250">
        <v>2.57</v>
      </c>
      <c r="G90" s="138">
        <f t="shared" si="6"/>
        <v>2.57</v>
      </c>
      <c r="H90" s="137">
        <f t="shared" si="4"/>
        <v>1.7989999999999997</v>
      </c>
      <c r="I90" s="193"/>
      <c r="J90" s="164">
        <f t="shared" si="7"/>
        <v>0</v>
      </c>
      <c r="K90" s="136">
        <f t="shared" si="5"/>
        <v>2.57</v>
      </c>
    </row>
    <row r="91" spans="1:11" s="175" customFormat="1" ht="109.15" customHeight="1">
      <c r="A91" s="221" t="s">
        <v>1759</v>
      </c>
      <c r="B91" s="221" t="s">
        <v>1760</v>
      </c>
      <c r="C91" s="202" t="s">
        <v>1759</v>
      </c>
      <c r="D91" s="124" t="s">
        <v>1761</v>
      </c>
      <c r="E91" s="32">
        <v>3</v>
      </c>
      <c r="F91" s="250">
        <v>2.57</v>
      </c>
      <c r="G91" s="138">
        <f t="shared" si="6"/>
        <v>2.57</v>
      </c>
      <c r="H91" s="137">
        <f t="shared" si="4"/>
        <v>1.7989999999999997</v>
      </c>
      <c r="I91" s="193"/>
      <c r="J91" s="164">
        <f t="shared" si="7"/>
        <v>0</v>
      </c>
      <c r="K91" s="136">
        <f t="shared" si="5"/>
        <v>2.57</v>
      </c>
    </row>
    <row r="92" spans="1:11" s="176" customFormat="1" ht="109.15" customHeight="1">
      <c r="A92" s="221" t="s">
        <v>1762</v>
      </c>
      <c r="B92" s="221" t="s">
        <v>1763</v>
      </c>
      <c r="C92" s="202" t="s">
        <v>1762</v>
      </c>
      <c r="D92" s="124" t="s">
        <v>1764</v>
      </c>
      <c r="E92" s="32">
        <v>3</v>
      </c>
      <c r="F92" s="250">
        <v>2.57</v>
      </c>
      <c r="G92" s="138">
        <f t="shared" si="6"/>
        <v>2.57</v>
      </c>
      <c r="H92" s="137">
        <f t="shared" si="4"/>
        <v>1.7989999999999997</v>
      </c>
      <c r="I92" s="193"/>
      <c r="J92" s="164">
        <f t="shared" si="7"/>
        <v>0</v>
      </c>
      <c r="K92" s="136">
        <f t="shared" si="5"/>
        <v>2.57</v>
      </c>
    </row>
    <row r="93" spans="1:11" s="176" customFormat="1" ht="109.15" customHeight="1">
      <c r="A93" s="221" t="s">
        <v>1765</v>
      </c>
      <c r="B93" s="221" t="s">
        <v>1766</v>
      </c>
      <c r="C93" s="202" t="s">
        <v>1765</v>
      </c>
      <c r="D93" s="124" t="s">
        <v>1767</v>
      </c>
      <c r="E93" s="32">
        <v>3</v>
      </c>
      <c r="F93" s="250">
        <v>2.57</v>
      </c>
      <c r="G93" s="138">
        <f t="shared" si="6"/>
        <v>2.57</v>
      </c>
      <c r="H93" s="137">
        <f t="shared" si="4"/>
        <v>1.7989999999999997</v>
      </c>
      <c r="I93" s="193"/>
      <c r="J93" s="164">
        <f t="shared" si="7"/>
        <v>0</v>
      </c>
      <c r="K93" s="136">
        <f t="shared" si="5"/>
        <v>2.57</v>
      </c>
    </row>
    <row r="94" spans="1:11" s="176" customFormat="1" ht="109.15" customHeight="1">
      <c r="A94" s="221" t="s">
        <v>1768</v>
      </c>
      <c r="B94" s="221" t="s">
        <v>1769</v>
      </c>
      <c r="C94" s="202" t="s">
        <v>1768</v>
      </c>
      <c r="D94" s="124" t="s">
        <v>1770</v>
      </c>
      <c r="E94" s="32">
        <v>3</v>
      </c>
      <c r="F94" s="250">
        <v>2.57</v>
      </c>
      <c r="G94" s="138">
        <f t="shared" si="6"/>
        <v>2.57</v>
      </c>
      <c r="H94" s="137">
        <f t="shared" si="4"/>
        <v>1.7989999999999997</v>
      </c>
      <c r="I94" s="193"/>
      <c r="J94" s="164">
        <f t="shared" si="7"/>
        <v>0</v>
      </c>
      <c r="K94" s="136">
        <f t="shared" si="5"/>
        <v>2.57</v>
      </c>
    </row>
    <row r="95" spans="1:11" s="176" customFormat="1" ht="109.15" customHeight="1">
      <c r="A95" s="221" t="s">
        <v>1771</v>
      </c>
      <c r="B95" s="221" t="s">
        <v>1772</v>
      </c>
      <c r="C95" s="202" t="s">
        <v>1771</v>
      </c>
      <c r="D95" s="124" t="s">
        <v>1773</v>
      </c>
      <c r="E95" s="32">
        <v>3</v>
      </c>
      <c r="F95" s="250">
        <v>2.57</v>
      </c>
      <c r="G95" s="138">
        <f t="shared" si="6"/>
        <v>2.57</v>
      </c>
      <c r="H95" s="137">
        <f t="shared" si="4"/>
        <v>1.7989999999999997</v>
      </c>
      <c r="I95" s="193"/>
      <c r="J95" s="164">
        <f t="shared" si="7"/>
        <v>0</v>
      </c>
      <c r="K95" s="136">
        <f t="shared" si="5"/>
        <v>2.57</v>
      </c>
    </row>
    <row r="96" spans="1:11" s="176" customFormat="1" ht="109.15" customHeight="1">
      <c r="A96" s="221" t="s">
        <v>1774</v>
      </c>
      <c r="B96" s="221" t="s">
        <v>1775</v>
      </c>
      <c r="C96" s="202" t="s">
        <v>1774</v>
      </c>
      <c r="D96" s="124" t="s">
        <v>1776</v>
      </c>
      <c r="E96" s="32">
        <v>3</v>
      </c>
      <c r="F96" s="250">
        <v>2.57</v>
      </c>
      <c r="G96" s="138">
        <f t="shared" si="6"/>
        <v>2.57</v>
      </c>
      <c r="H96" s="137">
        <f t="shared" si="4"/>
        <v>1.7989999999999997</v>
      </c>
      <c r="I96" s="193"/>
      <c r="J96" s="164">
        <f t="shared" si="7"/>
        <v>0</v>
      </c>
      <c r="K96" s="136">
        <f t="shared" si="5"/>
        <v>2.57</v>
      </c>
    </row>
    <row r="97" spans="1:12" s="176" customFormat="1" ht="109.15" customHeight="1">
      <c r="A97" s="221" t="s">
        <v>1777</v>
      </c>
      <c r="B97" s="221" t="s">
        <v>1778</v>
      </c>
      <c r="C97" s="202" t="s">
        <v>1777</v>
      </c>
      <c r="D97" s="124" t="s">
        <v>1779</v>
      </c>
      <c r="E97" s="32">
        <v>3</v>
      </c>
      <c r="F97" s="250">
        <v>2.57</v>
      </c>
      <c r="G97" s="138">
        <f t="shared" si="6"/>
        <v>2.57</v>
      </c>
      <c r="H97" s="137">
        <f t="shared" si="4"/>
        <v>1.7989999999999997</v>
      </c>
      <c r="I97" s="193"/>
      <c r="J97" s="164">
        <f t="shared" si="7"/>
        <v>0</v>
      </c>
      <c r="K97" s="136">
        <f t="shared" si="5"/>
        <v>2.57</v>
      </c>
    </row>
    <row r="98" spans="1:12" s="176" customFormat="1" ht="109.15" customHeight="1">
      <c r="A98" s="221" t="s">
        <v>1780</v>
      </c>
      <c r="B98" s="221" t="s">
        <v>1781</v>
      </c>
      <c r="C98" s="202" t="s">
        <v>1780</v>
      </c>
      <c r="D98" s="124" t="s">
        <v>1782</v>
      </c>
      <c r="E98" s="32">
        <v>3</v>
      </c>
      <c r="F98" s="250">
        <v>2.57</v>
      </c>
      <c r="G98" s="138">
        <f t="shared" si="6"/>
        <v>2.57</v>
      </c>
      <c r="H98" s="137">
        <f t="shared" si="4"/>
        <v>1.7989999999999997</v>
      </c>
      <c r="I98" s="193"/>
      <c r="J98" s="164">
        <f t="shared" si="7"/>
        <v>0</v>
      </c>
      <c r="K98" s="136">
        <f t="shared" si="5"/>
        <v>2.57</v>
      </c>
    </row>
    <row r="99" spans="1:12" s="176" customFormat="1" ht="109.15" customHeight="1">
      <c r="A99" s="221" t="s">
        <v>1783</v>
      </c>
      <c r="B99" s="221" t="s">
        <v>1784</v>
      </c>
      <c r="C99" s="202" t="s">
        <v>1783</v>
      </c>
      <c r="D99" s="124" t="s">
        <v>1785</v>
      </c>
      <c r="E99" s="32">
        <v>3</v>
      </c>
      <c r="F99" s="250">
        <v>2.57</v>
      </c>
      <c r="G99" s="138">
        <f t="shared" si="6"/>
        <v>2.57</v>
      </c>
      <c r="H99" s="137">
        <f t="shared" si="4"/>
        <v>1.7989999999999997</v>
      </c>
      <c r="I99" s="193"/>
      <c r="J99" s="164">
        <f t="shared" si="7"/>
        <v>0</v>
      </c>
      <c r="K99" s="136">
        <f t="shared" si="5"/>
        <v>2.57</v>
      </c>
    </row>
    <row r="100" spans="1:12" s="176" customFormat="1" ht="109.15" customHeight="1">
      <c r="A100" s="221" t="s">
        <v>1786</v>
      </c>
      <c r="B100" s="221" t="s">
        <v>1787</v>
      </c>
      <c r="C100" s="202" t="s">
        <v>1786</v>
      </c>
      <c r="D100" s="124" t="s">
        <v>1788</v>
      </c>
      <c r="E100" s="32">
        <v>3</v>
      </c>
      <c r="F100" s="250">
        <v>2.57</v>
      </c>
      <c r="G100" s="138">
        <f t="shared" si="6"/>
        <v>2.57</v>
      </c>
      <c r="H100" s="137">
        <f t="shared" si="4"/>
        <v>1.7989999999999997</v>
      </c>
      <c r="I100" s="193"/>
      <c r="J100" s="164">
        <f t="shared" si="7"/>
        <v>0</v>
      </c>
      <c r="K100" s="136">
        <f t="shared" si="5"/>
        <v>2.57</v>
      </c>
    </row>
    <row r="101" spans="1:12" s="176" customFormat="1" ht="109.15" customHeight="1">
      <c r="A101" s="221" t="s">
        <v>1789</v>
      </c>
      <c r="B101" s="221" t="s">
        <v>1790</v>
      </c>
      <c r="C101" s="202" t="s">
        <v>1789</v>
      </c>
      <c r="D101" s="124" t="s">
        <v>1791</v>
      </c>
      <c r="E101" s="32">
        <v>3</v>
      </c>
      <c r="F101" s="250">
        <v>2.57</v>
      </c>
      <c r="G101" s="138">
        <f t="shared" si="6"/>
        <v>2.57</v>
      </c>
      <c r="H101" s="137">
        <f t="shared" si="4"/>
        <v>1.7989999999999997</v>
      </c>
      <c r="I101" s="193"/>
      <c r="J101" s="164">
        <f t="shared" si="7"/>
        <v>0</v>
      </c>
      <c r="K101" s="136">
        <f t="shared" si="5"/>
        <v>2.57</v>
      </c>
    </row>
    <row r="102" spans="1:12" s="165" customFormat="1" ht="109.15" customHeight="1">
      <c r="A102" s="221" t="s">
        <v>1792</v>
      </c>
      <c r="B102" s="221" t="s">
        <v>1793</v>
      </c>
      <c r="C102" s="202" t="s">
        <v>1792</v>
      </c>
      <c r="D102" s="124" t="s">
        <v>1794</v>
      </c>
      <c r="E102" s="32">
        <v>3</v>
      </c>
      <c r="F102" s="250">
        <v>2.57</v>
      </c>
      <c r="G102" s="138">
        <f t="shared" si="6"/>
        <v>2.57</v>
      </c>
      <c r="H102" s="137">
        <f t="shared" si="4"/>
        <v>1.7989999999999997</v>
      </c>
      <c r="I102" s="193"/>
      <c r="J102" s="164">
        <f t="shared" si="7"/>
        <v>0</v>
      </c>
      <c r="K102" s="136">
        <f t="shared" si="5"/>
        <v>2.57</v>
      </c>
      <c r="L102" s="174"/>
    </row>
    <row r="103" spans="1:12" s="165" customFormat="1" ht="109.15" customHeight="1">
      <c r="A103" s="221" t="s">
        <v>1795</v>
      </c>
      <c r="B103" s="221" t="s">
        <v>1796</v>
      </c>
      <c r="C103" s="202" t="s">
        <v>1795</v>
      </c>
      <c r="D103" s="124" t="s">
        <v>1797</v>
      </c>
      <c r="E103" s="32">
        <v>3</v>
      </c>
      <c r="F103" s="250">
        <v>2.57</v>
      </c>
      <c r="G103" s="138">
        <f t="shared" si="6"/>
        <v>2.57</v>
      </c>
      <c r="H103" s="137">
        <f t="shared" si="4"/>
        <v>1.7989999999999997</v>
      </c>
      <c r="I103" s="193"/>
      <c r="J103" s="164">
        <f t="shared" si="7"/>
        <v>0</v>
      </c>
      <c r="K103" s="136">
        <f t="shared" si="5"/>
        <v>2.57</v>
      </c>
    </row>
    <row r="104" spans="1:12" s="165" customFormat="1" ht="109.15" customHeight="1">
      <c r="A104" s="221" t="s">
        <v>1798</v>
      </c>
      <c r="B104" s="221" t="s">
        <v>1799</v>
      </c>
      <c r="C104" s="202" t="s">
        <v>1798</v>
      </c>
      <c r="D104" s="124" t="s">
        <v>1800</v>
      </c>
      <c r="E104" s="32">
        <v>3</v>
      </c>
      <c r="F104" s="250">
        <v>2.57</v>
      </c>
      <c r="G104" s="138">
        <f t="shared" si="6"/>
        <v>2.57</v>
      </c>
      <c r="H104" s="137">
        <f t="shared" si="4"/>
        <v>1.7989999999999997</v>
      </c>
      <c r="I104" s="193"/>
      <c r="J104" s="164">
        <f t="shared" si="7"/>
        <v>0</v>
      </c>
      <c r="K104" s="136">
        <f t="shared" si="5"/>
        <v>2.57</v>
      </c>
    </row>
    <row r="105" spans="1:12" s="165" customFormat="1" ht="109.15" customHeight="1">
      <c r="A105" s="221" t="s">
        <v>1801</v>
      </c>
      <c r="B105" s="221" t="s">
        <v>1802</v>
      </c>
      <c r="C105" s="202" t="s">
        <v>1801</v>
      </c>
      <c r="D105" s="124" t="s">
        <v>1803</v>
      </c>
      <c r="E105" s="32">
        <v>3</v>
      </c>
      <c r="F105" s="250">
        <v>2.57</v>
      </c>
      <c r="G105" s="138">
        <f t="shared" si="6"/>
        <v>2.57</v>
      </c>
      <c r="H105" s="137">
        <f t="shared" si="4"/>
        <v>1.7989999999999997</v>
      </c>
      <c r="I105" s="193"/>
      <c r="J105" s="164">
        <f t="shared" si="7"/>
        <v>0</v>
      </c>
      <c r="K105" s="136">
        <f t="shared" si="5"/>
        <v>2.57</v>
      </c>
    </row>
    <row r="106" spans="1:12" s="165" customFormat="1" ht="109.15" customHeight="1">
      <c r="A106" s="221" t="s">
        <v>1804</v>
      </c>
      <c r="B106" s="221" t="s">
        <v>1805</v>
      </c>
      <c r="C106" s="202" t="s">
        <v>1804</v>
      </c>
      <c r="D106" s="124" t="s">
        <v>1806</v>
      </c>
      <c r="E106" s="32">
        <v>3</v>
      </c>
      <c r="F106" s="250">
        <v>2.57</v>
      </c>
      <c r="G106" s="138">
        <f t="shared" si="6"/>
        <v>2.57</v>
      </c>
      <c r="H106" s="137">
        <f t="shared" si="4"/>
        <v>1.7989999999999997</v>
      </c>
      <c r="I106" s="193"/>
      <c r="J106" s="164">
        <f t="shared" si="7"/>
        <v>0</v>
      </c>
      <c r="K106" s="136">
        <f t="shared" si="5"/>
        <v>2.57</v>
      </c>
    </row>
    <row r="107" spans="1:12" s="165" customFormat="1" ht="109.15" customHeight="1">
      <c r="A107" s="221" t="s">
        <v>1807</v>
      </c>
      <c r="B107" s="221" t="s">
        <v>1808</v>
      </c>
      <c r="C107" s="202" t="s">
        <v>1807</v>
      </c>
      <c r="D107" s="124" t="s">
        <v>1809</v>
      </c>
      <c r="E107" s="32">
        <v>3</v>
      </c>
      <c r="F107" s="250">
        <v>2.57</v>
      </c>
      <c r="G107" s="138">
        <f t="shared" si="6"/>
        <v>2.57</v>
      </c>
      <c r="H107" s="137">
        <f t="shared" si="4"/>
        <v>1.7989999999999997</v>
      </c>
      <c r="I107" s="193"/>
      <c r="J107" s="164">
        <f t="shared" si="7"/>
        <v>0</v>
      </c>
      <c r="K107" s="136">
        <f t="shared" si="5"/>
        <v>2.57</v>
      </c>
    </row>
    <row r="108" spans="1:12" s="165" customFormat="1" ht="109.15" customHeight="1" collapsed="1">
      <c r="A108" s="221" t="s">
        <v>1810</v>
      </c>
      <c r="B108" s="221" t="s">
        <v>1811</v>
      </c>
      <c r="C108" s="202" t="s">
        <v>1810</v>
      </c>
      <c r="D108" s="124" t="s">
        <v>1812</v>
      </c>
      <c r="E108" s="32">
        <v>3</v>
      </c>
      <c r="F108" s="250">
        <v>2.57</v>
      </c>
      <c r="G108" s="138">
        <f t="shared" si="6"/>
        <v>2.57</v>
      </c>
      <c r="H108" s="137">
        <f t="shared" si="4"/>
        <v>1.7989999999999997</v>
      </c>
      <c r="I108" s="193"/>
      <c r="J108" s="164">
        <f t="shared" si="7"/>
        <v>0</v>
      </c>
      <c r="K108" s="136">
        <f t="shared" si="5"/>
        <v>2.57</v>
      </c>
    </row>
    <row r="109" spans="1:12" s="165" customFormat="1" ht="109.15" customHeight="1">
      <c r="A109" s="221" t="s">
        <v>1813</v>
      </c>
      <c r="B109" s="221" t="s">
        <v>1814</v>
      </c>
      <c r="C109" s="202" t="s">
        <v>1813</v>
      </c>
      <c r="D109" s="124" t="s">
        <v>1815</v>
      </c>
      <c r="E109" s="32">
        <v>3</v>
      </c>
      <c r="F109" s="250">
        <v>2.57</v>
      </c>
      <c r="G109" s="138">
        <f t="shared" si="6"/>
        <v>2.57</v>
      </c>
      <c r="H109" s="137">
        <f t="shared" si="4"/>
        <v>1.7989999999999997</v>
      </c>
      <c r="I109" s="193"/>
      <c r="J109" s="164">
        <f t="shared" si="7"/>
        <v>0</v>
      </c>
      <c r="K109" s="136">
        <f t="shared" si="5"/>
        <v>2.57</v>
      </c>
    </row>
    <row r="110" spans="1:12" s="165" customFormat="1" ht="109.15" customHeight="1">
      <c r="A110" s="221" t="s">
        <v>1816</v>
      </c>
      <c r="B110" s="221" t="s">
        <v>1817</v>
      </c>
      <c r="C110" s="202" t="s">
        <v>1816</v>
      </c>
      <c r="D110" s="124" t="s">
        <v>1818</v>
      </c>
      <c r="E110" s="32">
        <v>3</v>
      </c>
      <c r="F110" s="250">
        <v>2.57</v>
      </c>
      <c r="G110" s="138">
        <f t="shared" si="6"/>
        <v>2.57</v>
      </c>
      <c r="H110" s="137">
        <f t="shared" si="4"/>
        <v>1.7989999999999997</v>
      </c>
      <c r="I110" s="193"/>
      <c r="J110" s="164">
        <f t="shared" si="7"/>
        <v>0</v>
      </c>
      <c r="K110" s="136">
        <f t="shared" si="5"/>
        <v>2.57</v>
      </c>
    </row>
    <row r="111" spans="1:12" s="165" customFormat="1" ht="109.15" customHeight="1">
      <c r="A111" s="221" t="s">
        <v>1819</v>
      </c>
      <c r="B111" s="221" t="s">
        <v>1820</v>
      </c>
      <c r="C111" s="202" t="s">
        <v>1819</v>
      </c>
      <c r="D111" s="124" t="s">
        <v>1821</v>
      </c>
      <c r="E111" s="32">
        <v>3</v>
      </c>
      <c r="F111" s="250">
        <v>2.57</v>
      </c>
      <c r="G111" s="138">
        <f t="shared" si="6"/>
        <v>2.57</v>
      </c>
      <c r="H111" s="137">
        <f t="shared" si="4"/>
        <v>1.7989999999999997</v>
      </c>
      <c r="I111" s="193"/>
      <c r="J111" s="164">
        <f t="shared" si="7"/>
        <v>0</v>
      </c>
      <c r="K111" s="136">
        <f t="shared" si="5"/>
        <v>2.57</v>
      </c>
    </row>
    <row r="112" spans="1:12" s="165" customFormat="1" ht="109.15" customHeight="1">
      <c r="A112" s="221" t="s">
        <v>1822</v>
      </c>
      <c r="B112" s="221" t="s">
        <v>1823</v>
      </c>
      <c r="C112" s="202" t="s">
        <v>1822</v>
      </c>
      <c r="D112" s="124" t="s">
        <v>1824</v>
      </c>
      <c r="E112" s="32">
        <v>3</v>
      </c>
      <c r="F112" s="250">
        <v>3.21</v>
      </c>
      <c r="G112" s="138">
        <f t="shared" si="6"/>
        <v>3.21</v>
      </c>
      <c r="H112" s="137">
        <f t="shared" si="4"/>
        <v>2.2469999999999999</v>
      </c>
      <c r="I112" s="193"/>
      <c r="J112" s="164">
        <f t="shared" si="7"/>
        <v>0</v>
      </c>
      <c r="K112" s="136">
        <f t="shared" si="5"/>
        <v>3.21</v>
      </c>
    </row>
    <row r="113" spans="1:11" s="165" customFormat="1" ht="109.15" customHeight="1">
      <c r="A113" s="221" t="s">
        <v>1825</v>
      </c>
      <c r="B113" s="221" t="s">
        <v>1826</v>
      </c>
      <c r="C113" s="202" t="s">
        <v>1825</v>
      </c>
      <c r="D113" s="124" t="s">
        <v>1827</v>
      </c>
      <c r="E113" s="32">
        <v>3</v>
      </c>
      <c r="F113" s="250">
        <v>3.21</v>
      </c>
      <c r="G113" s="138">
        <f t="shared" si="6"/>
        <v>3.21</v>
      </c>
      <c r="H113" s="137">
        <f t="shared" si="4"/>
        <v>2.2469999999999999</v>
      </c>
      <c r="I113" s="193"/>
      <c r="J113" s="164">
        <f t="shared" si="7"/>
        <v>0</v>
      </c>
      <c r="K113" s="136">
        <f t="shared" si="5"/>
        <v>3.21</v>
      </c>
    </row>
    <row r="114" spans="1:11" s="165" customFormat="1" ht="109.15" customHeight="1">
      <c r="A114" s="221" t="s">
        <v>1828</v>
      </c>
      <c r="B114" s="221" t="s">
        <v>1829</v>
      </c>
      <c r="C114" s="202" t="s">
        <v>1828</v>
      </c>
      <c r="D114" s="124" t="s">
        <v>1830</v>
      </c>
      <c r="E114" s="32">
        <v>3</v>
      </c>
      <c r="F114" s="250">
        <v>3.21</v>
      </c>
      <c r="G114" s="138">
        <f t="shared" si="6"/>
        <v>3.21</v>
      </c>
      <c r="H114" s="137">
        <f t="shared" si="4"/>
        <v>2.2469999999999999</v>
      </c>
      <c r="I114" s="193"/>
      <c r="J114" s="164">
        <f t="shared" si="7"/>
        <v>0</v>
      </c>
      <c r="K114" s="136">
        <f t="shared" si="5"/>
        <v>3.21</v>
      </c>
    </row>
    <row r="115" spans="1:11" s="165" customFormat="1" ht="109.15" customHeight="1">
      <c r="A115" s="221" t="s">
        <v>1831</v>
      </c>
      <c r="B115" s="221" t="s">
        <v>1832</v>
      </c>
      <c r="C115" s="202" t="s">
        <v>1831</v>
      </c>
      <c r="D115" s="124" t="s">
        <v>1833</v>
      </c>
      <c r="E115" s="32">
        <v>3</v>
      </c>
      <c r="F115" s="250">
        <v>3.21</v>
      </c>
      <c r="G115" s="138">
        <f t="shared" si="6"/>
        <v>3.21</v>
      </c>
      <c r="H115" s="137">
        <f t="shared" si="4"/>
        <v>2.2469999999999999</v>
      </c>
      <c r="I115" s="193"/>
      <c r="J115" s="164">
        <f t="shared" si="7"/>
        <v>0</v>
      </c>
      <c r="K115" s="136">
        <f t="shared" si="5"/>
        <v>3.21</v>
      </c>
    </row>
    <row r="116" spans="1:11" s="165" customFormat="1" ht="109.15" customHeight="1">
      <c r="A116" s="221" t="s">
        <v>1834</v>
      </c>
      <c r="B116" s="221" t="s">
        <v>1835</v>
      </c>
      <c r="C116" s="202" t="s">
        <v>1834</v>
      </c>
      <c r="D116" s="124" t="s">
        <v>1836</v>
      </c>
      <c r="E116" s="32">
        <v>3</v>
      </c>
      <c r="F116" s="250">
        <v>3.21</v>
      </c>
      <c r="G116" s="138">
        <f t="shared" si="6"/>
        <v>3.21</v>
      </c>
      <c r="H116" s="137">
        <f t="shared" si="4"/>
        <v>2.2469999999999999</v>
      </c>
      <c r="I116" s="193"/>
      <c r="J116" s="164">
        <f t="shared" si="7"/>
        <v>0</v>
      </c>
      <c r="K116" s="136">
        <f t="shared" si="5"/>
        <v>3.21</v>
      </c>
    </row>
    <row r="117" spans="1:11" s="165" customFormat="1" ht="109.15" customHeight="1">
      <c r="A117" s="221" t="s">
        <v>1837</v>
      </c>
      <c r="B117" s="221" t="s">
        <v>1838</v>
      </c>
      <c r="C117" s="202" t="s">
        <v>1837</v>
      </c>
      <c r="D117" s="124" t="s">
        <v>1839</v>
      </c>
      <c r="E117" s="32">
        <v>3</v>
      </c>
      <c r="F117" s="250">
        <v>3.21</v>
      </c>
      <c r="G117" s="138">
        <f t="shared" si="6"/>
        <v>3.21</v>
      </c>
      <c r="H117" s="137">
        <f t="shared" si="4"/>
        <v>2.2469999999999999</v>
      </c>
      <c r="I117" s="193"/>
      <c r="J117" s="164">
        <f t="shared" si="7"/>
        <v>0</v>
      </c>
      <c r="K117" s="136">
        <f t="shared" si="5"/>
        <v>3.21</v>
      </c>
    </row>
    <row r="118" spans="1:11" s="165" customFormat="1" ht="109.15" customHeight="1">
      <c r="A118" s="221" t="s">
        <v>1840</v>
      </c>
      <c r="B118" s="221" t="s">
        <v>1841</v>
      </c>
      <c r="C118" s="202" t="s">
        <v>1840</v>
      </c>
      <c r="D118" s="124" t="s">
        <v>1842</v>
      </c>
      <c r="E118" s="32">
        <v>3</v>
      </c>
      <c r="F118" s="250">
        <v>3.21</v>
      </c>
      <c r="G118" s="138">
        <f t="shared" si="6"/>
        <v>3.21</v>
      </c>
      <c r="H118" s="137">
        <f t="shared" si="4"/>
        <v>2.2469999999999999</v>
      </c>
      <c r="I118" s="193"/>
      <c r="J118" s="164">
        <f t="shared" si="7"/>
        <v>0</v>
      </c>
      <c r="K118" s="136">
        <f t="shared" si="5"/>
        <v>3.21</v>
      </c>
    </row>
    <row r="119" spans="1:11" s="165" customFormat="1" ht="109.15" customHeight="1">
      <c r="A119" s="221" t="s">
        <v>1843</v>
      </c>
      <c r="B119" s="221" t="s">
        <v>1844</v>
      </c>
      <c r="C119" s="202" t="s">
        <v>1843</v>
      </c>
      <c r="D119" s="124" t="s">
        <v>1845</v>
      </c>
      <c r="E119" s="32">
        <v>3</v>
      </c>
      <c r="F119" s="250">
        <v>3.21</v>
      </c>
      <c r="G119" s="138">
        <f t="shared" si="6"/>
        <v>3.21</v>
      </c>
      <c r="H119" s="137">
        <f t="shared" si="4"/>
        <v>2.2469999999999999</v>
      </c>
      <c r="I119" s="193"/>
      <c r="J119" s="164">
        <f t="shared" si="7"/>
        <v>0</v>
      </c>
      <c r="K119" s="136">
        <f>IF($I$120&gt;29,G119*(1-0.3),G119)</f>
        <v>3.21</v>
      </c>
    </row>
    <row r="120" spans="1:11" s="148" customFormat="1" ht="35.1" customHeight="1">
      <c r="A120" s="317"/>
      <c r="B120" s="318"/>
      <c r="C120" s="319"/>
      <c r="D120" s="320" t="s">
        <v>1496</v>
      </c>
      <c r="E120" s="318"/>
      <c r="F120" s="321"/>
      <c r="G120" s="321"/>
      <c r="H120" s="321"/>
      <c r="I120" s="322">
        <f>SUBTOTAL(9,I72:I119)</f>
        <v>0</v>
      </c>
      <c r="J120" s="334">
        <f>SUBTOTAL(9,J72:J119)</f>
        <v>0</v>
      </c>
      <c r="K120" s="324"/>
    </row>
    <row r="121" spans="1:11" s="148" customFormat="1" ht="35.1" customHeight="1">
      <c r="A121" s="325"/>
      <c r="B121" s="321"/>
      <c r="C121" s="326"/>
      <c r="D121" s="320" t="s">
        <v>1700</v>
      </c>
      <c r="E121" s="327"/>
      <c r="F121" s="321"/>
      <c r="G121" s="321"/>
      <c r="H121" s="321"/>
      <c r="I121" s="328"/>
      <c r="J121" s="321">
        <f>IF(I120&gt;29,30%,0)</f>
        <v>0</v>
      </c>
      <c r="K121" s="324"/>
    </row>
    <row r="122" spans="1:11" s="148" customFormat="1" ht="35.1" customHeight="1">
      <c r="A122" s="317"/>
      <c r="B122" s="329"/>
      <c r="C122" s="319"/>
      <c r="D122" s="320" t="s">
        <v>26</v>
      </c>
      <c r="E122" s="330"/>
      <c r="F122" s="331"/>
      <c r="G122" s="331"/>
      <c r="H122" s="321"/>
      <c r="I122" s="332"/>
      <c r="J122" s="334">
        <f>J120-(J120*J121)</f>
        <v>0</v>
      </c>
      <c r="K122" s="324"/>
    </row>
    <row r="123" spans="1:11" s="176" customFormat="1" ht="35.1" customHeight="1">
      <c r="A123" s="242"/>
      <c r="B123" s="243"/>
      <c r="C123" s="244"/>
      <c r="D123" s="248" t="s">
        <v>1846</v>
      </c>
      <c r="E123" s="249"/>
      <c r="F123" s="245"/>
      <c r="G123" s="245"/>
      <c r="H123" s="245"/>
      <c r="I123" s="246"/>
      <c r="J123" s="247"/>
      <c r="K123" s="134"/>
    </row>
    <row r="124" spans="1:11" s="165" customFormat="1" ht="109.15" customHeight="1">
      <c r="A124" s="221" t="s">
        <v>1847</v>
      </c>
      <c r="B124" s="221" t="s">
        <v>1848</v>
      </c>
      <c r="C124" s="202" t="s">
        <v>1847</v>
      </c>
      <c r="D124" s="124" t="s">
        <v>1849</v>
      </c>
      <c r="E124" s="32">
        <v>3</v>
      </c>
      <c r="F124" s="250">
        <v>1.51</v>
      </c>
      <c r="G124" s="138">
        <f t="shared" si="6"/>
        <v>1.51</v>
      </c>
      <c r="H124" s="137">
        <f t="shared" ref="H124:H171" si="8">G124*(1-0.3)</f>
        <v>1.0569999999999999</v>
      </c>
      <c r="I124" s="193"/>
      <c r="J124" s="164">
        <f t="shared" si="7"/>
        <v>0</v>
      </c>
      <c r="K124" s="136">
        <f t="shared" ref="K124:K170" si="9">IF($I$172&gt;59,G124*(1-0.3),G124)</f>
        <v>1.51</v>
      </c>
    </row>
    <row r="125" spans="1:11" s="165" customFormat="1" ht="109.15" customHeight="1">
      <c r="A125" s="221" t="s">
        <v>1850</v>
      </c>
      <c r="B125" s="221" t="s">
        <v>1851</v>
      </c>
      <c r="C125" s="202" t="s">
        <v>1850</v>
      </c>
      <c r="D125" s="124" t="s">
        <v>1852</v>
      </c>
      <c r="E125" s="32">
        <v>3</v>
      </c>
      <c r="F125" s="250">
        <v>1.51</v>
      </c>
      <c r="G125" s="138">
        <f t="shared" si="6"/>
        <v>1.51</v>
      </c>
      <c r="H125" s="137">
        <f t="shared" si="8"/>
        <v>1.0569999999999999</v>
      </c>
      <c r="I125" s="193"/>
      <c r="J125" s="164">
        <f t="shared" si="7"/>
        <v>0</v>
      </c>
      <c r="K125" s="136">
        <f t="shared" si="9"/>
        <v>1.51</v>
      </c>
    </row>
    <row r="126" spans="1:11" s="175" customFormat="1" ht="109.15" customHeight="1">
      <c r="A126" s="221" t="s">
        <v>1853</v>
      </c>
      <c r="B126" s="221" t="s">
        <v>1854</v>
      </c>
      <c r="C126" s="202" t="s">
        <v>1853</v>
      </c>
      <c r="D126" s="124" t="s">
        <v>1855</v>
      </c>
      <c r="E126" s="32">
        <v>3</v>
      </c>
      <c r="F126" s="250">
        <v>1.51</v>
      </c>
      <c r="G126" s="138">
        <f t="shared" si="6"/>
        <v>1.51</v>
      </c>
      <c r="H126" s="137">
        <f t="shared" si="8"/>
        <v>1.0569999999999999</v>
      </c>
      <c r="I126" s="193"/>
      <c r="J126" s="164">
        <f t="shared" si="7"/>
        <v>0</v>
      </c>
      <c r="K126" s="136">
        <f t="shared" si="9"/>
        <v>1.51</v>
      </c>
    </row>
    <row r="127" spans="1:11" s="175" customFormat="1" ht="109.15" customHeight="1">
      <c r="A127" s="221" t="s">
        <v>1856</v>
      </c>
      <c r="B127" s="221" t="s">
        <v>1857</v>
      </c>
      <c r="C127" s="202" t="s">
        <v>1856</v>
      </c>
      <c r="D127" s="124" t="s">
        <v>1858</v>
      </c>
      <c r="E127" s="32">
        <v>3</v>
      </c>
      <c r="F127" s="250">
        <v>1.51</v>
      </c>
      <c r="G127" s="138">
        <f t="shared" si="6"/>
        <v>1.51</v>
      </c>
      <c r="H127" s="137">
        <f t="shared" si="8"/>
        <v>1.0569999999999999</v>
      </c>
      <c r="I127" s="193"/>
      <c r="J127" s="164">
        <f t="shared" si="7"/>
        <v>0</v>
      </c>
      <c r="K127" s="136">
        <f t="shared" si="9"/>
        <v>1.51</v>
      </c>
    </row>
    <row r="128" spans="1:11" s="175" customFormat="1" ht="109.15" customHeight="1">
      <c r="A128" s="221" t="s">
        <v>1859</v>
      </c>
      <c r="B128" s="221" t="s">
        <v>1860</v>
      </c>
      <c r="C128" s="202" t="s">
        <v>1859</v>
      </c>
      <c r="D128" s="124" t="s">
        <v>1861</v>
      </c>
      <c r="E128" s="32">
        <v>3</v>
      </c>
      <c r="F128" s="250">
        <v>1.51</v>
      </c>
      <c r="G128" s="138">
        <f t="shared" si="6"/>
        <v>1.51</v>
      </c>
      <c r="H128" s="137">
        <f t="shared" si="8"/>
        <v>1.0569999999999999</v>
      </c>
      <c r="I128" s="193"/>
      <c r="J128" s="164">
        <f t="shared" si="7"/>
        <v>0</v>
      </c>
      <c r="K128" s="136">
        <f t="shared" si="9"/>
        <v>1.51</v>
      </c>
    </row>
    <row r="129" spans="1:12" s="176" customFormat="1" ht="109.15" customHeight="1">
      <c r="A129" s="221" t="s">
        <v>1862</v>
      </c>
      <c r="B129" s="221" t="s">
        <v>1863</v>
      </c>
      <c r="C129" s="202" t="s">
        <v>1862</v>
      </c>
      <c r="D129" s="124" t="s">
        <v>1864</v>
      </c>
      <c r="E129" s="32">
        <v>3</v>
      </c>
      <c r="F129" s="250">
        <v>1.51</v>
      </c>
      <c r="G129" s="138">
        <f t="shared" si="6"/>
        <v>1.51</v>
      </c>
      <c r="H129" s="137">
        <f t="shared" si="8"/>
        <v>1.0569999999999999</v>
      </c>
      <c r="I129" s="193"/>
      <c r="J129" s="164">
        <f t="shared" si="7"/>
        <v>0</v>
      </c>
      <c r="K129" s="136">
        <f t="shared" si="9"/>
        <v>1.51</v>
      </c>
    </row>
    <row r="130" spans="1:12" s="176" customFormat="1" ht="109.15" customHeight="1">
      <c r="A130" s="221" t="s">
        <v>1865</v>
      </c>
      <c r="B130" s="221" t="s">
        <v>1866</v>
      </c>
      <c r="C130" s="202" t="s">
        <v>1865</v>
      </c>
      <c r="D130" s="124" t="s">
        <v>1867</v>
      </c>
      <c r="E130" s="32">
        <v>3</v>
      </c>
      <c r="F130" s="250">
        <v>1.51</v>
      </c>
      <c r="G130" s="138">
        <f t="shared" si="6"/>
        <v>1.51</v>
      </c>
      <c r="H130" s="137">
        <f t="shared" si="8"/>
        <v>1.0569999999999999</v>
      </c>
      <c r="I130" s="193"/>
      <c r="J130" s="164">
        <f t="shared" si="7"/>
        <v>0</v>
      </c>
      <c r="K130" s="136">
        <f t="shared" si="9"/>
        <v>1.51</v>
      </c>
    </row>
    <row r="131" spans="1:12" s="176" customFormat="1" ht="109.15" customHeight="1">
      <c r="A131" s="221" t="s">
        <v>1868</v>
      </c>
      <c r="B131" s="221" t="s">
        <v>1869</v>
      </c>
      <c r="C131" s="202" t="s">
        <v>1868</v>
      </c>
      <c r="D131" s="124" t="s">
        <v>1870</v>
      </c>
      <c r="E131" s="32">
        <v>3</v>
      </c>
      <c r="F131" s="250">
        <v>1.51</v>
      </c>
      <c r="G131" s="138">
        <f t="shared" si="6"/>
        <v>1.51</v>
      </c>
      <c r="H131" s="137">
        <f t="shared" si="8"/>
        <v>1.0569999999999999</v>
      </c>
      <c r="I131" s="193"/>
      <c r="J131" s="164">
        <f t="shared" si="7"/>
        <v>0</v>
      </c>
      <c r="K131" s="136">
        <f t="shared" si="9"/>
        <v>1.51</v>
      </c>
    </row>
    <row r="132" spans="1:12" s="176" customFormat="1" ht="109.15" customHeight="1">
      <c r="A132" s="221" t="s">
        <v>1871</v>
      </c>
      <c r="B132" s="221" t="s">
        <v>1872</v>
      </c>
      <c r="C132" s="202" t="s">
        <v>1871</v>
      </c>
      <c r="D132" s="124" t="s">
        <v>1873</v>
      </c>
      <c r="E132" s="32">
        <v>3</v>
      </c>
      <c r="F132" s="250">
        <v>1.51</v>
      </c>
      <c r="G132" s="138">
        <f t="shared" si="6"/>
        <v>1.51</v>
      </c>
      <c r="H132" s="137">
        <f t="shared" si="8"/>
        <v>1.0569999999999999</v>
      </c>
      <c r="I132" s="193"/>
      <c r="J132" s="164">
        <f t="shared" si="7"/>
        <v>0</v>
      </c>
      <c r="K132" s="136">
        <f t="shared" si="9"/>
        <v>1.51</v>
      </c>
    </row>
    <row r="133" spans="1:12" s="176" customFormat="1" ht="109.15" customHeight="1">
      <c r="A133" s="221" t="s">
        <v>1874</v>
      </c>
      <c r="B133" s="221" t="s">
        <v>1875</v>
      </c>
      <c r="C133" s="202" t="s">
        <v>1874</v>
      </c>
      <c r="D133" s="124" t="s">
        <v>1876</v>
      </c>
      <c r="E133" s="32">
        <v>3</v>
      </c>
      <c r="F133" s="250">
        <v>1.51</v>
      </c>
      <c r="G133" s="138">
        <f t="shared" si="6"/>
        <v>1.51</v>
      </c>
      <c r="H133" s="137">
        <f t="shared" si="8"/>
        <v>1.0569999999999999</v>
      </c>
      <c r="I133" s="193"/>
      <c r="J133" s="164">
        <f t="shared" si="7"/>
        <v>0</v>
      </c>
      <c r="K133" s="136">
        <f t="shared" si="9"/>
        <v>1.51</v>
      </c>
    </row>
    <row r="134" spans="1:12" s="176" customFormat="1" ht="109.15" customHeight="1">
      <c r="A134" s="221" t="s">
        <v>1877</v>
      </c>
      <c r="B134" s="221" t="s">
        <v>1878</v>
      </c>
      <c r="C134" s="202" t="s">
        <v>1877</v>
      </c>
      <c r="D134" s="124" t="s">
        <v>1879</v>
      </c>
      <c r="E134" s="32">
        <v>3</v>
      </c>
      <c r="F134" s="250">
        <v>1.51</v>
      </c>
      <c r="G134" s="138">
        <f t="shared" si="6"/>
        <v>1.51</v>
      </c>
      <c r="H134" s="137">
        <f t="shared" si="8"/>
        <v>1.0569999999999999</v>
      </c>
      <c r="I134" s="193"/>
      <c r="J134" s="164">
        <f t="shared" si="7"/>
        <v>0</v>
      </c>
      <c r="K134" s="136">
        <f t="shared" si="9"/>
        <v>1.51</v>
      </c>
    </row>
    <row r="135" spans="1:12" s="176" customFormat="1" ht="109.15" customHeight="1">
      <c r="A135" s="221" t="s">
        <v>1880</v>
      </c>
      <c r="B135" s="221" t="s">
        <v>1881</v>
      </c>
      <c r="C135" s="202" t="s">
        <v>1880</v>
      </c>
      <c r="D135" s="124" t="s">
        <v>1882</v>
      </c>
      <c r="E135" s="32">
        <v>3</v>
      </c>
      <c r="F135" s="250">
        <v>1.51</v>
      </c>
      <c r="G135" s="138">
        <f t="shared" si="6"/>
        <v>1.51</v>
      </c>
      <c r="H135" s="137">
        <f t="shared" si="8"/>
        <v>1.0569999999999999</v>
      </c>
      <c r="I135" s="193"/>
      <c r="J135" s="164">
        <f t="shared" si="7"/>
        <v>0</v>
      </c>
      <c r="K135" s="136">
        <f t="shared" si="9"/>
        <v>1.51</v>
      </c>
    </row>
    <row r="136" spans="1:12" s="176" customFormat="1" ht="109.15" customHeight="1">
      <c r="A136" s="221" t="s">
        <v>1883</v>
      </c>
      <c r="B136" s="221" t="s">
        <v>1884</v>
      </c>
      <c r="C136" s="202" t="s">
        <v>1883</v>
      </c>
      <c r="D136" s="124" t="s">
        <v>1885</v>
      </c>
      <c r="E136" s="32">
        <v>3</v>
      </c>
      <c r="F136" s="250">
        <v>1.51</v>
      </c>
      <c r="G136" s="138">
        <f t="shared" si="6"/>
        <v>1.51</v>
      </c>
      <c r="H136" s="137">
        <f t="shared" si="8"/>
        <v>1.0569999999999999</v>
      </c>
      <c r="I136" s="193"/>
      <c r="J136" s="164">
        <f t="shared" si="7"/>
        <v>0</v>
      </c>
      <c r="K136" s="136">
        <f t="shared" si="9"/>
        <v>1.51</v>
      </c>
    </row>
    <row r="137" spans="1:12" s="176" customFormat="1" ht="109.15" customHeight="1">
      <c r="A137" s="221" t="s">
        <v>1886</v>
      </c>
      <c r="B137" s="221" t="s">
        <v>1887</v>
      </c>
      <c r="C137" s="202" t="s">
        <v>1886</v>
      </c>
      <c r="D137" s="124" t="s">
        <v>1888</v>
      </c>
      <c r="E137" s="32">
        <v>3</v>
      </c>
      <c r="F137" s="250">
        <v>1.51</v>
      </c>
      <c r="G137" s="138">
        <f t="shared" si="6"/>
        <v>1.51</v>
      </c>
      <c r="H137" s="137">
        <f t="shared" si="8"/>
        <v>1.0569999999999999</v>
      </c>
      <c r="I137" s="193"/>
      <c r="J137" s="164">
        <f t="shared" si="7"/>
        <v>0</v>
      </c>
      <c r="K137" s="136">
        <f t="shared" si="9"/>
        <v>1.51</v>
      </c>
    </row>
    <row r="138" spans="1:12" s="176" customFormat="1" ht="109.15" customHeight="1">
      <c r="A138" s="221" t="s">
        <v>1889</v>
      </c>
      <c r="B138" s="221" t="s">
        <v>1890</v>
      </c>
      <c r="C138" s="202" t="s">
        <v>1889</v>
      </c>
      <c r="D138" s="124" t="s">
        <v>1891</v>
      </c>
      <c r="E138" s="32">
        <v>3</v>
      </c>
      <c r="F138" s="250">
        <v>1.51</v>
      </c>
      <c r="G138" s="138">
        <f t="shared" si="6"/>
        <v>1.51</v>
      </c>
      <c r="H138" s="137">
        <f t="shared" si="8"/>
        <v>1.0569999999999999</v>
      </c>
      <c r="I138" s="193"/>
      <c r="J138" s="164">
        <f t="shared" si="7"/>
        <v>0</v>
      </c>
      <c r="K138" s="136">
        <f t="shared" si="9"/>
        <v>1.51</v>
      </c>
    </row>
    <row r="139" spans="1:12" s="176" customFormat="1" ht="109.15" customHeight="1">
      <c r="A139" s="221" t="s">
        <v>1892</v>
      </c>
      <c r="B139" s="221" t="s">
        <v>1893</v>
      </c>
      <c r="C139" s="202" t="s">
        <v>1892</v>
      </c>
      <c r="D139" s="124" t="s">
        <v>1894</v>
      </c>
      <c r="E139" s="32">
        <v>3</v>
      </c>
      <c r="F139" s="250">
        <v>1.51</v>
      </c>
      <c r="G139" s="138">
        <f t="shared" si="6"/>
        <v>1.51</v>
      </c>
      <c r="H139" s="137">
        <f t="shared" si="8"/>
        <v>1.0569999999999999</v>
      </c>
      <c r="I139" s="193"/>
      <c r="J139" s="164">
        <f t="shared" si="7"/>
        <v>0</v>
      </c>
      <c r="K139" s="136">
        <f t="shared" si="9"/>
        <v>1.51</v>
      </c>
    </row>
    <row r="140" spans="1:12" s="176" customFormat="1" ht="109.15" customHeight="1">
      <c r="A140" s="221" t="s">
        <v>1895</v>
      </c>
      <c r="B140" s="221" t="s">
        <v>1896</v>
      </c>
      <c r="C140" s="202" t="s">
        <v>1895</v>
      </c>
      <c r="D140" s="124" t="s">
        <v>1897</v>
      </c>
      <c r="E140" s="32">
        <v>3</v>
      </c>
      <c r="F140" s="250">
        <v>1.51</v>
      </c>
      <c r="G140" s="138">
        <f t="shared" si="6"/>
        <v>1.51</v>
      </c>
      <c r="H140" s="137">
        <f t="shared" si="8"/>
        <v>1.0569999999999999</v>
      </c>
      <c r="I140" s="193"/>
      <c r="J140" s="164">
        <f t="shared" si="7"/>
        <v>0</v>
      </c>
      <c r="K140" s="136">
        <f t="shared" si="9"/>
        <v>1.51</v>
      </c>
    </row>
    <row r="141" spans="1:12" s="176" customFormat="1" ht="109.15" customHeight="1">
      <c r="A141" s="221" t="s">
        <v>1898</v>
      </c>
      <c r="B141" s="221" t="s">
        <v>1899</v>
      </c>
      <c r="C141" s="202" t="s">
        <v>1898</v>
      </c>
      <c r="D141" s="124" t="s">
        <v>1900</v>
      </c>
      <c r="E141" s="32">
        <v>3</v>
      </c>
      <c r="F141" s="250">
        <v>1.51</v>
      </c>
      <c r="G141" s="138">
        <f t="shared" si="6"/>
        <v>1.51</v>
      </c>
      <c r="H141" s="137">
        <f t="shared" si="8"/>
        <v>1.0569999999999999</v>
      </c>
      <c r="I141" s="193"/>
      <c r="J141" s="164">
        <f t="shared" si="7"/>
        <v>0</v>
      </c>
      <c r="K141" s="136">
        <f t="shared" si="9"/>
        <v>1.51</v>
      </c>
    </row>
    <row r="142" spans="1:12" s="176" customFormat="1" ht="109.15" customHeight="1">
      <c r="A142" s="221" t="s">
        <v>1901</v>
      </c>
      <c r="B142" s="221" t="s">
        <v>1902</v>
      </c>
      <c r="C142" s="202" t="s">
        <v>1901</v>
      </c>
      <c r="D142" s="124" t="s">
        <v>1903</v>
      </c>
      <c r="E142" s="32">
        <v>3</v>
      </c>
      <c r="F142" s="250">
        <v>1.51</v>
      </c>
      <c r="G142" s="138">
        <f t="shared" si="6"/>
        <v>1.51</v>
      </c>
      <c r="H142" s="137">
        <f t="shared" si="8"/>
        <v>1.0569999999999999</v>
      </c>
      <c r="I142" s="193"/>
      <c r="J142" s="164">
        <f t="shared" si="7"/>
        <v>0</v>
      </c>
      <c r="K142" s="136">
        <f t="shared" si="9"/>
        <v>1.51</v>
      </c>
    </row>
    <row r="143" spans="1:12" s="165" customFormat="1" ht="109.15" customHeight="1">
      <c r="A143" s="221" t="s">
        <v>1904</v>
      </c>
      <c r="B143" s="221" t="s">
        <v>1905</v>
      </c>
      <c r="C143" s="202" t="s">
        <v>1904</v>
      </c>
      <c r="D143" s="124" t="s">
        <v>1906</v>
      </c>
      <c r="E143" s="32">
        <v>3</v>
      </c>
      <c r="F143" s="250">
        <v>1.51</v>
      </c>
      <c r="G143" s="138">
        <f>F143*(1-$C$10)</f>
        <v>1.51</v>
      </c>
      <c r="H143" s="137">
        <f t="shared" si="8"/>
        <v>1.0569999999999999</v>
      </c>
      <c r="I143" s="193"/>
      <c r="J143" s="164">
        <f>I143*F143</f>
        <v>0</v>
      </c>
      <c r="K143" s="136">
        <f t="shared" si="9"/>
        <v>1.51</v>
      </c>
    </row>
    <row r="144" spans="1:12" s="165" customFormat="1" ht="109.15" customHeight="1">
      <c r="A144" s="221" t="s">
        <v>1907</v>
      </c>
      <c r="B144" s="221" t="s">
        <v>1908</v>
      </c>
      <c r="C144" s="202" t="s">
        <v>1907</v>
      </c>
      <c r="D144" s="124" t="s">
        <v>1909</v>
      </c>
      <c r="E144" s="32">
        <v>3</v>
      </c>
      <c r="F144" s="250">
        <v>1.51</v>
      </c>
      <c r="G144" s="138">
        <f t="shared" ref="G144:G171" si="10">F144*(1-$C$10)</f>
        <v>1.51</v>
      </c>
      <c r="H144" s="137">
        <f t="shared" si="8"/>
        <v>1.0569999999999999</v>
      </c>
      <c r="I144" s="193"/>
      <c r="J144" s="164">
        <f t="shared" ref="J144:J171" si="11">I144*F144</f>
        <v>0</v>
      </c>
      <c r="K144" s="136">
        <f t="shared" si="9"/>
        <v>1.51</v>
      </c>
      <c r="L144" s="174"/>
    </row>
    <row r="145" spans="1:11" s="165" customFormat="1" ht="109.15" customHeight="1">
      <c r="A145" s="221" t="s">
        <v>1910</v>
      </c>
      <c r="B145" s="221" t="s">
        <v>1911</v>
      </c>
      <c r="C145" s="202" t="s">
        <v>1910</v>
      </c>
      <c r="D145" s="124" t="s">
        <v>1912</v>
      </c>
      <c r="E145" s="32">
        <v>3</v>
      </c>
      <c r="F145" s="250">
        <v>1.51</v>
      </c>
      <c r="G145" s="138">
        <f t="shared" si="10"/>
        <v>1.51</v>
      </c>
      <c r="H145" s="137">
        <f t="shared" si="8"/>
        <v>1.0569999999999999</v>
      </c>
      <c r="I145" s="193"/>
      <c r="J145" s="164">
        <f t="shared" si="11"/>
        <v>0</v>
      </c>
      <c r="K145" s="136">
        <f t="shared" si="9"/>
        <v>1.51</v>
      </c>
    </row>
    <row r="146" spans="1:11" s="165" customFormat="1" ht="109.15" customHeight="1">
      <c r="A146" s="221" t="s">
        <v>1913</v>
      </c>
      <c r="B146" s="221" t="s">
        <v>1914</v>
      </c>
      <c r="C146" s="202" t="s">
        <v>1913</v>
      </c>
      <c r="D146" s="124" t="s">
        <v>1915</v>
      </c>
      <c r="E146" s="32">
        <v>3</v>
      </c>
      <c r="F146" s="250">
        <v>1.51</v>
      </c>
      <c r="G146" s="138">
        <f t="shared" si="10"/>
        <v>1.51</v>
      </c>
      <c r="H146" s="137">
        <f t="shared" si="8"/>
        <v>1.0569999999999999</v>
      </c>
      <c r="I146" s="193"/>
      <c r="J146" s="164">
        <f t="shared" si="11"/>
        <v>0</v>
      </c>
      <c r="K146" s="136">
        <f t="shared" si="9"/>
        <v>1.51</v>
      </c>
    </row>
    <row r="147" spans="1:11" s="165" customFormat="1" ht="109.15" customHeight="1">
      <c r="A147" s="221" t="s">
        <v>1916</v>
      </c>
      <c r="B147" s="221" t="s">
        <v>1917</v>
      </c>
      <c r="C147" s="202" t="s">
        <v>1916</v>
      </c>
      <c r="D147" s="124" t="s">
        <v>1918</v>
      </c>
      <c r="E147" s="32">
        <v>3</v>
      </c>
      <c r="F147" s="250">
        <v>1.51</v>
      </c>
      <c r="G147" s="138">
        <f t="shared" si="10"/>
        <v>1.51</v>
      </c>
      <c r="H147" s="137">
        <f t="shared" si="8"/>
        <v>1.0569999999999999</v>
      </c>
      <c r="I147" s="193"/>
      <c r="J147" s="164">
        <f t="shared" si="11"/>
        <v>0</v>
      </c>
      <c r="K147" s="136">
        <f t="shared" si="9"/>
        <v>1.51</v>
      </c>
    </row>
    <row r="148" spans="1:11" s="165" customFormat="1" ht="109.15" customHeight="1">
      <c r="A148" s="221" t="s">
        <v>1919</v>
      </c>
      <c r="B148" s="221" t="s">
        <v>1920</v>
      </c>
      <c r="C148" s="202" t="s">
        <v>1919</v>
      </c>
      <c r="D148" s="124" t="s">
        <v>1921</v>
      </c>
      <c r="E148" s="32">
        <v>3</v>
      </c>
      <c r="F148" s="250">
        <v>1.51</v>
      </c>
      <c r="G148" s="138">
        <f t="shared" si="10"/>
        <v>1.51</v>
      </c>
      <c r="H148" s="137">
        <f t="shared" si="8"/>
        <v>1.0569999999999999</v>
      </c>
      <c r="I148" s="193"/>
      <c r="J148" s="164">
        <f t="shared" si="11"/>
        <v>0</v>
      </c>
      <c r="K148" s="136">
        <f t="shared" si="9"/>
        <v>1.51</v>
      </c>
    </row>
    <row r="149" spans="1:11" s="165" customFormat="1" ht="109.15" customHeight="1">
      <c r="A149" s="221" t="s">
        <v>1922</v>
      </c>
      <c r="B149" s="221" t="s">
        <v>1923</v>
      </c>
      <c r="C149" s="202" t="s">
        <v>1922</v>
      </c>
      <c r="D149" s="124" t="s">
        <v>1924</v>
      </c>
      <c r="E149" s="32">
        <v>3</v>
      </c>
      <c r="F149" s="250">
        <v>1.51</v>
      </c>
      <c r="G149" s="138">
        <f t="shared" si="10"/>
        <v>1.51</v>
      </c>
      <c r="H149" s="137">
        <f t="shared" si="8"/>
        <v>1.0569999999999999</v>
      </c>
      <c r="I149" s="193"/>
      <c r="J149" s="164">
        <f t="shared" si="11"/>
        <v>0</v>
      </c>
      <c r="K149" s="136">
        <f t="shared" si="9"/>
        <v>1.51</v>
      </c>
    </row>
    <row r="150" spans="1:11" s="165" customFormat="1" ht="109.15" customHeight="1" collapsed="1">
      <c r="A150" s="221" t="s">
        <v>1925</v>
      </c>
      <c r="B150" s="221" t="s">
        <v>1926</v>
      </c>
      <c r="C150" s="202" t="s">
        <v>1925</v>
      </c>
      <c r="D150" s="124" t="s">
        <v>1927</v>
      </c>
      <c r="E150" s="32">
        <v>3</v>
      </c>
      <c r="F150" s="250">
        <v>1.51</v>
      </c>
      <c r="G150" s="138">
        <f t="shared" si="10"/>
        <v>1.51</v>
      </c>
      <c r="H150" s="137">
        <f t="shared" si="8"/>
        <v>1.0569999999999999</v>
      </c>
      <c r="I150" s="193"/>
      <c r="J150" s="164">
        <f t="shared" si="11"/>
        <v>0</v>
      </c>
      <c r="K150" s="136">
        <f t="shared" si="9"/>
        <v>1.51</v>
      </c>
    </row>
    <row r="151" spans="1:11" s="165" customFormat="1" ht="109.15" customHeight="1">
      <c r="A151" s="221" t="s">
        <v>1928</v>
      </c>
      <c r="B151" s="221" t="s">
        <v>1929</v>
      </c>
      <c r="C151" s="202" t="s">
        <v>1928</v>
      </c>
      <c r="D151" s="124" t="s">
        <v>1930</v>
      </c>
      <c r="E151" s="32">
        <v>3</v>
      </c>
      <c r="F151" s="250">
        <v>1.51</v>
      </c>
      <c r="G151" s="138">
        <f t="shared" si="10"/>
        <v>1.51</v>
      </c>
      <c r="H151" s="137">
        <f t="shared" si="8"/>
        <v>1.0569999999999999</v>
      </c>
      <c r="I151" s="193"/>
      <c r="J151" s="164">
        <f t="shared" si="11"/>
        <v>0</v>
      </c>
      <c r="K151" s="136">
        <f t="shared" si="9"/>
        <v>1.51</v>
      </c>
    </row>
    <row r="152" spans="1:11" s="165" customFormat="1" ht="109.15" customHeight="1">
      <c r="A152" s="221" t="s">
        <v>1931</v>
      </c>
      <c r="B152" s="221" t="s">
        <v>1932</v>
      </c>
      <c r="C152" s="202" t="s">
        <v>1931</v>
      </c>
      <c r="D152" s="124" t="s">
        <v>1933</v>
      </c>
      <c r="E152" s="32">
        <v>3</v>
      </c>
      <c r="F152" s="250">
        <v>1.51</v>
      </c>
      <c r="G152" s="138">
        <f t="shared" si="10"/>
        <v>1.51</v>
      </c>
      <c r="H152" s="137">
        <f t="shared" si="8"/>
        <v>1.0569999999999999</v>
      </c>
      <c r="I152" s="193"/>
      <c r="J152" s="164">
        <f t="shared" si="11"/>
        <v>0</v>
      </c>
      <c r="K152" s="136">
        <f t="shared" si="9"/>
        <v>1.51</v>
      </c>
    </row>
    <row r="153" spans="1:11" s="165" customFormat="1" ht="109.15" customHeight="1">
      <c r="A153" s="221" t="s">
        <v>1934</v>
      </c>
      <c r="B153" s="221" t="s">
        <v>1935</v>
      </c>
      <c r="C153" s="202" t="s">
        <v>1934</v>
      </c>
      <c r="D153" s="124" t="s">
        <v>1936</v>
      </c>
      <c r="E153" s="32">
        <v>3</v>
      </c>
      <c r="F153" s="250">
        <v>1.51</v>
      </c>
      <c r="G153" s="138">
        <f t="shared" si="10"/>
        <v>1.51</v>
      </c>
      <c r="H153" s="137">
        <f t="shared" si="8"/>
        <v>1.0569999999999999</v>
      </c>
      <c r="I153" s="193"/>
      <c r="J153" s="164">
        <f t="shared" si="11"/>
        <v>0</v>
      </c>
      <c r="K153" s="136">
        <f t="shared" si="9"/>
        <v>1.51</v>
      </c>
    </row>
    <row r="154" spans="1:11" s="165" customFormat="1" ht="109.15" customHeight="1">
      <c r="A154" s="221" t="s">
        <v>1937</v>
      </c>
      <c r="B154" s="221" t="s">
        <v>1938</v>
      </c>
      <c r="C154" s="202" t="s">
        <v>1937</v>
      </c>
      <c r="D154" s="124" t="s">
        <v>1939</v>
      </c>
      <c r="E154" s="32">
        <v>3</v>
      </c>
      <c r="F154" s="250">
        <v>1.51</v>
      </c>
      <c r="G154" s="138">
        <f t="shared" si="10"/>
        <v>1.51</v>
      </c>
      <c r="H154" s="137">
        <f t="shared" si="8"/>
        <v>1.0569999999999999</v>
      </c>
      <c r="I154" s="193"/>
      <c r="J154" s="164">
        <f t="shared" si="11"/>
        <v>0</v>
      </c>
      <c r="K154" s="136">
        <f t="shared" si="9"/>
        <v>1.51</v>
      </c>
    </row>
    <row r="155" spans="1:11" s="165" customFormat="1" ht="109.15" customHeight="1">
      <c r="A155" s="221" t="s">
        <v>1940</v>
      </c>
      <c r="B155" s="221" t="s">
        <v>1941</v>
      </c>
      <c r="C155" s="202" t="s">
        <v>1940</v>
      </c>
      <c r="D155" s="124" t="s">
        <v>1942</v>
      </c>
      <c r="E155" s="32">
        <v>3</v>
      </c>
      <c r="F155" s="250">
        <v>1.51</v>
      </c>
      <c r="G155" s="138">
        <f t="shared" si="10"/>
        <v>1.51</v>
      </c>
      <c r="H155" s="137">
        <f t="shared" si="8"/>
        <v>1.0569999999999999</v>
      </c>
      <c r="I155" s="193"/>
      <c r="J155" s="164">
        <f t="shared" si="11"/>
        <v>0</v>
      </c>
      <c r="K155" s="136">
        <f t="shared" si="9"/>
        <v>1.51</v>
      </c>
    </row>
    <row r="156" spans="1:11" s="165" customFormat="1" ht="109.15" customHeight="1">
      <c r="A156" s="221" t="s">
        <v>1943</v>
      </c>
      <c r="B156" s="221" t="s">
        <v>1944</v>
      </c>
      <c r="C156" s="202" t="s">
        <v>1943</v>
      </c>
      <c r="D156" s="124" t="s">
        <v>1945</v>
      </c>
      <c r="E156" s="32">
        <v>3</v>
      </c>
      <c r="F156" s="250">
        <v>1.51</v>
      </c>
      <c r="G156" s="138">
        <f t="shared" si="10"/>
        <v>1.51</v>
      </c>
      <c r="H156" s="137">
        <f t="shared" si="8"/>
        <v>1.0569999999999999</v>
      </c>
      <c r="I156" s="193"/>
      <c r="J156" s="164">
        <f t="shared" si="11"/>
        <v>0</v>
      </c>
      <c r="K156" s="136">
        <f t="shared" si="9"/>
        <v>1.51</v>
      </c>
    </row>
    <row r="157" spans="1:11" s="165" customFormat="1" ht="109.15" customHeight="1">
      <c r="A157" s="221" t="s">
        <v>1946</v>
      </c>
      <c r="B157" s="221" t="s">
        <v>1947</v>
      </c>
      <c r="C157" s="202" t="s">
        <v>1946</v>
      </c>
      <c r="D157" s="124" t="s">
        <v>1948</v>
      </c>
      <c r="E157" s="32">
        <v>3</v>
      </c>
      <c r="F157" s="250">
        <v>1.51</v>
      </c>
      <c r="G157" s="138">
        <f t="shared" si="10"/>
        <v>1.51</v>
      </c>
      <c r="H157" s="137">
        <f t="shared" si="8"/>
        <v>1.0569999999999999</v>
      </c>
      <c r="I157" s="193"/>
      <c r="J157" s="164">
        <f t="shared" si="11"/>
        <v>0</v>
      </c>
      <c r="K157" s="136">
        <f t="shared" si="9"/>
        <v>1.51</v>
      </c>
    </row>
    <row r="158" spans="1:11" s="165" customFormat="1" ht="109.15" customHeight="1">
      <c r="A158" s="221" t="s">
        <v>1949</v>
      </c>
      <c r="B158" s="221" t="s">
        <v>1950</v>
      </c>
      <c r="C158" s="202" t="s">
        <v>1949</v>
      </c>
      <c r="D158" s="124" t="s">
        <v>1951</v>
      </c>
      <c r="E158" s="32">
        <v>3</v>
      </c>
      <c r="F158" s="250">
        <v>1.51</v>
      </c>
      <c r="G158" s="138">
        <f t="shared" si="10"/>
        <v>1.51</v>
      </c>
      <c r="H158" s="137">
        <f t="shared" si="8"/>
        <v>1.0569999999999999</v>
      </c>
      <c r="I158" s="193"/>
      <c r="J158" s="164">
        <f t="shared" si="11"/>
        <v>0</v>
      </c>
      <c r="K158" s="136">
        <f t="shared" si="9"/>
        <v>1.51</v>
      </c>
    </row>
    <row r="159" spans="1:11" s="165" customFormat="1" ht="109.15" customHeight="1">
      <c r="A159" s="221" t="s">
        <v>1952</v>
      </c>
      <c r="B159" s="221" t="s">
        <v>1953</v>
      </c>
      <c r="C159" s="202" t="s">
        <v>1952</v>
      </c>
      <c r="D159" s="124" t="s">
        <v>1954</v>
      </c>
      <c r="E159" s="32">
        <v>3</v>
      </c>
      <c r="F159" s="250">
        <v>1.51</v>
      </c>
      <c r="G159" s="138">
        <f t="shared" si="10"/>
        <v>1.51</v>
      </c>
      <c r="H159" s="137">
        <f t="shared" si="8"/>
        <v>1.0569999999999999</v>
      </c>
      <c r="I159" s="193"/>
      <c r="J159" s="164">
        <f t="shared" si="11"/>
        <v>0</v>
      </c>
      <c r="K159" s="136">
        <f t="shared" si="9"/>
        <v>1.51</v>
      </c>
    </row>
    <row r="160" spans="1:11" s="165" customFormat="1" ht="109.15" customHeight="1">
      <c r="A160" s="221" t="s">
        <v>1955</v>
      </c>
      <c r="B160" s="221" t="s">
        <v>1956</v>
      </c>
      <c r="C160" s="202" t="s">
        <v>1955</v>
      </c>
      <c r="D160" s="124" t="s">
        <v>1957</v>
      </c>
      <c r="E160" s="32">
        <v>3</v>
      </c>
      <c r="F160" s="250">
        <v>1.51</v>
      </c>
      <c r="G160" s="138">
        <f t="shared" si="10"/>
        <v>1.51</v>
      </c>
      <c r="H160" s="137">
        <f t="shared" si="8"/>
        <v>1.0569999999999999</v>
      </c>
      <c r="I160" s="193"/>
      <c r="J160" s="164">
        <f t="shared" si="11"/>
        <v>0</v>
      </c>
      <c r="K160" s="136">
        <f t="shared" si="9"/>
        <v>1.51</v>
      </c>
    </row>
    <row r="161" spans="1:11" s="165" customFormat="1" ht="109.15" customHeight="1">
      <c r="A161" s="221" t="s">
        <v>1958</v>
      </c>
      <c r="B161" s="221" t="s">
        <v>1959</v>
      </c>
      <c r="C161" s="202" t="s">
        <v>1958</v>
      </c>
      <c r="D161" s="124" t="s">
        <v>1960</v>
      </c>
      <c r="E161" s="32">
        <v>3</v>
      </c>
      <c r="F161" s="250">
        <v>1.51</v>
      </c>
      <c r="G161" s="138">
        <f t="shared" si="10"/>
        <v>1.51</v>
      </c>
      <c r="H161" s="137">
        <f t="shared" si="8"/>
        <v>1.0569999999999999</v>
      </c>
      <c r="I161" s="193"/>
      <c r="J161" s="164">
        <f t="shared" si="11"/>
        <v>0</v>
      </c>
      <c r="K161" s="136">
        <f t="shared" si="9"/>
        <v>1.51</v>
      </c>
    </row>
    <row r="162" spans="1:11" s="165" customFormat="1" ht="109.15" customHeight="1">
      <c r="A162" s="221" t="s">
        <v>1961</v>
      </c>
      <c r="B162" s="221" t="s">
        <v>1962</v>
      </c>
      <c r="C162" s="202" t="s">
        <v>1961</v>
      </c>
      <c r="D162" s="124" t="s">
        <v>1963</v>
      </c>
      <c r="E162" s="32">
        <v>3</v>
      </c>
      <c r="F162" s="250">
        <v>1.51</v>
      </c>
      <c r="G162" s="138">
        <f t="shared" si="10"/>
        <v>1.51</v>
      </c>
      <c r="H162" s="137">
        <f t="shared" si="8"/>
        <v>1.0569999999999999</v>
      </c>
      <c r="I162" s="193"/>
      <c r="J162" s="164">
        <f t="shared" si="11"/>
        <v>0</v>
      </c>
      <c r="K162" s="136">
        <f t="shared" si="9"/>
        <v>1.51</v>
      </c>
    </row>
    <row r="163" spans="1:11" s="165" customFormat="1" ht="109.15" customHeight="1">
      <c r="A163" s="221" t="s">
        <v>1964</v>
      </c>
      <c r="B163" s="221" t="s">
        <v>1965</v>
      </c>
      <c r="C163" s="202" t="s">
        <v>1964</v>
      </c>
      <c r="D163" s="124" t="s">
        <v>1966</v>
      </c>
      <c r="E163" s="32">
        <v>3</v>
      </c>
      <c r="F163" s="250">
        <v>1.51</v>
      </c>
      <c r="G163" s="138">
        <f t="shared" si="10"/>
        <v>1.51</v>
      </c>
      <c r="H163" s="137">
        <f t="shared" si="8"/>
        <v>1.0569999999999999</v>
      </c>
      <c r="I163" s="193"/>
      <c r="J163" s="164">
        <f t="shared" si="11"/>
        <v>0</v>
      </c>
      <c r="K163" s="136">
        <f t="shared" si="9"/>
        <v>1.51</v>
      </c>
    </row>
    <row r="164" spans="1:11" s="175" customFormat="1" ht="109.15" customHeight="1">
      <c r="A164" s="221" t="s">
        <v>1967</v>
      </c>
      <c r="B164" s="221" t="s">
        <v>1968</v>
      </c>
      <c r="C164" s="202" t="s">
        <v>1967</v>
      </c>
      <c r="D164" s="124" t="s">
        <v>1969</v>
      </c>
      <c r="E164" s="32">
        <v>3</v>
      </c>
      <c r="F164" s="250">
        <v>1.9</v>
      </c>
      <c r="G164" s="138">
        <f t="shared" si="10"/>
        <v>1.9</v>
      </c>
      <c r="H164" s="137">
        <f t="shared" si="8"/>
        <v>1.3299999999999998</v>
      </c>
      <c r="I164" s="193"/>
      <c r="J164" s="164">
        <f t="shared" si="11"/>
        <v>0</v>
      </c>
      <c r="K164" s="136">
        <f t="shared" si="9"/>
        <v>1.9</v>
      </c>
    </row>
    <row r="165" spans="1:11" s="175" customFormat="1" ht="109.15" customHeight="1">
      <c r="A165" s="221" t="s">
        <v>1970</v>
      </c>
      <c r="B165" s="221" t="s">
        <v>1971</v>
      </c>
      <c r="C165" s="202" t="s">
        <v>1970</v>
      </c>
      <c r="D165" s="124" t="s">
        <v>1972</v>
      </c>
      <c r="E165" s="32">
        <v>3</v>
      </c>
      <c r="F165" s="250">
        <v>1.9</v>
      </c>
      <c r="G165" s="138">
        <f t="shared" si="10"/>
        <v>1.9</v>
      </c>
      <c r="H165" s="137">
        <f t="shared" si="8"/>
        <v>1.3299999999999998</v>
      </c>
      <c r="I165" s="193"/>
      <c r="J165" s="164">
        <f t="shared" si="11"/>
        <v>0</v>
      </c>
      <c r="K165" s="136">
        <f t="shared" si="9"/>
        <v>1.9</v>
      </c>
    </row>
    <row r="166" spans="1:11" s="175" customFormat="1" ht="109.15" customHeight="1">
      <c r="A166" s="221" t="s">
        <v>1973</v>
      </c>
      <c r="B166" s="221" t="s">
        <v>1974</v>
      </c>
      <c r="C166" s="202" t="s">
        <v>1973</v>
      </c>
      <c r="D166" s="124" t="s">
        <v>1975</v>
      </c>
      <c r="E166" s="32">
        <v>3</v>
      </c>
      <c r="F166" s="250">
        <v>1.9</v>
      </c>
      <c r="G166" s="138">
        <f t="shared" si="10"/>
        <v>1.9</v>
      </c>
      <c r="H166" s="137">
        <f t="shared" si="8"/>
        <v>1.3299999999999998</v>
      </c>
      <c r="I166" s="193"/>
      <c r="J166" s="164">
        <f t="shared" si="11"/>
        <v>0</v>
      </c>
      <c r="K166" s="136">
        <f t="shared" si="9"/>
        <v>1.9</v>
      </c>
    </row>
    <row r="167" spans="1:11" s="176" customFormat="1" ht="109.15" customHeight="1">
      <c r="A167" s="221" t="s">
        <v>1976</v>
      </c>
      <c r="B167" s="221" t="s">
        <v>1977</v>
      </c>
      <c r="C167" s="202" t="s">
        <v>1976</v>
      </c>
      <c r="D167" s="124" t="s">
        <v>1978</v>
      </c>
      <c r="E167" s="32">
        <v>3</v>
      </c>
      <c r="F167" s="250">
        <v>1.9</v>
      </c>
      <c r="G167" s="138">
        <f t="shared" si="10"/>
        <v>1.9</v>
      </c>
      <c r="H167" s="137">
        <f t="shared" si="8"/>
        <v>1.3299999999999998</v>
      </c>
      <c r="I167" s="193"/>
      <c r="J167" s="164">
        <f t="shared" si="11"/>
        <v>0</v>
      </c>
      <c r="K167" s="136">
        <f t="shared" si="9"/>
        <v>1.9</v>
      </c>
    </row>
    <row r="168" spans="1:11" s="176" customFormat="1" ht="109.15" customHeight="1">
      <c r="A168" s="221" t="s">
        <v>1979</v>
      </c>
      <c r="B168" s="221" t="s">
        <v>1980</v>
      </c>
      <c r="C168" s="202" t="s">
        <v>1979</v>
      </c>
      <c r="D168" s="124" t="s">
        <v>1981</v>
      </c>
      <c r="E168" s="32">
        <v>3</v>
      </c>
      <c r="F168" s="250">
        <v>1.9</v>
      </c>
      <c r="G168" s="138">
        <f t="shared" si="10"/>
        <v>1.9</v>
      </c>
      <c r="H168" s="137">
        <f t="shared" si="8"/>
        <v>1.3299999999999998</v>
      </c>
      <c r="I168" s="193"/>
      <c r="J168" s="164">
        <f t="shared" si="11"/>
        <v>0</v>
      </c>
      <c r="K168" s="136">
        <f t="shared" si="9"/>
        <v>1.9</v>
      </c>
    </row>
    <row r="169" spans="1:11" s="176" customFormat="1" ht="109.15" customHeight="1">
      <c r="A169" s="221" t="s">
        <v>1982</v>
      </c>
      <c r="B169" s="221" t="s">
        <v>1983</v>
      </c>
      <c r="C169" s="202" t="s">
        <v>1982</v>
      </c>
      <c r="D169" s="124" t="s">
        <v>1984</v>
      </c>
      <c r="E169" s="32">
        <v>3</v>
      </c>
      <c r="F169" s="250">
        <v>1.9</v>
      </c>
      <c r="G169" s="138">
        <f t="shared" si="10"/>
        <v>1.9</v>
      </c>
      <c r="H169" s="137">
        <f t="shared" si="8"/>
        <v>1.3299999999999998</v>
      </c>
      <c r="I169" s="193"/>
      <c r="J169" s="164">
        <f t="shared" si="11"/>
        <v>0</v>
      </c>
      <c r="K169" s="136">
        <f t="shared" si="9"/>
        <v>1.9</v>
      </c>
    </row>
    <row r="170" spans="1:11" s="176" customFormat="1" ht="109.15" customHeight="1">
      <c r="A170" s="221" t="s">
        <v>1985</v>
      </c>
      <c r="B170" s="221" t="s">
        <v>1986</v>
      </c>
      <c r="C170" s="202" t="s">
        <v>1985</v>
      </c>
      <c r="D170" s="124" t="s">
        <v>1987</v>
      </c>
      <c r="E170" s="32">
        <v>3</v>
      </c>
      <c r="F170" s="250">
        <v>1.9</v>
      </c>
      <c r="G170" s="138">
        <f t="shared" si="10"/>
        <v>1.9</v>
      </c>
      <c r="H170" s="137">
        <f t="shared" si="8"/>
        <v>1.3299999999999998</v>
      </c>
      <c r="I170" s="193"/>
      <c r="J170" s="164">
        <f t="shared" si="11"/>
        <v>0</v>
      </c>
      <c r="K170" s="136">
        <f t="shared" si="9"/>
        <v>1.9</v>
      </c>
    </row>
    <row r="171" spans="1:11" s="176" customFormat="1" ht="109.15" customHeight="1">
      <c r="A171" s="221" t="s">
        <v>1988</v>
      </c>
      <c r="B171" s="221" t="s">
        <v>1989</v>
      </c>
      <c r="C171" s="202" t="s">
        <v>1988</v>
      </c>
      <c r="D171" s="124" t="s">
        <v>1990</v>
      </c>
      <c r="E171" s="32">
        <v>3</v>
      </c>
      <c r="F171" s="250">
        <v>1.9</v>
      </c>
      <c r="G171" s="138">
        <f t="shared" si="10"/>
        <v>1.9</v>
      </c>
      <c r="H171" s="137">
        <f t="shared" si="8"/>
        <v>1.3299999999999998</v>
      </c>
      <c r="I171" s="193"/>
      <c r="J171" s="164">
        <f t="shared" si="11"/>
        <v>0</v>
      </c>
      <c r="K171" s="136">
        <f>IF($I$172&gt;29,G171*(1-0.3),G171)</f>
        <v>1.9</v>
      </c>
    </row>
    <row r="172" spans="1:11" s="148" customFormat="1" ht="35.1" customHeight="1">
      <c r="A172" s="317"/>
      <c r="B172" s="318"/>
      <c r="C172" s="319"/>
      <c r="D172" s="320" t="s">
        <v>1496</v>
      </c>
      <c r="E172" s="318"/>
      <c r="F172" s="321"/>
      <c r="G172" s="321"/>
      <c r="H172" s="321"/>
      <c r="I172" s="322">
        <f>SUBTOTAL(9,I124:I171)</f>
        <v>0</v>
      </c>
      <c r="J172" s="334">
        <f>SUBTOTAL(9,J124:J171)</f>
        <v>0</v>
      </c>
      <c r="K172" s="324"/>
    </row>
    <row r="173" spans="1:11" s="148" customFormat="1" ht="35.1" customHeight="1">
      <c r="A173" s="325"/>
      <c r="B173" s="321"/>
      <c r="C173" s="326"/>
      <c r="D173" s="320" t="s">
        <v>1700</v>
      </c>
      <c r="E173" s="327"/>
      <c r="F173" s="321"/>
      <c r="G173" s="321"/>
      <c r="H173" s="321"/>
      <c r="I173" s="328"/>
      <c r="J173" s="321">
        <f>IF(I172&gt;29,30%,0)</f>
        <v>0</v>
      </c>
      <c r="K173" s="324"/>
    </row>
    <row r="174" spans="1:11" s="148" customFormat="1" ht="35.1" customHeight="1">
      <c r="A174" s="317"/>
      <c r="B174" s="329"/>
      <c r="C174" s="319"/>
      <c r="D174" s="320" t="s">
        <v>26</v>
      </c>
      <c r="E174" s="330"/>
      <c r="F174" s="331"/>
      <c r="G174" s="331"/>
      <c r="H174" s="321"/>
      <c r="I174" s="332"/>
      <c r="J174" s="334">
        <f>J172-(J172*J173)</f>
        <v>0</v>
      </c>
      <c r="K174" s="324"/>
    </row>
    <row r="176" spans="1:11" ht="108.75">
      <c r="A176" s="317"/>
      <c r="B176" s="329"/>
      <c r="C176" s="319"/>
      <c r="D176" s="451" t="s">
        <v>26</v>
      </c>
      <c r="E176" s="330"/>
      <c r="F176" s="331"/>
      <c r="G176" s="331"/>
      <c r="H176" s="321"/>
      <c r="I176" s="332"/>
      <c r="J176" s="453">
        <f>SUM(J174+J122+J70)</f>
        <v>0</v>
      </c>
      <c r="K176" s="324"/>
    </row>
  </sheetData>
  <autoFilter ref="A17:K174" xr:uid="{D02571BA-D2D6-4C4C-A36F-46CFB2C2542E}"/>
  <phoneticPr fontId="69" type="noConversion"/>
  <conditionalFormatting sqref="I20:I67">
    <cfRule type="expression" dxfId="27" priority="5">
      <formula>$I$68&lt;30</formula>
    </cfRule>
  </conditionalFormatting>
  <conditionalFormatting sqref="I72:I119">
    <cfRule type="expression" dxfId="26" priority="4">
      <formula>$I$120&lt;30</formula>
    </cfRule>
  </conditionalFormatting>
  <conditionalFormatting sqref="I124:I171">
    <cfRule type="expression" dxfId="25" priority="3">
      <formula>$I$172&lt;30</formula>
    </cfRule>
  </conditionalFormatting>
  <hyperlinks>
    <hyperlink ref="F12" r:id="rId1" xr:uid="{047E647F-E38E-4A09-B56A-C4C8679A2428}"/>
  </hyperlinks>
  <pageMargins left="0.7" right="0.7" top="0.75" bottom="0.75" header="0.3" footer="0.3"/>
  <pageSetup paperSize="9"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C8233-AA00-4AD5-A87A-FD816EFC53E7}">
  <dimension ref="A1:S46"/>
  <sheetViews>
    <sheetView zoomScale="55" zoomScaleNormal="55" workbookViewId="0">
      <selection activeCell="C11" sqref="C11"/>
    </sheetView>
  </sheetViews>
  <sheetFormatPr defaultColWidth="11.42578125" defaultRowHeight="26.25" outlineLevelRow="1"/>
  <cols>
    <col min="1" max="1" width="25.7109375" style="21" customWidth="1"/>
    <col min="2" max="2" width="21.7109375" style="27" customWidth="1"/>
    <col min="3" max="3" width="38.28515625" style="21" customWidth="1"/>
    <col min="4" max="4" width="91.42578125" style="24" customWidth="1"/>
    <col min="5" max="5" width="10.28515625" style="22" customWidth="1"/>
    <col min="6" max="6" width="15.5703125" style="6" customWidth="1"/>
    <col min="7" max="7" width="23.28515625" style="6" customWidth="1"/>
    <col min="8" max="8" width="20.28515625" style="6" customWidth="1"/>
    <col min="9" max="9" width="12.5703125" style="111" customWidth="1"/>
    <col min="10" max="10" width="20.28515625" style="6" customWidth="1"/>
    <col min="11" max="11" width="22.7109375" customWidth="1"/>
    <col min="12" max="12" width="134.28515625" bestFit="1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7.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31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39.6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148"/>
      <c r="M10" s="148"/>
      <c r="N10" s="148"/>
      <c r="O10" s="148"/>
      <c r="P10" s="148"/>
      <c r="Q10" s="148"/>
      <c r="R10" s="148"/>
      <c r="S10" s="49"/>
    </row>
    <row r="11" spans="1:19" s="1" customFormat="1" ht="50.65" customHeight="1" outlineLevel="1">
      <c r="A11" s="8"/>
      <c r="B11" s="51"/>
      <c r="C11" s="51"/>
      <c r="D11" s="51"/>
      <c r="E11" s="5"/>
      <c r="F11" s="11"/>
      <c r="G11" s="11"/>
      <c r="H11" s="11"/>
      <c r="I11" s="199"/>
      <c r="J11" s="3"/>
      <c r="K11" s="6"/>
      <c r="L11" s="148"/>
      <c r="M11" s="148"/>
      <c r="N11" s="148"/>
      <c r="O11" s="148"/>
      <c r="P11" s="148"/>
      <c r="Q11" s="148"/>
      <c r="R11" s="148"/>
      <c r="S11" s="49"/>
    </row>
    <row r="12" spans="1:19" s="1" customFormat="1" ht="31.5" customHeight="1" outlineLevel="1">
      <c r="A12" s="146" t="s">
        <v>9</v>
      </c>
      <c r="B12" s="147"/>
      <c r="C12" s="147"/>
      <c r="D12" s="157"/>
      <c r="E12" s="157"/>
      <c r="F12" s="163" t="s">
        <v>10</v>
      </c>
      <c r="G12" s="163"/>
      <c r="H12" s="163"/>
      <c r="I12" s="199"/>
      <c r="J12" s="3"/>
      <c r="K12" s="6"/>
      <c r="L12" s="148"/>
      <c r="M12" s="148"/>
      <c r="N12" s="148"/>
      <c r="O12" s="148"/>
      <c r="P12" s="148"/>
      <c r="Q12" s="148"/>
      <c r="R12" s="148"/>
    </row>
    <row r="13" spans="1:19" s="189" customFormat="1" ht="43.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8"/>
      <c r="M13" s="148"/>
      <c r="N13" s="148"/>
      <c r="O13" s="148"/>
      <c r="P13" s="148"/>
      <c r="Q13" s="148"/>
      <c r="R13" s="148"/>
    </row>
    <row r="14" spans="1:19" ht="36" customHeight="1">
      <c r="A14" s="155"/>
      <c r="B14" s="155"/>
      <c r="C14" s="156"/>
      <c r="D14" s="156" t="s">
        <v>1498</v>
      </c>
      <c r="E14" s="155"/>
      <c r="F14" s="155"/>
      <c r="G14" s="155"/>
      <c r="H14" s="155"/>
      <c r="I14" s="191"/>
      <c r="J14" s="155"/>
      <c r="L14" s="148"/>
      <c r="M14" s="148"/>
      <c r="N14" s="148"/>
      <c r="O14" s="148"/>
      <c r="P14" s="148"/>
      <c r="Q14" s="148"/>
      <c r="R14" s="148"/>
    </row>
    <row r="15" spans="1:19" ht="46.15" customHeight="1">
      <c r="A15" s="155"/>
      <c r="B15" s="155"/>
      <c r="C15" s="156"/>
      <c r="D15" s="119" t="s">
        <v>1991</v>
      </c>
      <c r="E15" s="155"/>
      <c r="F15" s="155"/>
      <c r="G15" s="155"/>
      <c r="H15" s="155"/>
      <c r="I15" s="191"/>
      <c r="J15" s="155"/>
      <c r="L15" s="148"/>
      <c r="M15" s="148"/>
      <c r="N15" s="148"/>
      <c r="O15" s="148"/>
      <c r="P15" s="148"/>
      <c r="Q15" s="148"/>
      <c r="R15" s="148"/>
    </row>
    <row r="16" spans="1:19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8"/>
      <c r="M16" s="148"/>
      <c r="N16" s="148"/>
      <c r="O16" s="148"/>
      <c r="P16" s="148"/>
      <c r="Q16" s="148"/>
      <c r="R16" s="148"/>
    </row>
    <row r="17" spans="1:18" s="23" customFormat="1" ht="85.5" customHeight="1">
      <c r="A17" s="279" t="s">
        <v>14</v>
      </c>
      <c r="B17" s="280" t="s">
        <v>16</v>
      </c>
      <c r="C17" s="281" t="s">
        <v>15</v>
      </c>
      <c r="D17" s="282" t="s">
        <v>17</v>
      </c>
      <c r="E17" s="283" t="s">
        <v>18</v>
      </c>
      <c r="F17" s="284" t="s">
        <v>19</v>
      </c>
      <c r="G17" s="285" t="s">
        <v>20</v>
      </c>
      <c r="H17" s="286" t="s">
        <v>181</v>
      </c>
      <c r="I17" s="287" t="s">
        <v>25</v>
      </c>
      <c r="J17" s="288" t="s">
        <v>26</v>
      </c>
      <c r="K17" s="285" t="s">
        <v>182</v>
      </c>
      <c r="L17" s="148"/>
      <c r="M17" s="148"/>
      <c r="N17" s="148"/>
      <c r="O17" s="148"/>
      <c r="P17" s="148"/>
      <c r="Q17" s="148"/>
      <c r="R17" s="148"/>
    </row>
    <row r="18" spans="1:18" s="1" customFormat="1" ht="48" customHeight="1">
      <c r="A18" s="289"/>
      <c r="B18" s="290"/>
      <c r="C18" s="290"/>
      <c r="D18" s="291" t="s">
        <v>1992</v>
      </c>
      <c r="E18" s="290"/>
      <c r="F18" s="290"/>
      <c r="G18" s="290"/>
      <c r="H18" s="290"/>
      <c r="I18" s="292"/>
      <c r="J18" s="290"/>
      <c r="K18" s="293"/>
      <c r="L18" s="148"/>
      <c r="M18" s="148"/>
      <c r="N18" s="148"/>
      <c r="O18" s="148"/>
      <c r="P18" s="148"/>
      <c r="Q18" s="148"/>
      <c r="R18" s="148"/>
    </row>
    <row r="19" spans="1:18" s="165" customFormat="1" ht="109.15" customHeight="1">
      <c r="A19" s="207" t="s">
        <v>1993</v>
      </c>
      <c r="B19" s="211" t="s">
        <v>1994</v>
      </c>
      <c r="C19" s="225" t="s">
        <v>1993</v>
      </c>
      <c r="D19" s="52" t="s">
        <v>1995</v>
      </c>
      <c r="E19" s="235">
        <v>1</v>
      </c>
      <c r="F19" s="58">
        <v>11.01</v>
      </c>
      <c r="G19" s="238">
        <f t="shared" ref="G19:G43" si="0">F19*(1-$D$11)</f>
        <v>11.01</v>
      </c>
      <c r="H19" s="238">
        <f>G19*(1-0.25)</f>
        <v>8.2575000000000003</v>
      </c>
      <c r="I19" s="193"/>
      <c r="J19" s="164">
        <f>I19*F19</f>
        <v>0</v>
      </c>
      <c r="K19" s="136">
        <f>IF($I$39&gt;5,G19*(1-0.25),G19)</f>
        <v>11.01</v>
      </c>
      <c r="L19" s="148"/>
      <c r="M19" s="148"/>
      <c r="N19" s="148"/>
      <c r="O19" s="148"/>
      <c r="P19" s="148"/>
      <c r="Q19" s="148"/>
      <c r="R19" s="148"/>
    </row>
    <row r="20" spans="1:18" s="165" customFormat="1" ht="109.15" customHeight="1">
      <c r="A20" s="213" t="s">
        <v>1996</v>
      </c>
      <c r="B20" s="10" t="s">
        <v>1997</v>
      </c>
      <c r="C20" s="225" t="s">
        <v>1996</v>
      </c>
      <c r="D20" s="52" t="s">
        <v>1998</v>
      </c>
      <c r="E20" s="235">
        <v>1</v>
      </c>
      <c r="F20" s="58">
        <v>11.01</v>
      </c>
      <c r="G20" s="238">
        <f t="shared" si="0"/>
        <v>11.01</v>
      </c>
      <c r="H20" s="238">
        <f t="shared" ref="H20:H43" si="1">G20*(1-0.25)</f>
        <v>8.2575000000000003</v>
      </c>
      <c r="I20" s="193"/>
      <c r="J20" s="164">
        <f t="shared" ref="J20:J43" si="2">I20*F20</f>
        <v>0</v>
      </c>
      <c r="K20" s="136">
        <f t="shared" ref="K20:K42" si="3">IF($I$39&gt;5,G20*(1-0.25),G20)</f>
        <v>11.01</v>
      </c>
      <c r="L20" s="148"/>
      <c r="M20" s="148"/>
      <c r="N20" s="148"/>
      <c r="O20" s="148"/>
      <c r="P20" s="148"/>
      <c r="Q20" s="148"/>
      <c r="R20" s="148"/>
    </row>
    <row r="21" spans="1:18" s="165" customFormat="1" ht="109.15" customHeight="1">
      <c r="A21" s="213" t="s">
        <v>1999</v>
      </c>
      <c r="B21" s="10" t="s">
        <v>2000</v>
      </c>
      <c r="C21" s="225" t="s">
        <v>1999</v>
      </c>
      <c r="D21" s="52" t="s">
        <v>2001</v>
      </c>
      <c r="E21" s="235">
        <v>1</v>
      </c>
      <c r="F21" s="58">
        <v>11.01</v>
      </c>
      <c r="G21" s="238">
        <f t="shared" si="0"/>
        <v>11.01</v>
      </c>
      <c r="H21" s="238">
        <f t="shared" si="1"/>
        <v>8.2575000000000003</v>
      </c>
      <c r="I21" s="193"/>
      <c r="J21" s="164">
        <f t="shared" si="2"/>
        <v>0</v>
      </c>
      <c r="K21" s="136">
        <f t="shared" si="3"/>
        <v>11.01</v>
      </c>
      <c r="L21" s="148"/>
      <c r="M21" s="148"/>
      <c r="N21" s="148"/>
      <c r="O21" s="148"/>
      <c r="P21" s="148"/>
      <c r="Q21" s="148"/>
      <c r="R21" s="148"/>
    </row>
    <row r="22" spans="1:18" s="175" customFormat="1" ht="109.15" customHeight="1">
      <c r="A22" s="239" t="s">
        <v>2002</v>
      </c>
      <c r="B22" s="240" t="s">
        <v>2003</v>
      </c>
      <c r="C22" s="225" t="s">
        <v>2002</v>
      </c>
      <c r="D22" s="52" t="s">
        <v>2004</v>
      </c>
      <c r="E22" s="235">
        <v>1</v>
      </c>
      <c r="F22" s="58">
        <v>11.01</v>
      </c>
      <c r="G22" s="238">
        <f t="shared" si="0"/>
        <v>11.01</v>
      </c>
      <c r="H22" s="238">
        <f t="shared" si="1"/>
        <v>8.2575000000000003</v>
      </c>
      <c r="I22" s="193"/>
      <c r="J22" s="164">
        <f t="shared" si="2"/>
        <v>0</v>
      </c>
      <c r="K22" s="136">
        <f t="shared" si="3"/>
        <v>11.01</v>
      </c>
      <c r="L22" s="148"/>
      <c r="M22" s="148"/>
      <c r="N22" s="148"/>
      <c r="O22" s="148"/>
      <c r="P22" s="148"/>
      <c r="Q22" s="148"/>
      <c r="R22" s="148"/>
    </row>
    <row r="23" spans="1:18" s="175" customFormat="1" ht="109.15" customHeight="1">
      <c r="A23" s="117" t="s">
        <v>2005</v>
      </c>
      <c r="B23" s="118" t="s">
        <v>2006</v>
      </c>
      <c r="C23" s="225" t="s">
        <v>2005</v>
      </c>
      <c r="D23" s="52" t="s">
        <v>2007</v>
      </c>
      <c r="E23" s="235">
        <v>1</v>
      </c>
      <c r="F23" s="58">
        <v>12.24</v>
      </c>
      <c r="G23" s="238">
        <f t="shared" si="0"/>
        <v>12.24</v>
      </c>
      <c r="H23" s="238">
        <f t="shared" si="1"/>
        <v>9.18</v>
      </c>
      <c r="I23" s="193"/>
      <c r="J23" s="164">
        <f t="shared" si="2"/>
        <v>0</v>
      </c>
      <c r="K23" s="136">
        <f t="shared" si="3"/>
        <v>12.24</v>
      </c>
      <c r="L23" s="148"/>
      <c r="M23" s="148"/>
      <c r="N23" s="148"/>
      <c r="O23" s="148"/>
      <c r="P23" s="148"/>
      <c r="Q23" s="148"/>
      <c r="R23" s="148"/>
    </row>
    <row r="24" spans="1:18" s="175" customFormat="1" ht="109.15" customHeight="1">
      <c r="A24" s="117" t="s">
        <v>2008</v>
      </c>
      <c r="B24" s="210" t="s">
        <v>2009</v>
      </c>
      <c r="C24" s="225" t="s">
        <v>2008</v>
      </c>
      <c r="D24" s="52" t="s">
        <v>2010</v>
      </c>
      <c r="E24" s="235">
        <v>1</v>
      </c>
      <c r="F24" s="58">
        <v>17.690000000000001</v>
      </c>
      <c r="G24" s="238">
        <f t="shared" si="0"/>
        <v>17.690000000000001</v>
      </c>
      <c r="H24" s="238">
        <f t="shared" si="1"/>
        <v>13.267500000000002</v>
      </c>
      <c r="I24" s="193"/>
      <c r="J24" s="164">
        <f t="shared" si="2"/>
        <v>0</v>
      </c>
      <c r="K24" s="136">
        <f t="shared" si="3"/>
        <v>17.690000000000001</v>
      </c>
      <c r="L24" s="148"/>
      <c r="M24" s="148"/>
      <c r="N24" s="148"/>
      <c r="O24" s="148"/>
      <c r="P24" s="148"/>
      <c r="Q24" s="148"/>
      <c r="R24" s="148"/>
    </row>
    <row r="25" spans="1:18" s="176" customFormat="1" ht="109.15" customHeight="1">
      <c r="A25" s="117" t="s">
        <v>2011</v>
      </c>
      <c r="B25" s="210" t="s">
        <v>2012</v>
      </c>
      <c r="C25" s="225" t="s">
        <v>2011</v>
      </c>
      <c r="D25" s="52" t="s">
        <v>2013</v>
      </c>
      <c r="E25" s="235">
        <v>1</v>
      </c>
      <c r="F25" s="58">
        <v>17.309999999999999</v>
      </c>
      <c r="G25" s="238">
        <f t="shared" si="0"/>
        <v>17.309999999999999</v>
      </c>
      <c r="H25" s="238">
        <f t="shared" si="1"/>
        <v>12.982499999999998</v>
      </c>
      <c r="I25" s="193"/>
      <c r="J25" s="164">
        <f t="shared" si="2"/>
        <v>0</v>
      </c>
      <c r="K25" s="136">
        <f t="shared" si="3"/>
        <v>17.309999999999999</v>
      </c>
      <c r="L25" s="148"/>
      <c r="M25" s="148"/>
      <c r="N25" s="148"/>
      <c r="O25" s="148"/>
      <c r="P25" s="148"/>
      <c r="Q25" s="148"/>
      <c r="R25" s="148"/>
    </row>
    <row r="26" spans="1:18" s="176" customFormat="1" ht="109.15" customHeight="1">
      <c r="A26" s="117" t="s">
        <v>2014</v>
      </c>
      <c r="B26" s="210" t="s">
        <v>2015</v>
      </c>
      <c r="C26" s="225" t="s">
        <v>2014</v>
      </c>
      <c r="D26" s="52" t="s">
        <v>2016</v>
      </c>
      <c r="E26" s="235">
        <v>1</v>
      </c>
      <c r="F26" s="58">
        <v>27.26</v>
      </c>
      <c r="G26" s="238">
        <f t="shared" si="0"/>
        <v>27.26</v>
      </c>
      <c r="H26" s="238">
        <f t="shared" si="1"/>
        <v>20.445</v>
      </c>
      <c r="I26" s="193"/>
      <c r="J26" s="164">
        <f t="shared" si="2"/>
        <v>0</v>
      </c>
      <c r="K26" s="136">
        <f t="shared" si="3"/>
        <v>27.26</v>
      </c>
      <c r="L26" s="148"/>
      <c r="M26" s="148"/>
      <c r="N26" s="148"/>
      <c r="O26" s="148"/>
      <c r="P26" s="148"/>
      <c r="Q26" s="148"/>
      <c r="R26" s="148"/>
    </row>
    <row r="27" spans="1:18" s="176" customFormat="1" ht="109.15" customHeight="1">
      <c r="A27" s="117" t="s">
        <v>2017</v>
      </c>
      <c r="B27" s="210" t="s">
        <v>2018</v>
      </c>
      <c r="C27" s="225" t="s">
        <v>2017</v>
      </c>
      <c r="D27" s="52" t="s">
        <v>2019</v>
      </c>
      <c r="E27" s="235">
        <v>1</v>
      </c>
      <c r="F27" s="58">
        <v>21.81</v>
      </c>
      <c r="G27" s="238">
        <f t="shared" si="0"/>
        <v>21.81</v>
      </c>
      <c r="H27" s="238">
        <f t="shared" si="1"/>
        <v>16.357499999999998</v>
      </c>
      <c r="I27" s="193"/>
      <c r="J27" s="164">
        <f t="shared" si="2"/>
        <v>0</v>
      </c>
      <c r="K27" s="136">
        <f t="shared" si="3"/>
        <v>21.81</v>
      </c>
      <c r="L27" s="148"/>
      <c r="M27" s="148"/>
      <c r="N27" s="148"/>
      <c r="O27" s="148"/>
      <c r="P27" s="148"/>
      <c r="Q27" s="148"/>
      <c r="R27" s="148"/>
    </row>
    <row r="28" spans="1:18" s="176" customFormat="1" ht="109.15" customHeight="1">
      <c r="A28" s="117" t="s">
        <v>2020</v>
      </c>
      <c r="B28" s="210" t="s">
        <v>2021</v>
      </c>
      <c r="C28" s="225" t="s">
        <v>2020</v>
      </c>
      <c r="D28" s="52" t="s">
        <v>2022</v>
      </c>
      <c r="E28" s="235">
        <v>1</v>
      </c>
      <c r="F28" s="58">
        <v>22.55</v>
      </c>
      <c r="G28" s="238">
        <f t="shared" si="0"/>
        <v>22.55</v>
      </c>
      <c r="H28" s="238">
        <f t="shared" si="1"/>
        <v>16.912500000000001</v>
      </c>
      <c r="I28" s="193"/>
      <c r="J28" s="164">
        <f t="shared" si="2"/>
        <v>0</v>
      </c>
      <c r="K28" s="136">
        <f t="shared" si="3"/>
        <v>22.55</v>
      </c>
      <c r="L28" s="148"/>
      <c r="M28" s="148"/>
      <c r="N28" s="148"/>
      <c r="O28" s="148"/>
      <c r="P28" s="148"/>
      <c r="Q28" s="148"/>
      <c r="R28" s="148"/>
    </row>
    <row r="29" spans="1:18" s="176" customFormat="1" ht="109.15" customHeight="1">
      <c r="A29" s="117" t="s">
        <v>2023</v>
      </c>
      <c r="B29" s="210" t="s">
        <v>2024</v>
      </c>
      <c r="C29" s="225" t="s">
        <v>2023</v>
      </c>
      <c r="D29" s="52" t="s">
        <v>2025</v>
      </c>
      <c r="E29" s="235">
        <v>1</v>
      </c>
      <c r="F29" s="58">
        <v>47.78</v>
      </c>
      <c r="G29" s="238">
        <f t="shared" si="0"/>
        <v>47.78</v>
      </c>
      <c r="H29" s="238">
        <f t="shared" si="1"/>
        <v>35.835000000000001</v>
      </c>
      <c r="I29" s="193"/>
      <c r="J29" s="164">
        <f t="shared" si="2"/>
        <v>0</v>
      </c>
      <c r="K29" s="136">
        <f t="shared" si="3"/>
        <v>47.78</v>
      </c>
      <c r="L29" s="148"/>
      <c r="M29" s="148"/>
      <c r="N29" s="148"/>
      <c r="O29" s="148"/>
      <c r="P29" s="148"/>
      <c r="Q29" s="148"/>
      <c r="R29" s="148"/>
    </row>
    <row r="30" spans="1:18" s="176" customFormat="1" ht="109.15" customHeight="1">
      <c r="A30" s="117" t="s">
        <v>2026</v>
      </c>
      <c r="B30" s="210" t="s">
        <v>2027</v>
      </c>
      <c r="C30" s="225" t="s">
        <v>2026</v>
      </c>
      <c r="D30" s="52" t="s">
        <v>2028</v>
      </c>
      <c r="E30" s="235">
        <v>1</v>
      </c>
      <c r="F30" s="58">
        <v>35.46</v>
      </c>
      <c r="G30" s="238">
        <f t="shared" si="0"/>
        <v>35.46</v>
      </c>
      <c r="H30" s="238">
        <f t="shared" si="1"/>
        <v>26.594999999999999</v>
      </c>
      <c r="I30" s="193"/>
      <c r="J30" s="164">
        <f t="shared" si="2"/>
        <v>0</v>
      </c>
      <c r="K30" s="136">
        <f t="shared" si="3"/>
        <v>35.46</v>
      </c>
      <c r="L30" s="148"/>
      <c r="M30" s="148"/>
      <c r="N30" s="148"/>
      <c r="O30" s="148"/>
      <c r="P30" s="148"/>
      <c r="Q30" s="148"/>
      <c r="R30" s="148"/>
    </row>
    <row r="31" spans="1:18" s="176" customFormat="1" ht="109.15" customHeight="1">
      <c r="A31" s="117" t="s">
        <v>2029</v>
      </c>
      <c r="B31" s="210" t="s">
        <v>2030</v>
      </c>
      <c r="C31" s="225" t="s">
        <v>2029</v>
      </c>
      <c r="D31" s="52" t="s">
        <v>2031</v>
      </c>
      <c r="E31" s="235">
        <v>1</v>
      </c>
      <c r="F31" s="58">
        <v>23.97</v>
      </c>
      <c r="G31" s="238">
        <f t="shared" si="0"/>
        <v>23.97</v>
      </c>
      <c r="H31" s="238">
        <f t="shared" si="1"/>
        <v>17.977499999999999</v>
      </c>
      <c r="I31" s="193"/>
      <c r="J31" s="164">
        <f t="shared" si="2"/>
        <v>0</v>
      </c>
      <c r="K31" s="136">
        <f t="shared" si="3"/>
        <v>23.97</v>
      </c>
      <c r="L31" s="148"/>
      <c r="M31" s="148"/>
      <c r="N31" s="148"/>
      <c r="O31" s="148"/>
      <c r="P31" s="148"/>
      <c r="Q31" s="148"/>
      <c r="R31" s="148"/>
    </row>
    <row r="32" spans="1:18" s="176" customFormat="1" ht="109.15" customHeight="1">
      <c r="A32" s="117" t="s">
        <v>2032</v>
      </c>
      <c r="B32" s="210" t="s">
        <v>2033</v>
      </c>
      <c r="C32" s="225" t="s">
        <v>2032</v>
      </c>
      <c r="D32" s="52" t="s">
        <v>2034</v>
      </c>
      <c r="E32" s="235">
        <v>1</v>
      </c>
      <c r="F32" s="58">
        <v>28.73</v>
      </c>
      <c r="G32" s="238">
        <f t="shared" si="0"/>
        <v>28.73</v>
      </c>
      <c r="H32" s="238">
        <f t="shared" si="1"/>
        <v>21.547499999999999</v>
      </c>
      <c r="I32" s="193"/>
      <c r="J32" s="164">
        <f t="shared" si="2"/>
        <v>0</v>
      </c>
      <c r="K32" s="136">
        <f t="shared" si="3"/>
        <v>28.73</v>
      </c>
      <c r="L32" s="148"/>
      <c r="M32" s="148"/>
      <c r="N32" s="148"/>
      <c r="O32" s="148"/>
      <c r="P32" s="148"/>
      <c r="Q32" s="148"/>
      <c r="R32" s="148"/>
    </row>
    <row r="33" spans="1:19" s="176" customFormat="1" ht="109.15" customHeight="1">
      <c r="A33" s="207" t="s">
        <v>2035</v>
      </c>
      <c r="B33" s="211" t="s">
        <v>2036</v>
      </c>
      <c r="C33" s="225" t="s">
        <v>2035</v>
      </c>
      <c r="D33" s="52" t="s">
        <v>2037</v>
      </c>
      <c r="E33" s="235">
        <v>1</v>
      </c>
      <c r="F33" s="58">
        <v>28.09</v>
      </c>
      <c r="G33" s="238">
        <f t="shared" si="0"/>
        <v>28.09</v>
      </c>
      <c r="H33" s="238">
        <f t="shared" si="1"/>
        <v>21.067499999999999</v>
      </c>
      <c r="I33" s="193"/>
      <c r="J33" s="164">
        <f t="shared" si="2"/>
        <v>0</v>
      </c>
      <c r="K33" s="136">
        <f t="shared" si="3"/>
        <v>28.09</v>
      </c>
      <c r="L33" s="148"/>
      <c r="M33" s="148"/>
      <c r="N33" s="148"/>
      <c r="O33" s="148"/>
      <c r="P33" s="148"/>
      <c r="Q33" s="148"/>
      <c r="R33" s="148"/>
    </row>
    <row r="34" spans="1:19" s="176" customFormat="1" ht="109.15" customHeight="1">
      <c r="A34" s="207" t="s">
        <v>2038</v>
      </c>
      <c r="B34" s="211" t="s">
        <v>2039</v>
      </c>
      <c r="C34" s="225" t="s">
        <v>2038</v>
      </c>
      <c r="D34" s="52" t="s">
        <v>2040</v>
      </c>
      <c r="E34" s="235">
        <v>1</v>
      </c>
      <c r="F34" s="58">
        <v>14.07</v>
      </c>
      <c r="G34" s="238">
        <f t="shared" si="0"/>
        <v>14.07</v>
      </c>
      <c r="H34" s="238">
        <f t="shared" si="1"/>
        <v>10.5525</v>
      </c>
      <c r="I34" s="193"/>
      <c r="J34" s="164">
        <f t="shared" si="2"/>
        <v>0</v>
      </c>
      <c r="K34" s="136">
        <f t="shared" si="3"/>
        <v>14.07</v>
      </c>
      <c r="L34" s="148"/>
      <c r="M34" s="148"/>
      <c r="N34" s="148"/>
      <c r="O34" s="148"/>
      <c r="P34" s="148"/>
      <c r="Q34" s="148"/>
      <c r="R34" s="148"/>
    </row>
    <row r="35" spans="1:19" s="176" customFormat="1" ht="109.15" customHeight="1">
      <c r="A35" s="207" t="s">
        <v>2041</v>
      </c>
      <c r="B35" s="211" t="s">
        <v>2042</v>
      </c>
      <c r="C35" s="225" t="s">
        <v>2041</v>
      </c>
      <c r="D35" s="52" t="s">
        <v>2043</v>
      </c>
      <c r="E35" s="235">
        <v>1</v>
      </c>
      <c r="F35" s="58">
        <v>17.97</v>
      </c>
      <c r="G35" s="238">
        <f t="shared" si="0"/>
        <v>17.97</v>
      </c>
      <c r="H35" s="238">
        <f t="shared" si="1"/>
        <v>13.477499999999999</v>
      </c>
      <c r="I35" s="193"/>
      <c r="J35" s="164">
        <f t="shared" si="2"/>
        <v>0</v>
      </c>
      <c r="K35" s="136">
        <f t="shared" si="3"/>
        <v>17.97</v>
      </c>
      <c r="L35" s="148"/>
      <c r="M35" s="148"/>
      <c r="N35" s="148"/>
      <c r="O35" s="148"/>
      <c r="P35" s="148"/>
      <c r="Q35" s="148"/>
      <c r="R35" s="148"/>
    </row>
    <row r="36" spans="1:19" s="176" customFormat="1" ht="109.15" customHeight="1">
      <c r="A36" s="117" t="s">
        <v>2044</v>
      </c>
      <c r="B36" s="241" t="s">
        <v>2045</v>
      </c>
      <c r="C36" s="225" t="s">
        <v>2044</v>
      </c>
      <c r="D36" s="52" t="s">
        <v>2046</v>
      </c>
      <c r="E36" s="235">
        <v>1</v>
      </c>
      <c r="F36" s="58">
        <v>10.029999999999999</v>
      </c>
      <c r="G36" s="238">
        <f t="shared" si="0"/>
        <v>10.029999999999999</v>
      </c>
      <c r="H36" s="238">
        <f t="shared" si="1"/>
        <v>7.5224999999999991</v>
      </c>
      <c r="I36" s="193"/>
      <c r="J36" s="164">
        <f t="shared" si="2"/>
        <v>0</v>
      </c>
      <c r="K36" s="136">
        <f t="shared" si="3"/>
        <v>10.029999999999999</v>
      </c>
      <c r="L36" s="148"/>
      <c r="M36" s="148"/>
      <c r="N36" s="148"/>
      <c r="O36" s="148"/>
      <c r="P36" s="148"/>
      <c r="Q36" s="148"/>
      <c r="R36" s="148"/>
    </row>
    <row r="37" spans="1:19" s="176" customFormat="1" ht="109.15" customHeight="1">
      <c r="A37" s="117" t="s">
        <v>2047</v>
      </c>
      <c r="B37" s="241" t="s">
        <v>2048</v>
      </c>
      <c r="C37" s="225" t="s">
        <v>2047</v>
      </c>
      <c r="D37" s="52" t="s">
        <v>2049</v>
      </c>
      <c r="E37" s="235">
        <v>1</v>
      </c>
      <c r="F37" s="58">
        <v>17.73</v>
      </c>
      <c r="G37" s="238">
        <f t="shared" si="0"/>
        <v>17.73</v>
      </c>
      <c r="H37" s="238">
        <f t="shared" si="1"/>
        <v>13.297499999999999</v>
      </c>
      <c r="I37" s="193"/>
      <c r="J37" s="164">
        <f t="shared" si="2"/>
        <v>0</v>
      </c>
      <c r="K37" s="136">
        <f t="shared" si="3"/>
        <v>17.73</v>
      </c>
      <c r="L37" s="148"/>
      <c r="M37" s="148"/>
      <c r="N37" s="148"/>
      <c r="O37" s="148"/>
      <c r="P37" s="148"/>
      <c r="Q37" s="148"/>
      <c r="R37" s="148"/>
    </row>
    <row r="38" spans="1:19" s="176" customFormat="1" ht="109.15" customHeight="1">
      <c r="A38" s="117" t="s">
        <v>2050</v>
      </c>
      <c r="B38" s="241" t="s">
        <v>2051</v>
      </c>
      <c r="C38" s="225" t="s">
        <v>2050</v>
      </c>
      <c r="D38" s="52" t="s">
        <v>2052</v>
      </c>
      <c r="E38" s="235">
        <v>1</v>
      </c>
      <c r="F38" s="58">
        <v>24.09</v>
      </c>
      <c r="G38" s="238">
        <f t="shared" si="0"/>
        <v>24.09</v>
      </c>
      <c r="H38" s="238">
        <f t="shared" si="1"/>
        <v>18.067499999999999</v>
      </c>
      <c r="I38" s="193"/>
      <c r="J38" s="164">
        <f t="shared" si="2"/>
        <v>0</v>
      </c>
      <c r="K38" s="136">
        <f t="shared" si="3"/>
        <v>24.09</v>
      </c>
      <c r="L38" s="148"/>
      <c r="M38" s="148"/>
      <c r="N38" s="148"/>
      <c r="O38" s="148"/>
      <c r="P38" s="148"/>
      <c r="Q38" s="148"/>
      <c r="R38" s="148"/>
    </row>
    <row r="39" spans="1:19" s="148" customFormat="1" ht="101.25">
      <c r="A39" s="117" t="s">
        <v>2053</v>
      </c>
      <c r="B39" s="241" t="s">
        <v>2054</v>
      </c>
      <c r="C39" s="225" t="s">
        <v>2053</v>
      </c>
      <c r="D39" s="52" t="s">
        <v>2055</v>
      </c>
      <c r="E39" s="235">
        <v>1</v>
      </c>
      <c r="F39" s="58">
        <v>51.89</v>
      </c>
      <c r="G39" s="238">
        <f t="shared" si="0"/>
        <v>51.89</v>
      </c>
      <c r="H39" s="238">
        <f t="shared" si="1"/>
        <v>38.917500000000004</v>
      </c>
      <c r="I39" s="193"/>
      <c r="J39" s="164">
        <f t="shared" si="2"/>
        <v>0</v>
      </c>
      <c r="K39" s="136">
        <f t="shared" si="3"/>
        <v>51.89</v>
      </c>
      <c r="S39" s="176"/>
    </row>
    <row r="40" spans="1:19" s="148" customFormat="1" ht="101.25">
      <c r="A40" s="117" t="s">
        <v>2056</v>
      </c>
      <c r="B40" s="241" t="s">
        <v>2057</v>
      </c>
      <c r="C40" s="225" t="s">
        <v>2056</v>
      </c>
      <c r="D40" s="52" t="s">
        <v>2058</v>
      </c>
      <c r="E40" s="235">
        <v>1</v>
      </c>
      <c r="F40" s="58">
        <v>31.01</v>
      </c>
      <c r="G40" s="238">
        <f t="shared" si="0"/>
        <v>31.01</v>
      </c>
      <c r="H40" s="238">
        <f t="shared" si="1"/>
        <v>23.2575</v>
      </c>
      <c r="I40" s="193"/>
      <c r="J40" s="164">
        <f t="shared" si="2"/>
        <v>0</v>
      </c>
      <c r="K40" s="136">
        <f t="shared" si="3"/>
        <v>31.01</v>
      </c>
      <c r="S40" s="176"/>
    </row>
    <row r="41" spans="1:19" s="148" customFormat="1" ht="101.25">
      <c r="A41" s="117" t="s">
        <v>2059</v>
      </c>
      <c r="B41" s="241" t="s">
        <v>2060</v>
      </c>
      <c r="C41" s="225" t="s">
        <v>2059</v>
      </c>
      <c r="D41" s="52" t="s">
        <v>2061</v>
      </c>
      <c r="E41" s="235">
        <v>1</v>
      </c>
      <c r="F41" s="58">
        <v>14.37</v>
      </c>
      <c r="G41" s="238">
        <f t="shared" si="0"/>
        <v>14.37</v>
      </c>
      <c r="H41" s="238">
        <f t="shared" si="1"/>
        <v>10.7775</v>
      </c>
      <c r="I41" s="193"/>
      <c r="J41" s="164">
        <f t="shared" si="2"/>
        <v>0</v>
      </c>
      <c r="K41" s="136">
        <f t="shared" si="3"/>
        <v>14.37</v>
      </c>
      <c r="S41" s="176"/>
    </row>
    <row r="42" spans="1:19" ht="101.25">
      <c r="A42" s="117" t="s">
        <v>2062</v>
      </c>
      <c r="B42" s="241" t="s">
        <v>2063</v>
      </c>
      <c r="C42" s="225" t="s">
        <v>2062</v>
      </c>
      <c r="D42" s="52" t="s">
        <v>2064</v>
      </c>
      <c r="E42" s="235">
        <v>1</v>
      </c>
      <c r="F42" s="58">
        <v>31.35</v>
      </c>
      <c r="G42" s="238">
        <f t="shared" si="0"/>
        <v>31.35</v>
      </c>
      <c r="H42" s="238">
        <f t="shared" si="1"/>
        <v>23.512500000000003</v>
      </c>
      <c r="I42" s="193"/>
      <c r="J42" s="164">
        <f t="shared" si="2"/>
        <v>0</v>
      </c>
      <c r="K42" s="136">
        <f t="shared" si="3"/>
        <v>31.35</v>
      </c>
      <c r="L42" s="148"/>
      <c r="M42" s="148"/>
      <c r="N42" s="148"/>
      <c r="O42" s="148"/>
    </row>
    <row r="43" spans="1:19" ht="101.25">
      <c r="A43" s="117" t="s">
        <v>2065</v>
      </c>
      <c r="B43" s="241" t="s">
        <v>2066</v>
      </c>
      <c r="C43" s="202" t="s">
        <v>2065</v>
      </c>
      <c r="D43" s="52" t="s">
        <v>2067</v>
      </c>
      <c r="E43" s="235">
        <v>1</v>
      </c>
      <c r="F43" s="58">
        <v>34.119999999999997</v>
      </c>
      <c r="G43" s="238">
        <f t="shared" si="0"/>
        <v>34.119999999999997</v>
      </c>
      <c r="H43" s="238">
        <f t="shared" si="1"/>
        <v>25.589999999999996</v>
      </c>
      <c r="I43" s="193"/>
      <c r="J43" s="164">
        <f t="shared" si="2"/>
        <v>0</v>
      </c>
      <c r="K43" s="136">
        <f>IF($I$39&gt;5,G43*(1-0.25),G43)</f>
        <v>34.119999999999997</v>
      </c>
      <c r="L43" s="148"/>
      <c r="M43" s="148"/>
      <c r="N43" s="148"/>
      <c r="O43" s="148"/>
    </row>
    <row r="44" spans="1:19" ht="40.5" customHeight="1">
      <c r="A44" s="317"/>
      <c r="B44" s="318"/>
      <c r="C44" s="319"/>
      <c r="D44" s="320" t="s">
        <v>1496</v>
      </c>
      <c r="E44" s="318"/>
      <c r="F44" s="321"/>
      <c r="G44" s="321"/>
      <c r="H44" s="321"/>
      <c r="I44" s="322">
        <f>SUBTOTAL(9,I19:I43)</f>
        <v>0</v>
      </c>
      <c r="J44" s="334">
        <f>SUBTOTAL(9,J19:J43)</f>
        <v>0</v>
      </c>
      <c r="K44" s="324"/>
      <c r="L44" s="148"/>
      <c r="M44" s="148"/>
      <c r="N44" s="148"/>
      <c r="O44" s="148"/>
      <c r="P44" s="148"/>
      <c r="Q44" s="148"/>
      <c r="R44" s="148"/>
      <c r="S44" s="148"/>
    </row>
    <row r="45" spans="1:19" ht="34.5" customHeight="1">
      <c r="A45" s="325"/>
      <c r="B45" s="321"/>
      <c r="C45" s="326"/>
      <c r="D45" s="320" t="s">
        <v>2068</v>
      </c>
      <c r="E45" s="327"/>
      <c r="F45" s="321"/>
      <c r="G45" s="321"/>
      <c r="H45" s="321"/>
      <c r="I45" s="328"/>
      <c r="J45" s="321">
        <f>IF(I44&gt;19,25%,0)</f>
        <v>0</v>
      </c>
      <c r="K45" s="324"/>
      <c r="L45" s="148"/>
      <c r="M45" s="148"/>
      <c r="N45" s="148"/>
      <c r="O45" s="148"/>
      <c r="P45" s="148"/>
      <c r="Q45" s="148"/>
      <c r="R45" s="148"/>
      <c r="S45" s="148"/>
    </row>
    <row r="46" spans="1:19" ht="36.75" customHeight="1">
      <c r="A46" s="317"/>
      <c r="B46" s="329"/>
      <c r="C46" s="319"/>
      <c r="D46" s="320" t="s">
        <v>26</v>
      </c>
      <c r="E46" s="330"/>
      <c r="F46" s="331"/>
      <c r="G46" s="331"/>
      <c r="H46" s="321"/>
      <c r="I46" s="332"/>
      <c r="J46" s="334">
        <f>J44-(J44*J45)</f>
        <v>0</v>
      </c>
      <c r="K46" s="324"/>
      <c r="L46" s="148"/>
      <c r="M46" s="148"/>
      <c r="N46" s="148"/>
      <c r="O46" s="148"/>
      <c r="P46" s="148"/>
      <c r="Q46" s="148"/>
      <c r="R46" s="148"/>
      <c r="S46" s="148"/>
    </row>
  </sheetData>
  <autoFilter ref="A17:K41" xr:uid="{AE3ACB71-AEB1-46BD-A869-6501E1160500}"/>
  <conditionalFormatting sqref="A19:A43">
    <cfRule type="duplicateValues" dxfId="24" priority="5"/>
  </conditionalFormatting>
  <conditionalFormatting sqref="I19:I43">
    <cfRule type="expression" dxfId="23" priority="3">
      <formula>$I$44&lt;20</formula>
    </cfRule>
  </conditionalFormatting>
  <hyperlinks>
    <hyperlink ref="F12" r:id="rId1" xr:uid="{A93F9835-1CED-49C5-A8D8-F42F997AE0DE}"/>
  </hyperlinks>
  <pageMargins left="0.7" right="0.7" top="0.75" bottom="0.75" header="0.3" footer="0.3"/>
  <pageSetup paperSize="9" orientation="portrait" verticalDpi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621E0-4D4C-4BC9-85CB-8043C971884C}">
  <dimension ref="A1:S41"/>
  <sheetViews>
    <sheetView zoomScale="55" zoomScaleNormal="55" workbookViewId="0">
      <selection activeCell="C10" sqref="C10"/>
    </sheetView>
  </sheetViews>
  <sheetFormatPr defaultColWidth="11.42578125" defaultRowHeight="26.25" outlineLevelRow="1"/>
  <cols>
    <col min="1" max="1" width="25.7109375" style="21" customWidth="1"/>
    <col min="2" max="2" width="21.7109375" style="27" customWidth="1"/>
    <col min="3" max="3" width="38.28515625" style="21" customWidth="1"/>
    <col min="4" max="4" width="91.42578125" style="24" customWidth="1"/>
    <col min="5" max="5" width="10.28515625" style="22" customWidth="1"/>
    <col min="6" max="6" width="15.5703125" style="6" customWidth="1"/>
    <col min="7" max="7" width="23.28515625" style="6" customWidth="1"/>
    <col min="8" max="8" width="20.28515625" style="6" customWidth="1"/>
    <col min="9" max="9" width="12.5703125" style="111" customWidth="1"/>
    <col min="10" max="10" width="20.28515625" style="6" customWidth="1"/>
    <col min="11" max="11" width="22.7109375" customWidth="1"/>
    <col min="12" max="12" width="134.28515625" bestFit="1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7.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31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39.6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148"/>
      <c r="M10" s="148"/>
      <c r="N10" s="148"/>
      <c r="O10" s="148"/>
      <c r="P10" s="148"/>
      <c r="Q10" s="148"/>
      <c r="R10" s="148"/>
      <c r="S10" s="49"/>
    </row>
    <row r="11" spans="1:19" s="1" customFormat="1" ht="50.65" customHeight="1" outlineLevel="1">
      <c r="A11" s="8"/>
      <c r="B11" s="51"/>
      <c r="C11" s="51"/>
      <c r="D11" s="51"/>
      <c r="E11" s="5"/>
      <c r="F11" s="11"/>
      <c r="G11" s="11"/>
      <c r="H11" s="11"/>
      <c r="I11" s="199"/>
      <c r="J11" s="3"/>
      <c r="K11" s="6"/>
      <c r="L11" s="148"/>
      <c r="M11" s="148"/>
      <c r="N11" s="148"/>
      <c r="O11" s="148"/>
      <c r="P11" s="148"/>
      <c r="Q11" s="148"/>
      <c r="R11" s="148"/>
      <c r="S11" s="49"/>
    </row>
    <row r="12" spans="1:19" s="1" customFormat="1" ht="31.5" customHeight="1" outlineLevel="1">
      <c r="A12" s="146" t="s">
        <v>9</v>
      </c>
      <c r="B12" s="147"/>
      <c r="C12" s="147"/>
      <c r="D12" s="157"/>
      <c r="E12" s="157"/>
      <c r="F12" s="163" t="s">
        <v>10</v>
      </c>
      <c r="G12" s="163"/>
      <c r="H12" s="163"/>
      <c r="I12" s="199"/>
      <c r="J12" s="3"/>
      <c r="K12" s="6"/>
      <c r="L12" s="148"/>
      <c r="M12" s="148"/>
      <c r="N12" s="148"/>
      <c r="O12" s="148"/>
      <c r="P12" s="148"/>
      <c r="Q12" s="148"/>
      <c r="R12" s="148"/>
    </row>
    <row r="13" spans="1:19" s="189" customFormat="1" ht="43.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8"/>
      <c r="M13" s="148"/>
      <c r="N13" s="148"/>
      <c r="O13" s="148"/>
      <c r="P13" s="148"/>
      <c r="Q13" s="148"/>
      <c r="R13" s="148"/>
    </row>
    <row r="14" spans="1:19" ht="36" customHeight="1">
      <c r="A14" s="155"/>
      <c r="B14" s="155"/>
      <c r="C14" s="156"/>
      <c r="D14" s="156" t="s">
        <v>1498</v>
      </c>
      <c r="E14" s="155"/>
      <c r="F14" s="155"/>
      <c r="G14" s="155"/>
      <c r="H14" s="155"/>
      <c r="I14" s="191"/>
      <c r="J14" s="155"/>
      <c r="L14" s="148"/>
      <c r="M14" s="148"/>
      <c r="N14" s="148"/>
      <c r="O14" s="148"/>
      <c r="P14" s="148"/>
      <c r="Q14" s="148"/>
      <c r="R14" s="148"/>
    </row>
    <row r="15" spans="1:19" ht="46.15" customHeight="1">
      <c r="A15" s="155"/>
      <c r="B15" s="155"/>
      <c r="C15" s="156"/>
      <c r="D15" s="119" t="s">
        <v>2069</v>
      </c>
      <c r="E15" s="155"/>
      <c r="F15" s="155"/>
      <c r="G15" s="155"/>
      <c r="H15" s="155"/>
      <c r="I15" s="191"/>
      <c r="J15" s="155"/>
      <c r="L15" s="148"/>
      <c r="M15" s="148"/>
      <c r="N15" s="148"/>
      <c r="O15" s="148"/>
      <c r="P15" s="148"/>
      <c r="Q15" s="148"/>
      <c r="R15" s="148"/>
    </row>
    <row r="16" spans="1:19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8"/>
      <c r="M16" s="148"/>
      <c r="N16" s="148"/>
      <c r="O16" s="148"/>
      <c r="P16" s="148"/>
      <c r="Q16" s="148"/>
      <c r="R16" s="148"/>
    </row>
    <row r="17" spans="1:18" s="23" customFormat="1" ht="85.5" customHeight="1">
      <c r="A17" s="279" t="s">
        <v>14</v>
      </c>
      <c r="B17" s="280" t="s">
        <v>16</v>
      </c>
      <c r="C17" s="281" t="s">
        <v>15</v>
      </c>
      <c r="D17" s="282" t="s">
        <v>17</v>
      </c>
      <c r="E17" s="283" t="s">
        <v>18</v>
      </c>
      <c r="F17" s="284" t="s">
        <v>19</v>
      </c>
      <c r="G17" s="285" t="s">
        <v>20</v>
      </c>
      <c r="H17" s="286" t="s">
        <v>181</v>
      </c>
      <c r="I17" s="287" t="s">
        <v>25</v>
      </c>
      <c r="J17" s="288" t="s">
        <v>26</v>
      </c>
      <c r="K17" s="285" t="s">
        <v>182</v>
      </c>
      <c r="L17" s="148"/>
      <c r="M17" s="148"/>
      <c r="N17" s="148"/>
      <c r="O17" s="148"/>
      <c r="P17" s="148"/>
      <c r="Q17" s="148"/>
      <c r="R17" s="148"/>
    </row>
    <row r="18" spans="1:18" s="1" customFormat="1" ht="48" customHeight="1">
      <c r="A18" s="289"/>
      <c r="B18" s="290"/>
      <c r="C18" s="290"/>
      <c r="D18" s="291" t="s">
        <v>2070</v>
      </c>
      <c r="E18" s="290"/>
      <c r="F18" s="290"/>
      <c r="G18" s="290"/>
      <c r="H18" s="290"/>
      <c r="I18" s="292"/>
      <c r="J18" s="290"/>
      <c r="K18" s="293"/>
      <c r="L18" s="148"/>
      <c r="M18" s="148"/>
      <c r="N18" s="148"/>
      <c r="O18" s="148"/>
      <c r="P18" s="148"/>
      <c r="Q18" s="148"/>
      <c r="R18" s="148"/>
    </row>
    <row r="19" spans="1:18" s="165" customFormat="1" ht="109.15" customHeight="1">
      <c r="A19" s="207" t="s">
        <v>2071</v>
      </c>
      <c r="B19" s="211" t="s">
        <v>2072</v>
      </c>
      <c r="C19" s="225" t="s">
        <v>2071</v>
      </c>
      <c r="D19" s="52" t="s">
        <v>2073</v>
      </c>
      <c r="E19" s="235">
        <v>3</v>
      </c>
      <c r="F19" s="58">
        <v>6.24</v>
      </c>
      <c r="G19" s="238">
        <f t="shared" ref="G19:G38" si="0">F19*(1-$D$11)</f>
        <v>6.24</v>
      </c>
      <c r="H19" s="238">
        <f>G19*(1-0.25)</f>
        <v>4.68</v>
      </c>
      <c r="I19" s="193"/>
      <c r="J19" s="164">
        <f>I19*F19</f>
        <v>0</v>
      </c>
      <c r="K19" s="136">
        <f>IF($I$39&gt;5,G19*(1-0.15),G19)</f>
        <v>6.24</v>
      </c>
      <c r="L19" s="148"/>
      <c r="M19" s="148"/>
      <c r="N19" s="148"/>
      <c r="O19" s="148"/>
      <c r="P19" s="148"/>
      <c r="Q19" s="148"/>
      <c r="R19" s="148"/>
    </row>
    <row r="20" spans="1:18" s="165" customFormat="1" ht="109.15" customHeight="1">
      <c r="A20" s="213" t="s">
        <v>2074</v>
      </c>
      <c r="B20" s="10" t="s">
        <v>2075</v>
      </c>
      <c r="C20" s="225" t="s">
        <v>2074</v>
      </c>
      <c r="D20" s="52" t="s">
        <v>2076</v>
      </c>
      <c r="E20" s="235">
        <v>3</v>
      </c>
      <c r="F20" s="58">
        <v>6.24</v>
      </c>
      <c r="G20" s="238">
        <f t="shared" si="0"/>
        <v>6.24</v>
      </c>
      <c r="H20" s="238">
        <f t="shared" ref="H20:H38" si="1">G20*(1-0.25)</f>
        <v>4.68</v>
      </c>
      <c r="I20" s="193"/>
      <c r="J20" s="164">
        <f t="shared" ref="J20:J38" si="2">I20*F20</f>
        <v>0</v>
      </c>
      <c r="K20" s="136">
        <f t="shared" ref="K20:K38" si="3">IF($I$39&gt;5,G20*(1-0.15),G20)</f>
        <v>6.24</v>
      </c>
      <c r="L20" s="148"/>
      <c r="M20" s="148"/>
      <c r="N20" s="148"/>
      <c r="O20" s="148"/>
      <c r="P20" s="148"/>
      <c r="Q20" s="148"/>
      <c r="R20" s="148"/>
    </row>
    <row r="21" spans="1:18" s="165" customFormat="1" ht="109.15" customHeight="1">
      <c r="A21" s="213" t="s">
        <v>2077</v>
      </c>
      <c r="B21" s="10" t="s">
        <v>2078</v>
      </c>
      <c r="C21" s="225" t="s">
        <v>2077</v>
      </c>
      <c r="D21" s="52" t="s">
        <v>2079</v>
      </c>
      <c r="E21" s="235">
        <v>3</v>
      </c>
      <c r="F21" s="58">
        <v>6.24</v>
      </c>
      <c r="G21" s="238">
        <f t="shared" si="0"/>
        <v>6.24</v>
      </c>
      <c r="H21" s="238">
        <f t="shared" si="1"/>
        <v>4.68</v>
      </c>
      <c r="I21" s="193"/>
      <c r="J21" s="164">
        <f t="shared" si="2"/>
        <v>0</v>
      </c>
      <c r="K21" s="136">
        <f t="shared" si="3"/>
        <v>6.24</v>
      </c>
      <c r="L21" s="148"/>
      <c r="M21" s="148"/>
      <c r="N21" s="148"/>
      <c r="O21" s="148"/>
      <c r="P21" s="148"/>
      <c r="Q21" s="148"/>
      <c r="R21" s="148"/>
    </row>
    <row r="22" spans="1:18" s="175" customFormat="1" ht="109.15" customHeight="1">
      <c r="A22" s="239" t="s">
        <v>2080</v>
      </c>
      <c r="B22" s="240" t="s">
        <v>2081</v>
      </c>
      <c r="C22" s="225" t="s">
        <v>2080</v>
      </c>
      <c r="D22" s="52" t="s">
        <v>2082</v>
      </c>
      <c r="E22" s="235">
        <v>3</v>
      </c>
      <c r="F22" s="58">
        <v>6.24</v>
      </c>
      <c r="G22" s="238">
        <f t="shared" si="0"/>
        <v>6.24</v>
      </c>
      <c r="H22" s="238">
        <f t="shared" si="1"/>
        <v>4.68</v>
      </c>
      <c r="I22" s="193"/>
      <c r="J22" s="164">
        <f t="shared" si="2"/>
        <v>0</v>
      </c>
      <c r="K22" s="136">
        <f t="shared" si="3"/>
        <v>6.24</v>
      </c>
      <c r="L22" s="148"/>
      <c r="M22" s="148"/>
      <c r="N22" s="148"/>
      <c r="O22" s="148"/>
      <c r="P22" s="148"/>
      <c r="Q22" s="148"/>
      <c r="R22" s="148"/>
    </row>
    <row r="23" spans="1:18" s="175" customFormat="1" ht="109.15" customHeight="1">
      <c r="A23" s="117" t="s">
        <v>2083</v>
      </c>
      <c r="B23" s="118" t="s">
        <v>2084</v>
      </c>
      <c r="C23" s="225" t="s">
        <v>2083</v>
      </c>
      <c r="D23" s="52" t="s">
        <v>2085</v>
      </c>
      <c r="E23" s="235">
        <v>3</v>
      </c>
      <c r="F23" s="58">
        <v>6.24</v>
      </c>
      <c r="G23" s="238">
        <f t="shared" si="0"/>
        <v>6.24</v>
      </c>
      <c r="H23" s="238">
        <f t="shared" si="1"/>
        <v>4.68</v>
      </c>
      <c r="I23" s="193"/>
      <c r="J23" s="164">
        <f t="shared" si="2"/>
        <v>0</v>
      </c>
      <c r="K23" s="136">
        <f t="shared" si="3"/>
        <v>6.24</v>
      </c>
      <c r="L23" s="148"/>
      <c r="M23" s="148"/>
      <c r="N23" s="148"/>
      <c r="O23" s="148"/>
      <c r="P23" s="148"/>
      <c r="Q23" s="148"/>
      <c r="R23" s="148"/>
    </row>
    <row r="24" spans="1:18" s="175" customFormat="1" ht="109.15" customHeight="1">
      <c r="A24" s="117" t="s">
        <v>2086</v>
      </c>
      <c r="B24" s="210" t="s">
        <v>2087</v>
      </c>
      <c r="C24" s="225" t="s">
        <v>2086</v>
      </c>
      <c r="D24" s="52" t="s">
        <v>2088</v>
      </c>
      <c r="E24" s="235">
        <v>3</v>
      </c>
      <c r="F24" s="58">
        <v>6.24</v>
      </c>
      <c r="G24" s="238">
        <f t="shared" si="0"/>
        <v>6.24</v>
      </c>
      <c r="H24" s="238">
        <f t="shared" si="1"/>
        <v>4.68</v>
      </c>
      <c r="I24" s="193"/>
      <c r="J24" s="164">
        <f t="shared" si="2"/>
        <v>0</v>
      </c>
      <c r="K24" s="136">
        <f t="shared" si="3"/>
        <v>6.24</v>
      </c>
      <c r="L24" s="148"/>
      <c r="M24" s="148"/>
      <c r="N24" s="148"/>
      <c r="O24" s="148"/>
      <c r="P24" s="148"/>
      <c r="Q24" s="148"/>
      <c r="R24" s="148"/>
    </row>
    <row r="25" spans="1:18" s="176" customFormat="1" ht="109.15" customHeight="1">
      <c r="A25" s="117" t="s">
        <v>2089</v>
      </c>
      <c r="B25" s="210" t="s">
        <v>2090</v>
      </c>
      <c r="C25" s="225" t="s">
        <v>2089</v>
      </c>
      <c r="D25" s="52" t="s">
        <v>2091</v>
      </c>
      <c r="E25" s="235">
        <v>3</v>
      </c>
      <c r="F25" s="58">
        <v>6.24</v>
      </c>
      <c r="G25" s="238">
        <f t="shared" si="0"/>
        <v>6.24</v>
      </c>
      <c r="H25" s="238">
        <f t="shared" si="1"/>
        <v>4.68</v>
      </c>
      <c r="I25" s="193"/>
      <c r="J25" s="164">
        <f t="shared" si="2"/>
        <v>0</v>
      </c>
      <c r="K25" s="136">
        <f t="shared" si="3"/>
        <v>6.24</v>
      </c>
      <c r="L25" s="148"/>
      <c r="M25" s="148"/>
      <c r="N25" s="148"/>
      <c r="O25" s="148"/>
      <c r="P25" s="148"/>
      <c r="Q25" s="148"/>
      <c r="R25" s="148"/>
    </row>
    <row r="26" spans="1:18" s="176" customFormat="1" ht="109.15" customHeight="1">
      <c r="A26" s="117" t="s">
        <v>2092</v>
      </c>
      <c r="B26" s="210" t="s">
        <v>2093</v>
      </c>
      <c r="C26" s="225" t="s">
        <v>2092</v>
      </c>
      <c r="D26" s="52" t="s">
        <v>2094</v>
      </c>
      <c r="E26" s="235">
        <v>3</v>
      </c>
      <c r="F26" s="58">
        <v>6.24</v>
      </c>
      <c r="G26" s="238">
        <f t="shared" si="0"/>
        <v>6.24</v>
      </c>
      <c r="H26" s="238">
        <f t="shared" si="1"/>
        <v>4.68</v>
      </c>
      <c r="I26" s="193"/>
      <c r="J26" s="164">
        <f t="shared" si="2"/>
        <v>0</v>
      </c>
      <c r="K26" s="136">
        <f t="shared" si="3"/>
        <v>6.24</v>
      </c>
      <c r="L26" s="148"/>
      <c r="M26" s="148"/>
      <c r="N26" s="148"/>
      <c r="O26" s="148"/>
      <c r="P26" s="148"/>
      <c r="Q26" s="148"/>
      <c r="R26" s="148"/>
    </row>
    <row r="27" spans="1:18" s="176" customFormat="1" ht="109.15" customHeight="1">
      <c r="A27" s="117" t="s">
        <v>2095</v>
      </c>
      <c r="B27" s="210" t="s">
        <v>2096</v>
      </c>
      <c r="C27" s="225" t="s">
        <v>2095</v>
      </c>
      <c r="D27" s="52" t="s">
        <v>2097</v>
      </c>
      <c r="E27" s="235">
        <v>3</v>
      </c>
      <c r="F27" s="58">
        <v>6.24</v>
      </c>
      <c r="G27" s="238">
        <f t="shared" si="0"/>
        <v>6.24</v>
      </c>
      <c r="H27" s="238">
        <f t="shared" si="1"/>
        <v>4.68</v>
      </c>
      <c r="I27" s="193"/>
      <c r="J27" s="164">
        <f t="shared" si="2"/>
        <v>0</v>
      </c>
      <c r="K27" s="136">
        <f t="shared" si="3"/>
        <v>6.24</v>
      </c>
      <c r="L27" s="148"/>
      <c r="M27" s="148"/>
      <c r="N27" s="148"/>
      <c r="O27" s="148"/>
      <c r="P27" s="148"/>
      <c r="Q27" s="148"/>
      <c r="R27" s="148"/>
    </row>
    <row r="28" spans="1:18" s="176" customFormat="1" ht="109.15" customHeight="1">
      <c r="A28" s="117" t="s">
        <v>2098</v>
      </c>
      <c r="B28" s="210" t="s">
        <v>2099</v>
      </c>
      <c r="C28" s="225" t="s">
        <v>2098</v>
      </c>
      <c r="D28" s="52" t="s">
        <v>2100</v>
      </c>
      <c r="E28" s="235">
        <v>3</v>
      </c>
      <c r="F28" s="58">
        <v>6.24</v>
      </c>
      <c r="G28" s="238">
        <f t="shared" si="0"/>
        <v>6.24</v>
      </c>
      <c r="H28" s="238">
        <f t="shared" si="1"/>
        <v>4.68</v>
      </c>
      <c r="I28" s="193"/>
      <c r="J28" s="164">
        <f t="shared" si="2"/>
        <v>0</v>
      </c>
      <c r="K28" s="136">
        <f t="shared" si="3"/>
        <v>6.24</v>
      </c>
      <c r="L28" s="148"/>
      <c r="M28" s="148"/>
      <c r="N28" s="148"/>
      <c r="O28" s="148"/>
      <c r="P28" s="148"/>
      <c r="Q28" s="148"/>
      <c r="R28" s="148"/>
    </row>
    <row r="29" spans="1:18" s="176" customFormat="1" ht="109.15" customHeight="1">
      <c r="A29" s="117" t="s">
        <v>2101</v>
      </c>
      <c r="B29" s="210">
        <v>2821767</v>
      </c>
      <c r="C29" s="225" t="s">
        <v>2101</v>
      </c>
      <c r="D29" s="52" t="s">
        <v>2102</v>
      </c>
      <c r="E29" s="235">
        <v>3</v>
      </c>
      <c r="F29" s="58">
        <v>6.24</v>
      </c>
      <c r="G29" s="238">
        <f t="shared" si="0"/>
        <v>6.24</v>
      </c>
      <c r="H29" s="238">
        <f t="shared" si="1"/>
        <v>4.68</v>
      </c>
      <c r="I29" s="193"/>
      <c r="J29" s="164">
        <f t="shared" si="2"/>
        <v>0</v>
      </c>
      <c r="K29" s="136">
        <f t="shared" si="3"/>
        <v>6.24</v>
      </c>
      <c r="L29" s="148"/>
      <c r="M29" s="148"/>
      <c r="N29" s="148"/>
      <c r="O29" s="148"/>
      <c r="P29" s="148"/>
      <c r="Q29" s="148"/>
      <c r="R29" s="148"/>
    </row>
    <row r="30" spans="1:18" s="176" customFormat="1" ht="109.15" customHeight="1">
      <c r="A30" s="117" t="s">
        <v>2103</v>
      </c>
      <c r="B30" s="210" t="s">
        <v>2104</v>
      </c>
      <c r="C30" s="225" t="s">
        <v>2103</v>
      </c>
      <c r="D30" s="52" t="s">
        <v>2105</v>
      </c>
      <c r="E30" s="235">
        <v>3</v>
      </c>
      <c r="F30" s="58">
        <v>6.24</v>
      </c>
      <c r="G30" s="238">
        <f t="shared" si="0"/>
        <v>6.24</v>
      </c>
      <c r="H30" s="238">
        <f t="shared" si="1"/>
        <v>4.68</v>
      </c>
      <c r="I30" s="193"/>
      <c r="J30" s="164">
        <f t="shared" si="2"/>
        <v>0</v>
      </c>
      <c r="K30" s="136">
        <f t="shared" si="3"/>
        <v>6.24</v>
      </c>
      <c r="L30" s="148"/>
      <c r="M30" s="148"/>
      <c r="N30" s="148"/>
      <c r="O30" s="148"/>
      <c r="P30" s="148"/>
      <c r="Q30" s="148"/>
      <c r="R30" s="148"/>
    </row>
    <row r="31" spans="1:18" s="176" customFormat="1" ht="109.15" customHeight="1">
      <c r="A31" s="117" t="s">
        <v>2106</v>
      </c>
      <c r="B31" s="210" t="s">
        <v>2107</v>
      </c>
      <c r="C31" s="225" t="s">
        <v>2106</v>
      </c>
      <c r="D31" s="52" t="s">
        <v>2108</v>
      </c>
      <c r="E31" s="235">
        <v>3</v>
      </c>
      <c r="F31" s="58">
        <v>6.24</v>
      </c>
      <c r="G31" s="238">
        <f t="shared" si="0"/>
        <v>6.24</v>
      </c>
      <c r="H31" s="238">
        <f t="shared" si="1"/>
        <v>4.68</v>
      </c>
      <c r="I31" s="193"/>
      <c r="J31" s="164">
        <f t="shared" si="2"/>
        <v>0</v>
      </c>
      <c r="K31" s="136">
        <f t="shared" si="3"/>
        <v>6.24</v>
      </c>
      <c r="L31" s="148"/>
      <c r="M31" s="148"/>
      <c r="N31" s="148"/>
      <c r="O31" s="148"/>
      <c r="P31" s="148"/>
      <c r="Q31" s="148"/>
      <c r="R31" s="148"/>
    </row>
    <row r="32" spans="1:18" s="176" customFormat="1" ht="109.15" customHeight="1">
      <c r="A32" s="117" t="s">
        <v>2109</v>
      </c>
      <c r="B32" s="210" t="s">
        <v>2110</v>
      </c>
      <c r="C32" s="225" t="s">
        <v>2109</v>
      </c>
      <c r="D32" s="52" t="s">
        <v>2111</v>
      </c>
      <c r="E32" s="235">
        <v>3</v>
      </c>
      <c r="F32" s="58">
        <v>6.24</v>
      </c>
      <c r="G32" s="238">
        <f t="shared" si="0"/>
        <v>6.24</v>
      </c>
      <c r="H32" s="238">
        <f t="shared" si="1"/>
        <v>4.68</v>
      </c>
      <c r="I32" s="193"/>
      <c r="J32" s="164">
        <f t="shared" si="2"/>
        <v>0</v>
      </c>
      <c r="K32" s="136">
        <f t="shared" si="3"/>
        <v>6.24</v>
      </c>
      <c r="L32" s="148"/>
      <c r="M32" s="148"/>
      <c r="N32" s="148"/>
      <c r="O32" s="148"/>
      <c r="P32" s="148"/>
      <c r="Q32" s="148"/>
      <c r="R32" s="148"/>
    </row>
    <row r="33" spans="1:18" s="176" customFormat="1" ht="109.15" customHeight="1">
      <c r="A33" s="207" t="s">
        <v>2112</v>
      </c>
      <c r="B33" s="211" t="s">
        <v>2113</v>
      </c>
      <c r="C33" s="225" t="s">
        <v>2112</v>
      </c>
      <c r="D33" s="52" t="s">
        <v>2114</v>
      </c>
      <c r="E33" s="235">
        <v>3</v>
      </c>
      <c r="F33" s="58">
        <v>6.24</v>
      </c>
      <c r="G33" s="238">
        <f t="shared" si="0"/>
        <v>6.24</v>
      </c>
      <c r="H33" s="238">
        <f t="shared" si="1"/>
        <v>4.68</v>
      </c>
      <c r="I33" s="193"/>
      <c r="J33" s="164">
        <f t="shared" si="2"/>
        <v>0</v>
      </c>
      <c r="K33" s="136">
        <f t="shared" si="3"/>
        <v>6.24</v>
      </c>
      <c r="L33" s="148"/>
      <c r="M33" s="148"/>
      <c r="N33" s="148"/>
      <c r="O33" s="148"/>
      <c r="P33" s="148"/>
      <c r="Q33" s="148"/>
      <c r="R33" s="148"/>
    </row>
    <row r="34" spans="1:18" s="176" customFormat="1" ht="109.15" customHeight="1">
      <c r="A34" s="207" t="s">
        <v>2115</v>
      </c>
      <c r="B34" s="211" t="s">
        <v>2116</v>
      </c>
      <c r="C34" s="225" t="s">
        <v>2115</v>
      </c>
      <c r="D34" s="52" t="s">
        <v>2117</v>
      </c>
      <c r="E34" s="235">
        <v>3</v>
      </c>
      <c r="F34" s="58">
        <v>6.24</v>
      </c>
      <c r="G34" s="238">
        <f t="shared" si="0"/>
        <v>6.24</v>
      </c>
      <c r="H34" s="238">
        <f t="shared" si="1"/>
        <v>4.68</v>
      </c>
      <c r="I34" s="193"/>
      <c r="J34" s="164">
        <f t="shared" si="2"/>
        <v>0</v>
      </c>
      <c r="K34" s="136">
        <f t="shared" si="3"/>
        <v>6.24</v>
      </c>
      <c r="L34" s="148"/>
      <c r="M34" s="148"/>
      <c r="N34" s="148"/>
      <c r="O34" s="148"/>
      <c r="P34" s="148"/>
      <c r="Q34" s="148"/>
      <c r="R34" s="148"/>
    </row>
    <row r="35" spans="1:18" s="176" customFormat="1" ht="109.15" customHeight="1">
      <c r="A35" s="207" t="s">
        <v>2118</v>
      </c>
      <c r="B35" s="211" t="s">
        <v>2119</v>
      </c>
      <c r="C35" s="225" t="s">
        <v>2118</v>
      </c>
      <c r="D35" s="52" t="s">
        <v>2120</v>
      </c>
      <c r="E35" s="235">
        <v>3</v>
      </c>
      <c r="F35" s="58">
        <v>6.24</v>
      </c>
      <c r="G35" s="238">
        <f t="shared" si="0"/>
        <v>6.24</v>
      </c>
      <c r="H35" s="238">
        <f t="shared" si="1"/>
        <v>4.68</v>
      </c>
      <c r="I35" s="193"/>
      <c r="J35" s="164">
        <f t="shared" si="2"/>
        <v>0</v>
      </c>
      <c r="K35" s="136">
        <f t="shared" si="3"/>
        <v>6.24</v>
      </c>
      <c r="L35" s="148"/>
      <c r="M35" s="148"/>
      <c r="N35" s="148"/>
      <c r="O35" s="148"/>
      <c r="P35" s="148"/>
      <c r="Q35" s="148"/>
      <c r="R35" s="148"/>
    </row>
    <row r="36" spans="1:18" s="176" customFormat="1" ht="109.15" customHeight="1">
      <c r="A36" s="117" t="s">
        <v>2121</v>
      </c>
      <c r="B36" s="241" t="s">
        <v>2122</v>
      </c>
      <c r="C36" s="225" t="s">
        <v>2121</v>
      </c>
      <c r="D36" s="52" t="s">
        <v>2123</v>
      </c>
      <c r="E36" s="235">
        <v>3</v>
      </c>
      <c r="F36" s="58">
        <v>6.24</v>
      </c>
      <c r="G36" s="238">
        <f t="shared" si="0"/>
        <v>6.24</v>
      </c>
      <c r="H36" s="238">
        <f t="shared" si="1"/>
        <v>4.68</v>
      </c>
      <c r="I36" s="193"/>
      <c r="J36" s="164">
        <f t="shared" si="2"/>
        <v>0</v>
      </c>
      <c r="K36" s="136">
        <f t="shared" si="3"/>
        <v>6.24</v>
      </c>
      <c r="L36" s="148"/>
      <c r="M36" s="148"/>
      <c r="N36" s="148"/>
      <c r="O36" s="148"/>
      <c r="P36" s="148"/>
      <c r="Q36" s="148"/>
      <c r="R36" s="148"/>
    </row>
    <row r="37" spans="1:18" s="176" customFormat="1" ht="109.15" customHeight="1">
      <c r="A37" s="117" t="s">
        <v>2124</v>
      </c>
      <c r="B37" s="241" t="s">
        <v>2125</v>
      </c>
      <c r="C37" s="225" t="s">
        <v>2124</v>
      </c>
      <c r="D37" s="52" t="s">
        <v>2126</v>
      </c>
      <c r="E37" s="235">
        <v>3</v>
      </c>
      <c r="F37" s="58">
        <v>6.24</v>
      </c>
      <c r="G37" s="238">
        <f t="shared" si="0"/>
        <v>6.24</v>
      </c>
      <c r="H37" s="238">
        <f t="shared" si="1"/>
        <v>4.68</v>
      </c>
      <c r="I37" s="193"/>
      <c r="J37" s="164">
        <f t="shared" si="2"/>
        <v>0</v>
      </c>
      <c r="K37" s="136">
        <f t="shared" si="3"/>
        <v>6.24</v>
      </c>
      <c r="L37" s="148"/>
      <c r="M37" s="148"/>
      <c r="N37" s="148"/>
      <c r="O37" s="148"/>
      <c r="P37" s="148"/>
      <c r="Q37" s="148"/>
      <c r="R37" s="148"/>
    </row>
    <row r="38" spans="1:18" s="176" customFormat="1" ht="109.15" customHeight="1">
      <c r="A38" s="117" t="s">
        <v>2127</v>
      </c>
      <c r="B38" s="241" t="s">
        <v>2128</v>
      </c>
      <c r="C38" s="225" t="s">
        <v>2127</v>
      </c>
      <c r="D38" s="52" t="s">
        <v>2129</v>
      </c>
      <c r="E38" s="235">
        <v>3</v>
      </c>
      <c r="F38" s="58">
        <v>6.24</v>
      </c>
      <c r="G38" s="238">
        <f t="shared" si="0"/>
        <v>6.24</v>
      </c>
      <c r="H38" s="238">
        <f t="shared" si="1"/>
        <v>4.68</v>
      </c>
      <c r="I38" s="193"/>
      <c r="J38" s="164">
        <f t="shared" si="2"/>
        <v>0</v>
      </c>
      <c r="K38" s="136">
        <f t="shared" si="3"/>
        <v>6.24</v>
      </c>
      <c r="L38" s="148"/>
      <c r="M38" s="148"/>
      <c r="N38" s="148"/>
      <c r="O38" s="148"/>
      <c r="P38" s="148"/>
      <c r="Q38" s="148"/>
      <c r="R38" s="148"/>
    </row>
    <row r="39" spans="1:18" s="148" customFormat="1" ht="35.1" customHeight="1">
      <c r="A39" s="317"/>
      <c r="B39" s="318"/>
      <c r="C39" s="319"/>
      <c r="D39" s="320" t="s">
        <v>1496</v>
      </c>
      <c r="E39" s="318"/>
      <c r="F39" s="321"/>
      <c r="G39" s="321"/>
      <c r="H39" s="321"/>
      <c r="I39" s="322">
        <f>SUBTOTAL(9,I19:I38)</f>
        <v>0</v>
      </c>
      <c r="J39" s="334">
        <f>SUBTOTAL(9,J19:J38)</f>
        <v>0</v>
      </c>
      <c r="K39" s="324"/>
    </row>
    <row r="40" spans="1:18" s="148" customFormat="1" ht="35.1" customHeight="1">
      <c r="A40" s="325"/>
      <c r="B40" s="321"/>
      <c r="C40" s="326"/>
      <c r="D40" s="320" t="s">
        <v>2130</v>
      </c>
      <c r="E40" s="327"/>
      <c r="F40" s="321"/>
      <c r="G40" s="321"/>
      <c r="H40" s="321"/>
      <c r="I40" s="328"/>
      <c r="J40" s="321">
        <f>IF(I39&gt;11,25%,0)</f>
        <v>0</v>
      </c>
      <c r="K40" s="324"/>
    </row>
    <row r="41" spans="1:18" s="148" customFormat="1" ht="35.1" customHeight="1">
      <c r="A41" s="317"/>
      <c r="B41" s="329"/>
      <c r="C41" s="319"/>
      <c r="D41" s="320" t="s">
        <v>26</v>
      </c>
      <c r="E41" s="330"/>
      <c r="F41" s="331"/>
      <c r="G41" s="331"/>
      <c r="H41" s="321"/>
      <c r="I41" s="332"/>
      <c r="J41" s="334">
        <f>J39-(J39*J40)</f>
        <v>0</v>
      </c>
      <c r="K41" s="324"/>
    </row>
  </sheetData>
  <autoFilter ref="A17:K41" xr:uid="{AE3ACB71-AEB1-46BD-A869-6501E1160500}"/>
  <conditionalFormatting sqref="A19:A38">
    <cfRule type="duplicateValues" dxfId="22" priority="3"/>
  </conditionalFormatting>
  <conditionalFormatting sqref="I19:I38">
    <cfRule type="expression" dxfId="21" priority="1">
      <formula>$I$39&lt;12</formula>
    </cfRule>
  </conditionalFormatting>
  <hyperlinks>
    <hyperlink ref="F12" r:id="rId1" xr:uid="{F6F9B854-146F-4CBB-BE64-AAF94487383A}"/>
  </hyperlinks>
  <pageMargins left="0.7" right="0.7" top="0.75" bottom="0.75" header="0.3" footer="0.3"/>
  <pageSetup paperSize="9" orientation="portrait" verticalDpi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FBB43-0304-40B5-A5B9-FAFBFB880FDE}">
  <dimension ref="A1:S41"/>
  <sheetViews>
    <sheetView zoomScale="55" zoomScaleNormal="55" workbookViewId="0">
      <selection activeCell="C10" sqref="C10"/>
    </sheetView>
  </sheetViews>
  <sheetFormatPr defaultColWidth="11.42578125" defaultRowHeight="26.25" outlineLevelRow="1"/>
  <cols>
    <col min="1" max="1" width="25.7109375" style="21" customWidth="1"/>
    <col min="2" max="2" width="21.7109375" style="27" customWidth="1"/>
    <col min="3" max="3" width="38.28515625" style="21" customWidth="1"/>
    <col min="4" max="4" width="91.42578125" style="24" customWidth="1"/>
    <col min="5" max="5" width="10.28515625" style="22" customWidth="1"/>
    <col min="6" max="6" width="15.5703125" style="6" customWidth="1"/>
    <col min="7" max="7" width="23.28515625" style="6" customWidth="1"/>
    <col min="8" max="8" width="20.28515625" style="6" customWidth="1"/>
    <col min="9" max="9" width="12.5703125" style="111" customWidth="1"/>
    <col min="10" max="10" width="20.28515625" style="6" customWidth="1"/>
    <col min="11" max="11" width="22.7109375" customWidth="1"/>
    <col min="12" max="12" width="134.28515625" bestFit="1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7.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31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39.6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6"/>
      <c r="M10" s="142"/>
      <c r="N10" s="46"/>
      <c r="O10" s="43"/>
      <c r="P10" s="143"/>
      <c r="Q10" s="135"/>
      <c r="R10"/>
      <c r="S10" s="49"/>
    </row>
    <row r="11" spans="1:19" s="1" customFormat="1" ht="50.65" customHeight="1" outlineLevel="1">
      <c r="A11" s="8"/>
      <c r="B11" s="51"/>
      <c r="C11" s="51"/>
      <c r="D11" s="51"/>
      <c r="E11" s="5"/>
      <c r="F11" s="11"/>
      <c r="G11" s="11"/>
      <c r="H11" s="11"/>
      <c r="I11" s="199"/>
      <c r="J11" s="3"/>
      <c r="K11" s="6"/>
      <c r="L11" s="6"/>
      <c r="M11" s="142"/>
      <c r="N11" s="46"/>
      <c r="O11" s="43"/>
      <c r="P11" s="143"/>
      <c r="Q11" s="135"/>
      <c r="R11"/>
      <c r="S11" s="49"/>
    </row>
    <row r="12" spans="1:19" s="1" customFormat="1" ht="31.5" customHeight="1" outlineLevel="1">
      <c r="A12" s="146" t="s">
        <v>9</v>
      </c>
      <c r="B12" s="147"/>
      <c r="C12" s="147"/>
      <c r="D12" s="171"/>
      <c r="E12" s="163" t="s">
        <v>10</v>
      </c>
      <c r="F12" s="163"/>
      <c r="G12" s="163"/>
      <c r="H12" s="163"/>
      <c r="I12" s="199"/>
      <c r="J12" s="3"/>
      <c r="K12" s="6"/>
      <c r="L12" s="142"/>
      <c r="M12" s="46"/>
      <c r="N12" s="43"/>
      <c r="O12" s="143"/>
      <c r="P12" s="135"/>
      <c r="Q12" s="31"/>
      <c r="R12" s="49"/>
    </row>
    <row r="13" spans="1:19" s="189" customFormat="1" ht="43.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1"/>
      <c r="M13" s="140"/>
      <c r="N13" s="185"/>
      <c r="O13" s="186"/>
      <c r="P13" s="139"/>
      <c r="Q13" s="187"/>
      <c r="R13" s="188"/>
    </row>
    <row r="14" spans="1:19" ht="36" customHeight="1">
      <c r="A14" s="155"/>
      <c r="B14" s="155"/>
      <c r="C14" s="156"/>
      <c r="D14" s="156" t="s">
        <v>2131</v>
      </c>
      <c r="E14" s="155"/>
      <c r="F14" s="155"/>
      <c r="G14" s="155"/>
      <c r="H14" s="155"/>
      <c r="I14" s="191"/>
      <c r="J14" s="155"/>
    </row>
    <row r="15" spans="1:19" ht="46.15" customHeight="1">
      <c r="A15" s="155"/>
      <c r="B15" s="155"/>
      <c r="C15" s="156"/>
      <c r="D15" s="119" t="s">
        <v>2132</v>
      </c>
      <c r="E15" s="155"/>
      <c r="F15" s="155"/>
      <c r="G15" s="155"/>
      <c r="H15" s="155"/>
      <c r="I15" s="191"/>
      <c r="J15" s="155"/>
    </row>
    <row r="16" spans="1:19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2"/>
      <c r="M16" s="46"/>
      <c r="N16" s="43"/>
      <c r="O16" s="143"/>
      <c r="P16" s="135"/>
      <c r="Q16" s="31"/>
      <c r="R16" s="49"/>
    </row>
    <row r="17" spans="1:11" s="23" customFormat="1" ht="85.5" customHeight="1">
      <c r="A17" s="279" t="s">
        <v>14</v>
      </c>
      <c r="B17" s="280" t="s">
        <v>16</v>
      </c>
      <c r="C17" s="281" t="s">
        <v>15</v>
      </c>
      <c r="D17" s="282" t="s">
        <v>17</v>
      </c>
      <c r="E17" s="283" t="s">
        <v>18</v>
      </c>
      <c r="F17" s="284" t="s">
        <v>19</v>
      </c>
      <c r="G17" s="285" t="s">
        <v>20</v>
      </c>
      <c r="H17" s="286" t="s">
        <v>181</v>
      </c>
      <c r="I17" s="287" t="s">
        <v>25</v>
      </c>
      <c r="J17" s="288" t="s">
        <v>26</v>
      </c>
      <c r="K17" s="285" t="s">
        <v>182</v>
      </c>
    </row>
    <row r="18" spans="1:11" s="1" customFormat="1" ht="48" customHeight="1">
      <c r="A18" s="289"/>
      <c r="B18" s="290"/>
      <c r="C18" s="290"/>
      <c r="D18" s="291" t="s">
        <v>2133</v>
      </c>
      <c r="E18" s="290"/>
      <c r="F18" s="290"/>
      <c r="G18" s="290"/>
      <c r="H18" s="290"/>
      <c r="I18" s="292"/>
      <c r="J18" s="290"/>
      <c r="K18" s="293"/>
    </row>
    <row r="19" spans="1:11" s="165" customFormat="1" ht="109.15" customHeight="1">
      <c r="A19" s="117" t="s">
        <v>2134</v>
      </c>
      <c r="B19" s="241" t="s">
        <v>2135</v>
      </c>
      <c r="C19" s="202" t="s">
        <v>2134</v>
      </c>
      <c r="D19" s="52" t="s">
        <v>2136</v>
      </c>
      <c r="E19" s="235">
        <v>3</v>
      </c>
      <c r="F19" s="58">
        <v>9.6</v>
      </c>
      <c r="G19" s="138">
        <f t="shared" ref="G19:G38" si="0">F19*(1-$C$10)</f>
        <v>9.6</v>
      </c>
      <c r="H19" s="137">
        <f>F19*(1-0.15)</f>
        <v>8.16</v>
      </c>
      <c r="I19" s="193"/>
      <c r="J19" s="164">
        <f>I19*F19</f>
        <v>0</v>
      </c>
      <c r="K19" s="136">
        <f>IF($I$39&gt;5,G19*(1-0.15),G19)</f>
        <v>9.6</v>
      </c>
    </row>
    <row r="20" spans="1:11" s="165" customFormat="1" ht="109.15" customHeight="1">
      <c r="A20" s="117" t="s">
        <v>2137</v>
      </c>
      <c r="B20" s="241" t="s">
        <v>2138</v>
      </c>
      <c r="C20" s="202" t="s">
        <v>2137</v>
      </c>
      <c r="D20" s="52" t="s">
        <v>2139</v>
      </c>
      <c r="E20" s="235">
        <v>3</v>
      </c>
      <c r="F20" s="58">
        <v>9.9700000000000006</v>
      </c>
      <c r="G20" s="138">
        <f t="shared" si="0"/>
        <v>9.9700000000000006</v>
      </c>
      <c r="H20" s="137">
        <f t="shared" ref="H20:H38" si="1">F20*(1-0.15)</f>
        <v>8.4745000000000008</v>
      </c>
      <c r="I20" s="193"/>
      <c r="J20" s="164">
        <f t="shared" ref="J20:J38" si="2">I20*F20</f>
        <v>0</v>
      </c>
      <c r="K20" s="136">
        <f t="shared" ref="K20:K38" si="3">IF($I$39&gt;5,G20*(1-0.15),G20)</f>
        <v>9.9700000000000006</v>
      </c>
    </row>
    <row r="21" spans="1:11" s="165" customFormat="1" ht="109.15" customHeight="1">
      <c r="A21" s="117" t="s">
        <v>2140</v>
      </c>
      <c r="B21" s="241" t="s">
        <v>2141</v>
      </c>
      <c r="C21" s="202" t="s">
        <v>2140</v>
      </c>
      <c r="D21" s="52" t="s">
        <v>2142</v>
      </c>
      <c r="E21" s="235">
        <v>3</v>
      </c>
      <c r="F21" s="58">
        <v>10.4</v>
      </c>
      <c r="G21" s="138">
        <f t="shared" si="0"/>
        <v>10.4</v>
      </c>
      <c r="H21" s="137">
        <f t="shared" si="1"/>
        <v>8.84</v>
      </c>
      <c r="I21" s="193"/>
      <c r="J21" s="164">
        <f t="shared" si="2"/>
        <v>0</v>
      </c>
      <c r="K21" s="136">
        <f t="shared" si="3"/>
        <v>10.4</v>
      </c>
    </row>
    <row r="22" spans="1:11" s="175" customFormat="1" ht="109.15" customHeight="1">
      <c r="A22" s="117" t="s">
        <v>2143</v>
      </c>
      <c r="B22" s="241" t="s">
        <v>2144</v>
      </c>
      <c r="C22" s="202" t="s">
        <v>2143</v>
      </c>
      <c r="D22" s="52" t="s">
        <v>2145</v>
      </c>
      <c r="E22" s="235">
        <v>3</v>
      </c>
      <c r="F22" s="58">
        <v>11.21</v>
      </c>
      <c r="G22" s="138">
        <f t="shared" si="0"/>
        <v>11.21</v>
      </c>
      <c r="H22" s="137">
        <f t="shared" si="1"/>
        <v>9.5285000000000011</v>
      </c>
      <c r="I22" s="193"/>
      <c r="J22" s="164">
        <f t="shared" si="2"/>
        <v>0</v>
      </c>
      <c r="K22" s="136">
        <f t="shared" si="3"/>
        <v>11.21</v>
      </c>
    </row>
    <row r="23" spans="1:11" s="175" customFormat="1" ht="109.15" customHeight="1">
      <c r="A23" s="117" t="s">
        <v>2146</v>
      </c>
      <c r="B23" s="241" t="s">
        <v>2147</v>
      </c>
      <c r="C23" s="202" t="s">
        <v>2146</v>
      </c>
      <c r="D23" s="52" t="s">
        <v>2148</v>
      </c>
      <c r="E23" s="235">
        <v>3</v>
      </c>
      <c r="F23" s="58">
        <v>12.13</v>
      </c>
      <c r="G23" s="138">
        <f t="shared" si="0"/>
        <v>12.13</v>
      </c>
      <c r="H23" s="137">
        <f t="shared" si="1"/>
        <v>10.310500000000001</v>
      </c>
      <c r="I23" s="193"/>
      <c r="J23" s="164">
        <f t="shared" si="2"/>
        <v>0</v>
      </c>
      <c r="K23" s="136">
        <f t="shared" si="3"/>
        <v>12.13</v>
      </c>
    </row>
    <row r="24" spans="1:11" s="175" customFormat="1" ht="109.15" customHeight="1">
      <c r="A24" s="117" t="s">
        <v>2149</v>
      </c>
      <c r="B24" s="241" t="s">
        <v>2150</v>
      </c>
      <c r="C24" s="202" t="s">
        <v>2149</v>
      </c>
      <c r="D24" s="52" t="s">
        <v>2151</v>
      </c>
      <c r="E24" s="235">
        <v>1</v>
      </c>
      <c r="F24" s="58">
        <v>13.37</v>
      </c>
      <c r="G24" s="138">
        <f t="shared" si="0"/>
        <v>13.37</v>
      </c>
      <c r="H24" s="137">
        <f t="shared" si="1"/>
        <v>11.3645</v>
      </c>
      <c r="I24" s="193"/>
      <c r="J24" s="164">
        <f t="shared" si="2"/>
        <v>0</v>
      </c>
      <c r="K24" s="136">
        <f t="shared" si="3"/>
        <v>13.37</v>
      </c>
    </row>
    <row r="25" spans="1:11" s="176" customFormat="1" ht="109.15" customHeight="1">
      <c r="A25" s="117" t="s">
        <v>2152</v>
      </c>
      <c r="B25" s="241" t="s">
        <v>2153</v>
      </c>
      <c r="C25" s="202" t="s">
        <v>2152</v>
      </c>
      <c r="D25" s="52" t="s">
        <v>2154</v>
      </c>
      <c r="E25" s="235">
        <v>1</v>
      </c>
      <c r="F25" s="58">
        <v>15.87</v>
      </c>
      <c r="G25" s="138">
        <f t="shared" si="0"/>
        <v>15.87</v>
      </c>
      <c r="H25" s="137">
        <f t="shared" si="1"/>
        <v>13.4895</v>
      </c>
      <c r="I25" s="193"/>
      <c r="J25" s="164">
        <f t="shared" si="2"/>
        <v>0</v>
      </c>
      <c r="K25" s="136">
        <f t="shared" si="3"/>
        <v>15.87</v>
      </c>
    </row>
    <row r="26" spans="1:11" s="176" customFormat="1" ht="109.15" customHeight="1">
      <c r="A26" s="117" t="s">
        <v>2155</v>
      </c>
      <c r="B26" s="241" t="s">
        <v>2156</v>
      </c>
      <c r="C26" s="202" t="s">
        <v>2155</v>
      </c>
      <c r="D26" s="52" t="s">
        <v>2157</v>
      </c>
      <c r="E26" s="235">
        <v>1</v>
      </c>
      <c r="F26" s="58">
        <v>19.02</v>
      </c>
      <c r="G26" s="138">
        <f t="shared" si="0"/>
        <v>19.02</v>
      </c>
      <c r="H26" s="137">
        <f t="shared" si="1"/>
        <v>16.166999999999998</v>
      </c>
      <c r="I26" s="193"/>
      <c r="J26" s="164">
        <f t="shared" si="2"/>
        <v>0</v>
      </c>
      <c r="K26" s="136">
        <f t="shared" si="3"/>
        <v>19.02</v>
      </c>
    </row>
    <row r="27" spans="1:11" s="176" customFormat="1" ht="109.15" customHeight="1">
      <c r="A27" s="117" t="s">
        <v>2158</v>
      </c>
      <c r="B27" s="241" t="s">
        <v>2159</v>
      </c>
      <c r="C27" s="202" t="s">
        <v>2158</v>
      </c>
      <c r="D27" s="52" t="s">
        <v>2160</v>
      </c>
      <c r="E27" s="235">
        <v>1</v>
      </c>
      <c r="F27" s="58">
        <v>25.7</v>
      </c>
      <c r="G27" s="138">
        <f t="shared" si="0"/>
        <v>25.7</v>
      </c>
      <c r="H27" s="137">
        <f t="shared" si="1"/>
        <v>21.844999999999999</v>
      </c>
      <c r="I27" s="193"/>
      <c r="J27" s="164">
        <f t="shared" si="2"/>
        <v>0</v>
      </c>
      <c r="K27" s="136">
        <f t="shared" si="3"/>
        <v>25.7</v>
      </c>
    </row>
    <row r="28" spans="1:11" s="176" customFormat="1" ht="109.15" customHeight="1">
      <c r="A28" s="117" t="s">
        <v>2161</v>
      </c>
      <c r="B28" s="241" t="s">
        <v>2162</v>
      </c>
      <c r="C28" s="202" t="s">
        <v>2161</v>
      </c>
      <c r="D28" s="52" t="s">
        <v>2163</v>
      </c>
      <c r="E28" s="235">
        <v>3</v>
      </c>
      <c r="F28" s="58">
        <v>11.81</v>
      </c>
      <c r="G28" s="138">
        <f t="shared" si="0"/>
        <v>11.81</v>
      </c>
      <c r="H28" s="137">
        <f t="shared" si="1"/>
        <v>10.038500000000001</v>
      </c>
      <c r="I28" s="193"/>
      <c r="J28" s="164">
        <f t="shared" si="2"/>
        <v>0</v>
      </c>
      <c r="K28" s="136">
        <f t="shared" si="3"/>
        <v>11.81</v>
      </c>
    </row>
    <row r="29" spans="1:11" s="176" customFormat="1" ht="109.15" customHeight="1">
      <c r="A29" s="117" t="s">
        <v>2164</v>
      </c>
      <c r="B29" s="241" t="s">
        <v>2165</v>
      </c>
      <c r="C29" s="202" t="s">
        <v>2164</v>
      </c>
      <c r="D29" s="52" t="s">
        <v>2166</v>
      </c>
      <c r="E29" s="235">
        <v>3</v>
      </c>
      <c r="F29" s="58">
        <v>12.41</v>
      </c>
      <c r="G29" s="138">
        <f t="shared" si="0"/>
        <v>12.41</v>
      </c>
      <c r="H29" s="137">
        <f t="shared" si="1"/>
        <v>10.548500000000001</v>
      </c>
      <c r="I29" s="193"/>
      <c r="J29" s="164">
        <f t="shared" si="2"/>
        <v>0</v>
      </c>
      <c r="K29" s="136">
        <f t="shared" si="3"/>
        <v>12.41</v>
      </c>
    </row>
    <row r="30" spans="1:11" s="176" customFormat="1" ht="109.15" customHeight="1">
      <c r="A30" s="117" t="s">
        <v>2167</v>
      </c>
      <c r="B30" s="241" t="s">
        <v>2168</v>
      </c>
      <c r="C30" s="202" t="s">
        <v>2167</v>
      </c>
      <c r="D30" s="52" t="s">
        <v>2169</v>
      </c>
      <c r="E30" s="235">
        <v>3</v>
      </c>
      <c r="F30" s="58">
        <v>13.43</v>
      </c>
      <c r="G30" s="138">
        <f t="shared" si="0"/>
        <v>13.43</v>
      </c>
      <c r="H30" s="137">
        <f t="shared" si="1"/>
        <v>11.4155</v>
      </c>
      <c r="I30" s="193"/>
      <c r="J30" s="164">
        <f t="shared" si="2"/>
        <v>0</v>
      </c>
      <c r="K30" s="136">
        <f t="shared" si="3"/>
        <v>13.43</v>
      </c>
    </row>
    <row r="31" spans="1:11" s="176" customFormat="1" ht="109.15" customHeight="1">
      <c r="A31" s="117" t="s">
        <v>2170</v>
      </c>
      <c r="B31" s="241" t="s">
        <v>2171</v>
      </c>
      <c r="C31" s="202" t="s">
        <v>2170</v>
      </c>
      <c r="D31" s="52" t="s">
        <v>2172</v>
      </c>
      <c r="E31" s="235">
        <v>3</v>
      </c>
      <c r="F31" s="58">
        <v>14.06</v>
      </c>
      <c r="G31" s="138">
        <f t="shared" si="0"/>
        <v>14.06</v>
      </c>
      <c r="H31" s="137">
        <f t="shared" si="1"/>
        <v>11.951000000000001</v>
      </c>
      <c r="I31" s="193"/>
      <c r="J31" s="164">
        <f t="shared" si="2"/>
        <v>0</v>
      </c>
      <c r="K31" s="136">
        <f t="shared" si="3"/>
        <v>14.06</v>
      </c>
    </row>
    <row r="32" spans="1:11" s="176" customFormat="1" ht="109.15" customHeight="1">
      <c r="A32" s="117" t="s">
        <v>2173</v>
      </c>
      <c r="B32" s="241" t="s">
        <v>2174</v>
      </c>
      <c r="C32" s="202" t="s">
        <v>2173</v>
      </c>
      <c r="D32" s="52" t="s">
        <v>2175</v>
      </c>
      <c r="E32" s="235">
        <v>1</v>
      </c>
      <c r="F32" s="58">
        <v>18.190000000000001</v>
      </c>
      <c r="G32" s="138">
        <f t="shared" si="0"/>
        <v>18.190000000000001</v>
      </c>
      <c r="H32" s="137">
        <f t="shared" si="1"/>
        <v>15.461500000000001</v>
      </c>
      <c r="I32" s="193"/>
      <c r="J32" s="164">
        <f t="shared" si="2"/>
        <v>0</v>
      </c>
      <c r="K32" s="136">
        <f t="shared" si="3"/>
        <v>18.190000000000001</v>
      </c>
    </row>
    <row r="33" spans="1:11" s="176" customFormat="1" ht="109.15" customHeight="1">
      <c r="A33" s="117" t="s">
        <v>2176</v>
      </c>
      <c r="B33" s="241" t="s">
        <v>2177</v>
      </c>
      <c r="C33" s="202" t="s">
        <v>2176</v>
      </c>
      <c r="D33" s="52" t="s">
        <v>2178</v>
      </c>
      <c r="E33" s="235">
        <v>1</v>
      </c>
      <c r="F33" s="58">
        <v>24.43</v>
      </c>
      <c r="G33" s="138">
        <f t="shared" si="0"/>
        <v>24.43</v>
      </c>
      <c r="H33" s="137">
        <f t="shared" si="1"/>
        <v>20.765499999999999</v>
      </c>
      <c r="I33" s="193"/>
      <c r="J33" s="164">
        <f t="shared" si="2"/>
        <v>0</v>
      </c>
      <c r="K33" s="136">
        <f t="shared" si="3"/>
        <v>24.43</v>
      </c>
    </row>
    <row r="34" spans="1:11" s="176" customFormat="1" ht="109.15" customHeight="1">
      <c r="A34" s="117" t="s">
        <v>2179</v>
      </c>
      <c r="B34" s="241" t="s">
        <v>2180</v>
      </c>
      <c r="C34" s="202" t="s">
        <v>2179</v>
      </c>
      <c r="D34" s="52" t="s">
        <v>2181</v>
      </c>
      <c r="E34" s="235">
        <v>1</v>
      </c>
      <c r="F34" s="58">
        <v>31.46</v>
      </c>
      <c r="G34" s="138">
        <f t="shared" si="0"/>
        <v>31.46</v>
      </c>
      <c r="H34" s="137">
        <f t="shared" si="1"/>
        <v>26.741</v>
      </c>
      <c r="I34" s="193"/>
      <c r="J34" s="164">
        <f t="shared" si="2"/>
        <v>0</v>
      </c>
      <c r="K34" s="136">
        <f t="shared" si="3"/>
        <v>31.46</v>
      </c>
    </row>
    <row r="35" spans="1:11" s="176" customFormat="1" ht="109.15" customHeight="1">
      <c r="A35" s="117" t="s">
        <v>2182</v>
      </c>
      <c r="B35" s="241" t="s">
        <v>2183</v>
      </c>
      <c r="C35" s="202" t="s">
        <v>2182</v>
      </c>
      <c r="D35" s="52" t="s">
        <v>2184</v>
      </c>
      <c r="E35" s="235">
        <v>1</v>
      </c>
      <c r="F35" s="58">
        <v>54.55</v>
      </c>
      <c r="G35" s="138">
        <f t="shared" si="0"/>
        <v>54.55</v>
      </c>
      <c r="H35" s="137">
        <f t="shared" si="1"/>
        <v>46.3675</v>
      </c>
      <c r="I35" s="193"/>
      <c r="J35" s="164">
        <f t="shared" si="2"/>
        <v>0</v>
      </c>
      <c r="K35" s="136">
        <f t="shared" si="3"/>
        <v>54.55</v>
      </c>
    </row>
    <row r="36" spans="1:11" s="176" customFormat="1" ht="109.15" customHeight="1">
      <c r="A36" s="117" t="s">
        <v>2185</v>
      </c>
      <c r="B36" s="241" t="s">
        <v>2186</v>
      </c>
      <c r="C36" s="202" t="s">
        <v>2185</v>
      </c>
      <c r="D36" s="52" t="s">
        <v>2187</v>
      </c>
      <c r="E36" s="235">
        <v>1</v>
      </c>
      <c r="F36" s="58">
        <v>67.92</v>
      </c>
      <c r="G36" s="138">
        <f t="shared" si="0"/>
        <v>67.92</v>
      </c>
      <c r="H36" s="137">
        <f t="shared" si="1"/>
        <v>57.731999999999999</v>
      </c>
      <c r="I36" s="193"/>
      <c r="J36" s="164">
        <f t="shared" si="2"/>
        <v>0</v>
      </c>
      <c r="K36" s="136">
        <f t="shared" si="3"/>
        <v>67.92</v>
      </c>
    </row>
    <row r="37" spans="1:11" s="176" customFormat="1" ht="109.15" customHeight="1">
      <c r="A37" s="117" t="s">
        <v>2188</v>
      </c>
      <c r="B37" s="241" t="s">
        <v>2189</v>
      </c>
      <c r="C37" s="202" t="s">
        <v>2188</v>
      </c>
      <c r="D37" s="52" t="s">
        <v>2190</v>
      </c>
      <c r="E37" s="235">
        <v>1</v>
      </c>
      <c r="F37" s="58">
        <v>109.94</v>
      </c>
      <c r="G37" s="138">
        <f t="shared" si="0"/>
        <v>109.94</v>
      </c>
      <c r="H37" s="137">
        <f t="shared" si="1"/>
        <v>93.448999999999998</v>
      </c>
      <c r="I37" s="193"/>
      <c r="J37" s="164">
        <f t="shared" si="2"/>
        <v>0</v>
      </c>
      <c r="K37" s="136">
        <f t="shared" si="3"/>
        <v>109.94</v>
      </c>
    </row>
    <row r="38" spans="1:11" s="176" customFormat="1" ht="109.15" customHeight="1">
      <c r="A38" s="117" t="s">
        <v>2191</v>
      </c>
      <c r="B38" s="241" t="s">
        <v>2192</v>
      </c>
      <c r="C38" s="202" t="s">
        <v>2191</v>
      </c>
      <c r="D38" s="52" t="s">
        <v>2193</v>
      </c>
      <c r="E38" s="235">
        <v>1</v>
      </c>
      <c r="F38" s="58">
        <v>124.42</v>
      </c>
      <c r="G38" s="138">
        <f t="shared" si="0"/>
        <v>124.42</v>
      </c>
      <c r="H38" s="137">
        <f t="shared" si="1"/>
        <v>105.75700000000001</v>
      </c>
      <c r="I38" s="193"/>
      <c r="J38" s="164">
        <f t="shared" si="2"/>
        <v>0</v>
      </c>
      <c r="K38" s="136">
        <f t="shared" si="3"/>
        <v>124.42</v>
      </c>
    </row>
    <row r="39" spans="1:11" s="148" customFormat="1" ht="35.1" customHeight="1">
      <c r="A39" s="317"/>
      <c r="B39" s="318"/>
      <c r="C39" s="319"/>
      <c r="D39" s="320" t="s">
        <v>1496</v>
      </c>
      <c r="E39" s="318"/>
      <c r="F39" s="321"/>
      <c r="G39" s="321"/>
      <c r="H39" s="321"/>
      <c r="I39" s="322">
        <f>SUBTOTAL(9,I19:I38)</f>
        <v>0</v>
      </c>
      <c r="J39" s="334">
        <f>SUBTOTAL(9,J19:J38)</f>
        <v>0</v>
      </c>
      <c r="K39" s="324"/>
    </row>
    <row r="40" spans="1:11" s="148" customFormat="1" ht="35.1" customHeight="1">
      <c r="A40" s="325"/>
      <c r="B40" s="321"/>
      <c r="C40" s="326"/>
      <c r="D40" s="320" t="s">
        <v>2194</v>
      </c>
      <c r="E40" s="327"/>
      <c r="F40" s="321"/>
      <c r="G40" s="321"/>
      <c r="H40" s="321"/>
      <c r="I40" s="328"/>
      <c r="J40" s="321">
        <f>IF(I39&gt;5,15%,0)</f>
        <v>0</v>
      </c>
      <c r="K40" s="324"/>
    </row>
    <row r="41" spans="1:11" s="148" customFormat="1" ht="35.1" customHeight="1">
      <c r="A41" s="317"/>
      <c r="B41" s="329"/>
      <c r="C41" s="319"/>
      <c r="D41" s="320" t="s">
        <v>26</v>
      </c>
      <c r="E41" s="330"/>
      <c r="F41" s="331"/>
      <c r="G41" s="331"/>
      <c r="H41" s="321"/>
      <c r="I41" s="332"/>
      <c r="J41" s="334">
        <f>J39-(J39*J40)</f>
        <v>0</v>
      </c>
      <c r="K41" s="324"/>
    </row>
  </sheetData>
  <autoFilter ref="A17:K41" xr:uid="{AE3ACB71-AEB1-46BD-A869-6501E1160500}"/>
  <conditionalFormatting sqref="A19:A38">
    <cfRule type="duplicateValues" dxfId="20" priority="2"/>
  </conditionalFormatting>
  <conditionalFormatting sqref="I19:I38">
    <cfRule type="expression" dxfId="19" priority="1">
      <formula>$I$39&lt;6</formula>
    </cfRule>
  </conditionalFormatting>
  <hyperlinks>
    <hyperlink ref="E12" r:id="rId1" xr:uid="{6CFB18E6-D1EF-4262-BE9F-87ABB562A15B}"/>
  </hyperlinks>
  <pageMargins left="0.7" right="0.7" top="0.75" bottom="0.75" header="0.3" footer="0.3"/>
  <pageSetup paperSize="9" orientation="portrait" verticalDpi="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D981B-4E48-44F5-878D-3B386A6E39F1}">
  <dimension ref="A1:S105"/>
  <sheetViews>
    <sheetView zoomScale="55" zoomScaleNormal="55" workbookViewId="0">
      <selection activeCell="C10" sqref="C10"/>
    </sheetView>
  </sheetViews>
  <sheetFormatPr defaultColWidth="11.42578125" defaultRowHeight="26.25" outlineLevelRow="1"/>
  <cols>
    <col min="1" max="1" width="25.7109375" style="21" customWidth="1"/>
    <col min="2" max="2" width="21.7109375" style="27" customWidth="1"/>
    <col min="3" max="3" width="38.28515625" style="21" customWidth="1"/>
    <col min="4" max="4" width="91.42578125" style="24" customWidth="1"/>
    <col min="5" max="5" width="10.28515625" style="22" customWidth="1"/>
    <col min="6" max="6" width="15.5703125" style="6" customWidth="1"/>
    <col min="7" max="7" width="23.28515625" style="6" customWidth="1"/>
    <col min="8" max="8" width="20.28515625" style="6" customWidth="1"/>
    <col min="9" max="9" width="12.5703125" style="111" customWidth="1"/>
    <col min="10" max="10" width="20.28515625" style="6" customWidth="1"/>
    <col min="11" max="11" width="22.7109375" customWidth="1"/>
    <col min="12" max="12" width="134.28515625" bestFit="1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7.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31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39.6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6"/>
      <c r="M10" s="142"/>
      <c r="N10" s="46"/>
      <c r="O10" s="43"/>
      <c r="P10" s="143"/>
      <c r="Q10" s="135"/>
      <c r="R10"/>
      <c r="S10" s="49"/>
    </row>
    <row r="11" spans="1:19" s="1" customFormat="1" ht="50.65" customHeight="1" outlineLevel="1">
      <c r="A11" s="8"/>
      <c r="B11" s="51"/>
      <c r="C11" s="51"/>
      <c r="D11" s="51"/>
      <c r="E11" s="5"/>
      <c r="F11" s="11"/>
      <c r="G11" s="11"/>
      <c r="H11" s="11"/>
      <c r="I11" s="199"/>
      <c r="J11" s="3"/>
      <c r="K11" s="6"/>
      <c r="L11" s="6"/>
      <c r="M11" s="142"/>
      <c r="N11" s="46"/>
      <c r="O11" s="43"/>
      <c r="P11" s="143"/>
      <c r="Q11" s="135"/>
      <c r="R11"/>
      <c r="S11" s="49"/>
    </row>
    <row r="12" spans="1:19" s="1" customFormat="1" ht="31.5" customHeight="1" outlineLevel="1">
      <c r="A12" s="146" t="s">
        <v>9</v>
      </c>
      <c r="B12" s="147"/>
      <c r="C12" s="147"/>
      <c r="D12" s="171"/>
      <c r="E12" s="157"/>
      <c r="F12" s="163" t="s">
        <v>10</v>
      </c>
      <c r="G12" s="163"/>
      <c r="H12" s="163"/>
      <c r="I12" s="199"/>
      <c r="J12" s="3"/>
      <c r="K12" s="6"/>
      <c r="L12" s="142"/>
      <c r="M12" s="46"/>
      <c r="N12" s="43"/>
      <c r="O12" s="143"/>
      <c r="P12" s="135"/>
      <c r="Q12" s="31"/>
      <c r="R12" s="49"/>
    </row>
    <row r="13" spans="1:19" s="189" customFormat="1" ht="43.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1"/>
      <c r="M13" s="140"/>
      <c r="N13" s="185"/>
      <c r="O13" s="186"/>
      <c r="P13" s="139"/>
      <c r="Q13" s="187"/>
      <c r="R13" s="188"/>
    </row>
    <row r="14" spans="1:19" ht="36" customHeight="1">
      <c r="A14" s="155"/>
      <c r="B14" s="155"/>
      <c r="C14" s="156"/>
      <c r="D14" s="156" t="s">
        <v>2195</v>
      </c>
      <c r="E14" s="155"/>
      <c r="F14" s="155"/>
      <c r="G14" s="155"/>
      <c r="H14" s="155"/>
      <c r="I14" s="191"/>
      <c r="J14" s="155"/>
    </row>
    <row r="15" spans="1:19" s="1" customFormat="1" ht="29.1" customHeight="1">
      <c r="A15" s="8"/>
      <c r="B15" s="20"/>
      <c r="C15" s="20"/>
      <c r="D15" s="145"/>
      <c r="E15" s="51"/>
      <c r="F15" s="51"/>
      <c r="G15" s="51"/>
      <c r="H15" s="51"/>
      <c r="I15" s="199"/>
      <c r="J15" s="3"/>
      <c r="K15" s="6"/>
      <c r="L15" s="142"/>
      <c r="M15" s="46"/>
      <c r="N15" s="43"/>
      <c r="O15" s="143"/>
      <c r="P15" s="135"/>
      <c r="Q15" s="31"/>
      <c r="R15" s="49"/>
    </row>
    <row r="16" spans="1:19" s="23" customFormat="1" ht="85.5" customHeight="1">
      <c r="A16" s="279" t="s">
        <v>14</v>
      </c>
      <c r="B16" s="280" t="s">
        <v>16</v>
      </c>
      <c r="C16" s="281" t="s">
        <v>15</v>
      </c>
      <c r="D16" s="282" t="s">
        <v>17</v>
      </c>
      <c r="E16" s="283" t="s">
        <v>18</v>
      </c>
      <c r="F16" s="284" t="s">
        <v>19</v>
      </c>
      <c r="G16" s="285" t="s">
        <v>20</v>
      </c>
      <c r="H16" s="286" t="s">
        <v>181</v>
      </c>
      <c r="I16" s="287" t="s">
        <v>25</v>
      </c>
      <c r="J16" s="288" t="s">
        <v>26</v>
      </c>
      <c r="K16" s="285" t="s">
        <v>182</v>
      </c>
    </row>
    <row r="17" spans="1:11" s="307" customFormat="1" ht="48" customHeight="1">
      <c r="A17" s="289"/>
      <c r="B17" s="290"/>
      <c r="C17" s="290"/>
      <c r="D17" s="291" t="s">
        <v>2196</v>
      </c>
      <c r="E17" s="290"/>
      <c r="F17" s="290"/>
      <c r="G17" s="290"/>
      <c r="H17" s="290"/>
      <c r="I17" s="292"/>
      <c r="J17" s="290"/>
      <c r="K17" s="306"/>
    </row>
    <row r="18" spans="1:11" s="310" customFormat="1" ht="48" customHeight="1">
      <c r="A18" s="294"/>
      <c r="B18" s="278"/>
      <c r="C18" s="278"/>
      <c r="D18" s="308" t="s">
        <v>2197</v>
      </c>
      <c r="E18" s="278"/>
      <c r="F18" s="278"/>
      <c r="G18" s="278"/>
      <c r="H18" s="278"/>
      <c r="I18" s="295"/>
      <c r="J18" s="278"/>
      <c r="K18" s="309"/>
    </row>
    <row r="19" spans="1:11" s="165" customFormat="1" ht="109.15" customHeight="1">
      <c r="A19" s="297" t="s">
        <v>2198</v>
      </c>
      <c r="B19" s="303" t="s">
        <v>2199</v>
      </c>
      <c r="C19" s="304" t="s">
        <v>2198</v>
      </c>
      <c r="D19" s="126" t="s">
        <v>2200</v>
      </c>
      <c r="E19" s="32">
        <v>6</v>
      </c>
      <c r="F19" s="299">
        <v>2.2200000000000002</v>
      </c>
      <c r="G19" s="251">
        <f t="shared" ref="G19:G89" si="0">F19*(1-$C$10)</f>
        <v>2.2200000000000002</v>
      </c>
      <c r="H19" s="252">
        <f t="shared" ref="H19:H82" si="1">F19*(1-0.3)</f>
        <v>1.554</v>
      </c>
      <c r="I19" s="300"/>
      <c r="J19" s="301">
        <f t="shared" ref="J19:J89" si="2">I19*F19</f>
        <v>0</v>
      </c>
      <c r="K19" s="302">
        <f t="shared" ref="K19:K82" si="3">IF(I19&gt;17,G19*(1-0.3),G19)</f>
        <v>2.2200000000000002</v>
      </c>
    </row>
    <row r="20" spans="1:11" s="165" customFormat="1" ht="109.15" customHeight="1">
      <c r="A20" s="122" t="s">
        <v>2201</v>
      </c>
      <c r="B20" s="178" t="s">
        <v>2202</v>
      </c>
      <c r="C20" s="202" t="s">
        <v>2201</v>
      </c>
      <c r="D20" s="126" t="s">
        <v>2203</v>
      </c>
      <c r="E20" s="32">
        <v>6</v>
      </c>
      <c r="F20" s="299">
        <v>2.2200000000000002</v>
      </c>
      <c r="G20" s="138">
        <f t="shared" si="0"/>
        <v>2.2200000000000002</v>
      </c>
      <c r="H20" s="137">
        <f t="shared" si="1"/>
        <v>1.554</v>
      </c>
      <c r="I20" s="300"/>
      <c r="J20" s="164">
        <f t="shared" si="2"/>
        <v>0</v>
      </c>
      <c r="K20" s="302">
        <f t="shared" si="3"/>
        <v>2.2200000000000002</v>
      </c>
    </row>
    <row r="21" spans="1:11" s="165" customFormat="1" ht="109.15" customHeight="1">
      <c r="A21" s="122" t="s">
        <v>2204</v>
      </c>
      <c r="B21" s="178" t="s">
        <v>2205</v>
      </c>
      <c r="C21" s="202" t="s">
        <v>2204</v>
      </c>
      <c r="D21" s="126" t="s">
        <v>2206</v>
      </c>
      <c r="E21" s="32">
        <v>6</v>
      </c>
      <c r="F21" s="299">
        <v>2.5299999999999998</v>
      </c>
      <c r="G21" s="138">
        <f t="shared" si="0"/>
        <v>2.5299999999999998</v>
      </c>
      <c r="H21" s="137">
        <f t="shared" si="1"/>
        <v>1.7709999999999997</v>
      </c>
      <c r="I21" s="300"/>
      <c r="J21" s="164">
        <f t="shared" si="2"/>
        <v>0</v>
      </c>
      <c r="K21" s="302">
        <f t="shared" si="3"/>
        <v>2.5299999999999998</v>
      </c>
    </row>
    <row r="22" spans="1:11" s="165" customFormat="1" ht="109.15" customHeight="1">
      <c r="A22" s="122" t="s">
        <v>2207</v>
      </c>
      <c r="B22" s="178" t="s">
        <v>2208</v>
      </c>
      <c r="C22" s="202" t="s">
        <v>2207</v>
      </c>
      <c r="D22" s="126" t="s">
        <v>2209</v>
      </c>
      <c r="E22" s="32">
        <v>6</v>
      </c>
      <c r="F22" s="299">
        <v>2.5299999999999998</v>
      </c>
      <c r="G22" s="138">
        <f t="shared" si="0"/>
        <v>2.5299999999999998</v>
      </c>
      <c r="H22" s="137">
        <f t="shared" si="1"/>
        <v>1.7709999999999997</v>
      </c>
      <c r="I22" s="300"/>
      <c r="J22" s="164">
        <f t="shared" si="2"/>
        <v>0</v>
      </c>
      <c r="K22" s="302">
        <f t="shared" si="3"/>
        <v>2.5299999999999998</v>
      </c>
    </row>
    <row r="23" spans="1:11" s="165" customFormat="1" ht="109.15" customHeight="1">
      <c r="A23" s="122" t="s">
        <v>2210</v>
      </c>
      <c r="B23" s="178" t="s">
        <v>2211</v>
      </c>
      <c r="C23" s="202" t="s">
        <v>2210</v>
      </c>
      <c r="D23" s="126" t="s">
        <v>2212</v>
      </c>
      <c r="E23" s="32">
        <v>6</v>
      </c>
      <c r="F23" s="299">
        <v>2.68</v>
      </c>
      <c r="G23" s="138">
        <f t="shared" si="0"/>
        <v>2.68</v>
      </c>
      <c r="H23" s="137">
        <f t="shared" si="1"/>
        <v>1.8759999999999999</v>
      </c>
      <c r="I23" s="300"/>
      <c r="J23" s="164">
        <f t="shared" si="2"/>
        <v>0</v>
      </c>
      <c r="K23" s="302">
        <f t="shared" si="3"/>
        <v>2.68</v>
      </c>
    </row>
    <row r="24" spans="1:11" s="175" customFormat="1" ht="109.15" customHeight="1">
      <c r="A24" s="122" t="s">
        <v>2213</v>
      </c>
      <c r="B24" s="178" t="s">
        <v>2214</v>
      </c>
      <c r="C24" s="202" t="s">
        <v>2213</v>
      </c>
      <c r="D24" s="126" t="s">
        <v>2215</v>
      </c>
      <c r="E24" s="32">
        <v>6</v>
      </c>
      <c r="F24" s="299">
        <v>2.68</v>
      </c>
      <c r="G24" s="138">
        <f t="shared" si="0"/>
        <v>2.68</v>
      </c>
      <c r="H24" s="137">
        <f t="shared" si="1"/>
        <v>1.8759999999999999</v>
      </c>
      <c r="I24" s="300"/>
      <c r="J24" s="164">
        <f t="shared" si="2"/>
        <v>0</v>
      </c>
      <c r="K24" s="302">
        <f t="shared" si="3"/>
        <v>2.68</v>
      </c>
    </row>
    <row r="25" spans="1:11" s="175" customFormat="1" ht="109.15" customHeight="1">
      <c r="A25" s="122" t="s">
        <v>2216</v>
      </c>
      <c r="B25" s="178" t="s">
        <v>2217</v>
      </c>
      <c r="C25" s="202" t="s">
        <v>2216</v>
      </c>
      <c r="D25" s="126" t="s">
        <v>2218</v>
      </c>
      <c r="E25" s="32">
        <v>6</v>
      </c>
      <c r="F25" s="299">
        <v>2.83</v>
      </c>
      <c r="G25" s="138">
        <f t="shared" si="0"/>
        <v>2.83</v>
      </c>
      <c r="H25" s="137">
        <f t="shared" si="1"/>
        <v>1.9809999999999999</v>
      </c>
      <c r="I25" s="300"/>
      <c r="J25" s="164">
        <f t="shared" si="2"/>
        <v>0</v>
      </c>
      <c r="K25" s="302">
        <f t="shared" si="3"/>
        <v>2.83</v>
      </c>
    </row>
    <row r="26" spans="1:11" s="175" customFormat="1" ht="109.15" customHeight="1">
      <c r="A26" s="122" t="s">
        <v>2219</v>
      </c>
      <c r="B26" s="178" t="s">
        <v>2220</v>
      </c>
      <c r="C26" s="202" t="s">
        <v>2219</v>
      </c>
      <c r="D26" s="126" t="s">
        <v>2221</v>
      </c>
      <c r="E26" s="32">
        <v>6</v>
      </c>
      <c r="F26" s="299">
        <v>3.21</v>
      </c>
      <c r="G26" s="138">
        <f t="shared" si="0"/>
        <v>3.21</v>
      </c>
      <c r="H26" s="137">
        <f t="shared" si="1"/>
        <v>2.2469999999999999</v>
      </c>
      <c r="I26" s="300"/>
      <c r="J26" s="164">
        <f t="shared" si="2"/>
        <v>0</v>
      </c>
      <c r="K26" s="302">
        <f t="shared" si="3"/>
        <v>3.21</v>
      </c>
    </row>
    <row r="27" spans="1:11" s="176" customFormat="1" ht="109.15" customHeight="1">
      <c r="A27" s="122" t="s">
        <v>2222</v>
      </c>
      <c r="B27" s="178" t="s">
        <v>2223</v>
      </c>
      <c r="C27" s="202" t="s">
        <v>2222</v>
      </c>
      <c r="D27" s="126" t="s">
        <v>2224</v>
      </c>
      <c r="E27" s="32">
        <v>6</v>
      </c>
      <c r="F27" s="299">
        <v>3.61</v>
      </c>
      <c r="G27" s="138">
        <f t="shared" si="0"/>
        <v>3.61</v>
      </c>
      <c r="H27" s="137">
        <f t="shared" si="1"/>
        <v>2.5269999999999997</v>
      </c>
      <c r="I27" s="300"/>
      <c r="J27" s="164">
        <f t="shared" si="2"/>
        <v>0</v>
      </c>
      <c r="K27" s="302">
        <f t="shared" si="3"/>
        <v>3.61</v>
      </c>
    </row>
    <row r="28" spans="1:11" s="176" customFormat="1" ht="109.15" customHeight="1">
      <c r="A28" s="122" t="s">
        <v>2225</v>
      </c>
      <c r="B28" s="178" t="s">
        <v>2226</v>
      </c>
      <c r="C28" s="202" t="s">
        <v>2225</v>
      </c>
      <c r="D28" s="126" t="s">
        <v>2227</v>
      </c>
      <c r="E28" s="32">
        <v>6</v>
      </c>
      <c r="F28" s="299">
        <v>4.08</v>
      </c>
      <c r="G28" s="138">
        <f t="shared" si="0"/>
        <v>4.08</v>
      </c>
      <c r="H28" s="137">
        <f t="shared" si="1"/>
        <v>2.8559999999999999</v>
      </c>
      <c r="I28" s="300"/>
      <c r="J28" s="164">
        <f t="shared" si="2"/>
        <v>0</v>
      </c>
      <c r="K28" s="302">
        <f t="shared" si="3"/>
        <v>4.08</v>
      </c>
    </row>
    <row r="29" spans="1:11" s="176" customFormat="1" ht="109.15" customHeight="1">
      <c r="A29" s="122" t="s">
        <v>2228</v>
      </c>
      <c r="B29" s="178" t="s">
        <v>2229</v>
      </c>
      <c r="C29" s="202" t="s">
        <v>2228</v>
      </c>
      <c r="D29" s="126" t="s">
        <v>2230</v>
      </c>
      <c r="E29" s="32">
        <v>6</v>
      </c>
      <c r="F29" s="299">
        <v>4.6500000000000004</v>
      </c>
      <c r="G29" s="138">
        <f t="shared" si="0"/>
        <v>4.6500000000000004</v>
      </c>
      <c r="H29" s="137">
        <f t="shared" si="1"/>
        <v>3.2549999999999999</v>
      </c>
      <c r="I29" s="300"/>
      <c r="J29" s="164">
        <f t="shared" si="2"/>
        <v>0</v>
      </c>
      <c r="K29" s="302">
        <f t="shared" si="3"/>
        <v>4.6500000000000004</v>
      </c>
    </row>
    <row r="30" spans="1:11" s="176" customFormat="1" ht="109.15" customHeight="1">
      <c r="A30" s="122" t="s">
        <v>2231</v>
      </c>
      <c r="B30" s="178" t="s">
        <v>2232</v>
      </c>
      <c r="C30" s="202" t="s">
        <v>2231</v>
      </c>
      <c r="D30" s="126" t="s">
        <v>2233</v>
      </c>
      <c r="E30" s="32">
        <v>6</v>
      </c>
      <c r="F30" s="299">
        <v>5.59</v>
      </c>
      <c r="G30" s="138">
        <f t="shared" si="0"/>
        <v>5.59</v>
      </c>
      <c r="H30" s="137">
        <f t="shared" si="1"/>
        <v>3.9129999999999998</v>
      </c>
      <c r="I30" s="300"/>
      <c r="J30" s="164">
        <f t="shared" si="2"/>
        <v>0</v>
      </c>
      <c r="K30" s="302">
        <f t="shared" si="3"/>
        <v>5.59</v>
      </c>
    </row>
    <row r="31" spans="1:11" s="176" customFormat="1" ht="109.15" customHeight="1">
      <c r="A31" s="122" t="s">
        <v>2234</v>
      </c>
      <c r="B31" s="178" t="s">
        <v>2235</v>
      </c>
      <c r="C31" s="202" t="s">
        <v>2234</v>
      </c>
      <c r="D31" s="126" t="s">
        <v>2236</v>
      </c>
      <c r="E31" s="32">
        <v>3</v>
      </c>
      <c r="F31" s="299">
        <v>6.27</v>
      </c>
      <c r="G31" s="138">
        <f t="shared" si="0"/>
        <v>6.27</v>
      </c>
      <c r="H31" s="137">
        <f t="shared" si="1"/>
        <v>4.3889999999999993</v>
      </c>
      <c r="I31" s="300"/>
      <c r="J31" s="164">
        <f t="shared" si="2"/>
        <v>0</v>
      </c>
      <c r="K31" s="302">
        <f t="shared" si="3"/>
        <v>6.27</v>
      </c>
    </row>
    <row r="32" spans="1:11" s="176" customFormat="1" ht="109.15" customHeight="1">
      <c r="A32" s="122" t="s">
        <v>2237</v>
      </c>
      <c r="B32" s="178" t="s">
        <v>2238</v>
      </c>
      <c r="C32" s="202" t="s">
        <v>2237</v>
      </c>
      <c r="D32" s="126" t="s">
        <v>2239</v>
      </c>
      <c r="E32" s="32">
        <v>3</v>
      </c>
      <c r="F32" s="299">
        <v>6.95</v>
      </c>
      <c r="G32" s="138">
        <f t="shared" si="0"/>
        <v>6.95</v>
      </c>
      <c r="H32" s="137">
        <f t="shared" si="1"/>
        <v>4.8650000000000002</v>
      </c>
      <c r="I32" s="300"/>
      <c r="J32" s="164">
        <f t="shared" si="2"/>
        <v>0</v>
      </c>
      <c r="K32" s="302">
        <f t="shared" si="3"/>
        <v>6.95</v>
      </c>
    </row>
    <row r="33" spans="1:11" s="176" customFormat="1" ht="109.15" customHeight="1">
      <c r="A33" s="122" t="s">
        <v>2240</v>
      </c>
      <c r="B33" s="178" t="s">
        <v>2241</v>
      </c>
      <c r="C33" s="202" t="s">
        <v>2240</v>
      </c>
      <c r="D33" s="126" t="s">
        <v>2242</v>
      </c>
      <c r="E33" s="32">
        <v>3</v>
      </c>
      <c r="F33" s="299">
        <v>8.83</v>
      </c>
      <c r="G33" s="138">
        <f t="shared" si="0"/>
        <v>8.83</v>
      </c>
      <c r="H33" s="137">
        <f t="shared" si="1"/>
        <v>6.181</v>
      </c>
      <c r="I33" s="300"/>
      <c r="J33" s="164">
        <f t="shared" si="2"/>
        <v>0</v>
      </c>
      <c r="K33" s="302">
        <f t="shared" si="3"/>
        <v>8.83</v>
      </c>
    </row>
    <row r="34" spans="1:11" s="176" customFormat="1" ht="109.15" customHeight="1">
      <c r="A34" s="122" t="s">
        <v>2243</v>
      </c>
      <c r="B34" s="178" t="s">
        <v>2244</v>
      </c>
      <c r="C34" s="202" t="s">
        <v>2243</v>
      </c>
      <c r="D34" s="126" t="s">
        <v>2245</v>
      </c>
      <c r="E34" s="32">
        <v>3</v>
      </c>
      <c r="F34" s="299">
        <v>10.81</v>
      </c>
      <c r="G34" s="138">
        <f t="shared" si="0"/>
        <v>10.81</v>
      </c>
      <c r="H34" s="137">
        <f t="shared" si="1"/>
        <v>7.5670000000000002</v>
      </c>
      <c r="I34" s="300"/>
      <c r="J34" s="164">
        <f t="shared" si="2"/>
        <v>0</v>
      </c>
      <c r="K34" s="302">
        <f t="shared" si="3"/>
        <v>10.81</v>
      </c>
    </row>
    <row r="35" spans="1:11" s="176" customFormat="1" ht="109.15" customHeight="1">
      <c r="A35" s="122" t="s">
        <v>2246</v>
      </c>
      <c r="B35" s="178" t="s">
        <v>2247</v>
      </c>
      <c r="C35" s="202" t="s">
        <v>2246</v>
      </c>
      <c r="D35" s="126" t="s">
        <v>2248</v>
      </c>
      <c r="E35" s="32">
        <v>3</v>
      </c>
      <c r="F35" s="299">
        <v>13.7</v>
      </c>
      <c r="G35" s="138">
        <f t="shared" si="0"/>
        <v>13.7</v>
      </c>
      <c r="H35" s="137">
        <f t="shared" si="1"/>
        <v>9.5899999999999981</v>
      </c>
      <c r="I35" s="300"/>
      <c r="J35" s="164">
        <f t="shared" si="2"/>
        <v>0</v>
      </c>
      <c r="K35" s="302">
        <f t="shared" si="3"/>
        <v>13.7</v>
      </c>
    </row>
    <row r="36" spans="1:11" s="176" customFormat="1" ht="109.15" customHeight="1">
      <c r="A36" s="122" t="s">
        <v>2249</v>
      </c>
      <c r="B36" s="178" t="s">
        <v>2250</v>
      </c>
      <c r="C36" s="202" t="s">
        <v>2249</v>
      </c>
      <c r="D36" s="126" t="s">
        <v>2251</v>
      </c>
      <c r="E36" s="32">
        <v>1</v>
      </c>
      <c r="F36" s="299">
        <v>19.84</v>
      </c>
      <c r="G36" s="138">
        <f t="shared" si="0"/>
        <v>19.84</v>
      </c>
      <c r="H36" s="137">
        <f t="shared" si="1"/>
        <v>13.888</v>
      </c>
      <c r="I36" s="300"/>
      <c r="J36" s="164">
        <f t="shared" si="2"/>
        <v>0</v>
      </c>
      <c r="K36" s="302">
        <f t="shared" si="3"/>
        <v>19.84</v>
      </c>
    </row>
    <row r="37" spans="1:11" s="176" customFormat="1" ht="109.15" customHeight="1">
      <c r="A37" s="122" t="s">
        <v>2252</v>
      </c>
      <c r="B37" s="178" t="s">
        <v>2253</v>
      </c>
      <c r="C37" s="202" t="s">
        <v>2252</v>
      </c>
      <c r="D37" s="126" t="s">
        <v>2254</v>
      </c>
      <c r="E37" s="32">
        <v>1</v>
      </c>
      <c r="F37" s="299">
        <v>25.66</v>
      </c>
      <c r="G37" s="138">
        <f t="shared" si="0"/>
        <v>25.66</v>
      </c>
      <c r="H37" s="137">
        <f t="shared" si="1"/>
        <v>17.962</v>
      </c>
      <c r="I37" s="300"/>
      <c r="J37" s="164">
        <f t="shared" si="2"/>
        <v>0</v>
      </c>
      <c r="K37" s="302">
        <f t="shared" si="3"/>
        <v>25.66</v>
      </c>
    </row>
    <row r="38" spans="1:11" s="176" customFormat="1" ht="109.15" customHeight="1">
      <c r="A38" s="122" t="s">
        <v>2255</v>
      </c>
      <c r="B38" s="178" t="s">
        <v>2256</v>
      </c>
      <c r="C38" s="202" t="s">
        <v>2255</v>
      </c>
      <c r="D38" s="126" t="s">
        <v>2257</v>
      </c>
      <c r="E38" s="32">
        <v>3</v>
      </c>
      <c r="F38" s="299">
        <v>2.74</v>
      </c>
      <c r="G38" s="138">
        <f t="shared" si="0"/>
        <v>2.74</v>
      </c>
      <c r="H38" s="137">
        <f t="shared" si="1"/>
        <v>1.9179999999999999</v>
      </c>
      <c r="I38" s="300"/>
      <c r="J38" s="164">
        <f t="shared" si="2"/>
        <v>0</v>
      </c>
      <c r="K38" s="302">
        <f t="shared" si="3"/>
        <v>2.74</v>
      </c>
    </row>
    <row r="39" spans="1:11" s="176" customFormat="1" ht="109.15" customHeight="1">
      <c r="A39" s="122" t="s">
        <v>2258</v>
      </c>
      <c r="B39" s="178" t="s">
        <v>2259</v>
      </c>
      <c r="C39" s="202" t="s">
        <v>2258</v>
      </c>
      <c r="D39" s="126" t="s">
        <v>2260</v>
      </c>
      <c r="E39" s="32">
        <v>3</v>
      </c>
      <c r="F39" s="299">
        <v>2.74</v>
      </c>
      <c r="G39" s="138">
        <f t="shared" si="0"/>
        <v>2.74</v>
      </c>
      <c r="H39" s="137">
        <f t="shared" si="1"/>
        <v>1.9179999999999999</v>
      </c>
      <c r="I39" s="300"/>
      <c r="J39" s="164">
        <f t="shared" si="2"/>
        <v>0</v>
      </c>
      <c r="K39" s="302">
        <f t="shared" si="3"/>
        <v>2.74</v>
      </c>
    </row>
    <row r="40" spans="1:11" s="176" customFormat="1" ht="109.15" customHeight="1">
      <c r="A40" s="122" t="s">
        <v>2261</v>
      </c>
      <c r="B40" s="178" t="s">
        <v>2262</v>
      </c>
      <c r="C40" s="202" t="s">
        <v>2261</v>
      </c>
      <c r="D40" s="126" t="s">
        <v>2263</v>
      </c>
      <c r="E40" s="32">
        <v>3</v>
      </c>
      <c r="F40" s="299">
        <v>2.83</v>
      </c>
      <c r="G40" s="138">
        <f t="shared" si="0"/>
        <v>2.83</v>
      </c>
      <c r="H40" s="137">
        <f t="shared" si="1"/>
        <v>1.9809999999999999</v>
      </c>
      <c r="I40" s="300"/>
      <c r="J40" s="164">
        <f t="shared" si="2"/>
        <v>0</v>
      </c>
      <c r="K40" s="302">
        <f t="shared" si="3"/>
        <v>2.83</v>
      </c>
    </row>
    <row r="41" spans="1:11" s="176" customFormat="1" ht="109.15" customHeight="1">
      <c r="A41" s="122" t="s">
        <v>2264</v>
      </c>
      <c r="B41" s="178" t="s">
        <v>2265</v>
      </c>
      <c r="C41" s="202" t="s">
        <v>2264</v>
      </c>
      <c r="D41" s="126" t="s">
        <v>2266</v>
      </c>
      <c r="E41" s="32">
        <v>3</v>
      </c>
      <c r="F41" s="299">
        <v>3.36</v>
      </c>
      <c r="G41" s="138">
        <f t="shared" si="0"/>
        <v>3.36</v>
      </c>
      <c r="H41" s="137">
        <f t="shared" si="1"/>
        <v>2.3519999999999999</v>
      </c>
      <c r="I41" s="300"/>
      <c r="J41" s="164">
        <f t="shared" si="2"/>
        <v>0</v>
      </c>
      <c r="K41" s="302">
        <f t="shared" si="3"/>
        <v>3.36</v>
      </c>
    </row>
    <row r="42" spans="1:11" s="176" customFormat="1" ht="109.15" customHeight="1">
      <c r="A42" s="122" t="s">
        <v>2267</v>
      </c>
      <c r="B42" s="178" t="s">
        <v>2268</v>
      </c>
      <c r="C42" s="202" t="s">
        <v>2267</v>
      </c>
      <c r="D42" s="126" t="s">
        <v>2269</v>
      </c>
      <c r="E42" s="32">
        <v>3</v>
      </c>
      <c r="F42" s="299">
        <v>3.36</v>
      </c>
      <c r="G42" s="138">
        <f t="shared" si="0"/>
        <v>3.36</v>
      </c>
      <c r="H42" s="137">
        <f t="shared" si="1"/>
        <v>2.3519999999999999</v>
      </c>
      <c r="I42" s="300"/>
      <c r="J42" s="164">
        <f t="shared" si="2"/>
        <v>0</v>
      </c>
      <c r="K42" s="302">
        <f t="shared" si="3"/>
        <v>3.36</v>
      </c>
    </row>
    <row r="43" spans="1:11" s="176" customFormat="1" ht="109.15" customHeight="1">
      <c r="A43" s="122" t="s">
        <v>2270</v>
      </c>
      <c r="B43" s="178" t="s">
        <v>2271</v>
      </c>
      <c r="C43" s="202" t="s">
        <v>2270</v>
      </c>
      <c r="D43" s="126" t="s">
        <v>2272</v>
      </c>
      <c r="E43" s="32">
        <v>3</v>
      </c>
      <c r="F43" s="299">
        <v>3.83</v>
      </c>
      <c r="G43" s="138">
        <f t="shared" si="0"/>
        <v>3.83</v>
      </c>
      <c r="H43" s="137">
        <f t="shared" si="1"/>
        <v>2.681</v>
      </c>
      <c r="I43" s="300"/>
      <c r="J43" s="164">
        <f t="shared" si="2"/>
        <v>0</v>
      </c>
      <c r="K43" s="302">
        <f t="shared" si="3"/>
        <v>3.83</v>
      </c>
    </row>
    <row r="44" spans="1:11" s="176" customFormat="1" ht="109.15" customHeight="1">
      <c r="A44" s="122" t="s">
        <v>2273</v>
      </c>
      <c r="B44" s="178" t="s">
        <v>2274</v>
      </c>
      <c r="C44" s="202" t="s">
        <v>2273</v>
      </c>
      <c r="D44" s="126" t="s">
        <v>2275</v>
      </c>
      <c r="E44" s="32">
        <v>3</v>
      </c>
      <c r="F44" s="299">
        <v>4.1399999999999997</v>
      </c>
      <c r="G44" s="138">
        <f t="shared" si="0"/>
        <v>4.1399999999999997</v>
      </c>
      <c r="H44" s="137">
        <f t="shared" si="1"/>
        <v>2.8979999999999997</v>
      </c>
      <c r="I44" s="300"/>
      <c r="J44" s="164">
        <f t="shared" si="2"/>
        <v>0</v>
      </c>
      <c r="K44" s="302">
        <f t="shared" si="3"/>
        <v>4.1399999999999997</v>
      </c>
    </row>
    <row r="45" spans="1:11" s="176" customFormat="1" ht="109.15" customHeight="1">
      <c r="A45" s="122" t="s">
        <v>2276</v>
      </c>
      <c r="B45" s="178" t="s">
        <v>2277</v>
      </c>
      <c r="C45" s="202" t="s">
        <v>2276</v>
      </c>
      <c r="D45" s="126" t="s">
        <v>2278</v>
      </c>
      <c r="E45" s="32">
        <v>3</v>
      </c>
      <c r="F45" s="299">
        <v>2.99</v>
      </c>
      <c r="G45" s="138">
        <f t="shared" si="0"/>
        <v>2.99</v>
      </c>
      <c r="H45" s="137">
        <f t="shared" si="1"/>
        <v>2.093</v>
      </c>
      <c r="I45" s="300"/>
      <c r="J45" s="164">
        <f t="shared" si="2"/>
        <v>0</v>
      </c>
      <c r="K45" s="302">
        <f t="shared" si="3"/>
        <v>2.99</v>
      </c>
    </row>
    <row r="46" spans="1:11" s="176" customFormat="1" ht="109.15" customHeight="1">
      <c r="A46" s="122" t="s">
        <v>2279</v>
      </c>
      <c r="B46" s="178" t="s">
        <v>2280</v>
      </c>
      <c r="C46" s="202" t="s">
        <v>2279</v>
      </c>
      <c r="D46" s="126" t="s">
        <v>2281</v>
      </c>
      <c r="E46" s="32">
        <v>3</v>
      </c>
      <c r="F46" s="299">
        <v>2.99</v>
      </c>
      <c r="G46" s="138">
        <f t="shared" si="0"/>
        <v>2.99</v>
      </c>
      <c r="H46" s="137">
        <f t="shared" si="1"/>
        <v>2.093</v>
      </c>
      <c r="I46" s="300"/>
      <c r="J46" s="164">
        <f t="shared" si="2"/>
        <v>0</v>
      </c>
      <c r="K46" s="302">
        <f t="shared" si="3"/>
        <v>2.99</v>
      </c>
    </row>
    <row r="47" spans="1:11" s="176" customFormat="1" ht="108.6" customHeight="1">
      <c r="A47" s="122" t="s">
        <v>2282</v>
      </c>
      <c r="B47" s="178" t="s">
        <v>2283</v>
      </c>
      <c r="C47" s="202" t="s">
        <v>2282</v>
      </c>
      <c r="D47" s="126" t="s">
        <v>2284</v>
      </c>
      <c r="E47" s="32">
        <v>3</v>
      </c>
      <c r="F47" s="299">
        <v>3.29</v>
      </c>
      <c r="G47" s="138">
        <f t="shared" si="0"/>
        <v>3.29</v>
      </c>
      <c r="H47" s="137">
        <f t="shared" si="1"/>
        <v>2.3029999999999999</v>
      </c>
      <c r="I47" s="300"/>
      <c r="J47" s="164">
        <f t="shared" si="2"/>
        <v>0</v>
      </c>
      <c r="K47" s="302">
        <f t="shared" si="3"/>
        <v>3.29</v>
      </c>
    </row>
    <row r="48" spans="1:11" s="176" customFormat="1" ht="109.15" customHeight="1">
      <c r="A48" s="122" t="s">
        <v>2285</v>
      </c>
      <c r="B48" s="178" t="s">
        <v>2286</v>
      </c>
      <c r="C48" s="202" t="s">
        <v>2285</v>
      </c>
      <c r="D48" s="126" t="s">
        <v>2287</v>
      </c>
      <c r="E48" s="32">
        <v>3</v>
      </c>
      <c r="F48" s="299">
        <v>3.61</v>
      </c>
      <c r="G48" s="138">
        <f t="shared" si="0"/>
        <v>3.61</v>
      </c>
      <c r="H48" s="137">
        <f t="shared" si="1"/>
        <v>2.5269999999999997</v>
      </c>
      <c r="I48" s="300"/>
      <c r="J48" s="164">
        <f t="shared" si="2"/>
        <v>0</v>
      </c>
      <c r="K48" s="302">
        <f t="shared" si="3"/>
        <v>3.61</v>
      </c>
    </row>
    <row r="49" spans="1:12" s="165" customFormat="1" ht="109.15" customHeight="1">
      <c r="A49" s="122" t="s">
        <v>2288</v>
      </c>
      <c r="B49" s="178" t="s">
        <v>2289</v>
      </c>
      <c r="C49" s="202" t="s">
        <v>2288</v>
      </c>
      <c r="D49" s="126" t="s">
        <v>2290</v>
      </c>
      <c r="E49" s="32">
        <v>3</v>
      </c>
      <c r="F49" s="299">
        <v>2.99</v>
      </c>
      <c r="G49" s="138">
        <f t="shared" si="0"/>
        <v>2.99</v>
      </c>
      <c r="H49" s="137">
        <f t="shared" si="1"/>
        <v>2.093</v>
      </c>
      <c r="I49" s="300"/>
      <c r="J49" s="164">
        <f t="shared" si="2"/>
        <v>0</v>
      </c>
      <c r="K49" s="302">
        <f t="shared" si="3"/>
        <v>2.99</v>
      </c>
      <c r="L49" s="174"/>
    </row>
    <row r="50" spans="1:12" s="165" customFormat="1" ht="109.15" customHeight="1">
      <c r="A50" s="122" t="s">
        <v>2291</v>
      </c>
      <c r="B50" s="178" t="s">
        <v>2292</v>
      </c>
      <c r="C50" s="202" t="s">
        <v>2291</v>
      </c>
      <c r="D50" s="126" t="s">
        <v>2293</v>
      </c>
      <c r="E50" s="32">
        <v>3</v>
      </c>
      <c r="F50" s="299">
        <v>2.99</v>
      </c>
      <c r="G50" s="138">
        <f t="shared" si="0"/>
        <v>2.99</v>
      </c>
      <c r="H50" s="137">
        <f t="shared" si="1"/>
        <v>2.093</v>
      </c>
      <c r="I50" s="300"/>
      <c r="J50" s="164">
        <f t="shared" si="2"/>
        <v>0</v>
      </c>
      <c r="K50" s="302">
        <f t="shared" si="3"/>
        <v>2.99</v>
      </c>
    </row>
    <row r="51" spans="1:12" s="165" customFormat="1" ht="109.15" customHeight="1">
      <c r="A51" s="122" t="s">
        <v>2294</v>
      </c>
      <c r="B51" s="178" t="s">
        <v>2295</v>
      </c>
      <c r="C51" s="202" t="s">
        <v>2294</v>
      </c>
      <c r="D51" s="126" t="s">
        <v>2296</v>
      </c>
      <c r="E51" s="32">
        <v>3</v>
      </c>
      <c r="F51" s="299">
        <v>3.52</v>
      </c>
      <c r="G51" s="138">
        <f t="shared" si="0"/>
        <v>3.52</v>
      </c>
      <c r="H51" s="137">
        <f t="shared" si="1"/>
        <v>2.464</v>
      </c>
      <c r="I51" s="300"/>
      <c r="J51" s="164">
        <f t="shared" si="2"/>
        <v>0</v>
      </c>
      <c r="K51" s="302">
        <f t="shared" si="3"/>
        <v>3.52</v>
      </c>
    </row>
    <row r="52" spans="1:12" s="165" customFormat="1" ht="109.15" customHeight="1">
      <c r="A52" s="122" t="s">
        <v>2297</v>
      </c>
      <c r="B52" s="178" t="s">
        <v>2298</v>
      </c>
      <c r="C52" s="202" t="s">
        <v>2297</v>
      </c>
      <c r="D52" s="126" t="s">
        <v>2299</v>
      </c>
      <c r="E52" s="32">
        <v>3</v>
      </c>
      <c r="F52" s="299">
        <v>3.8</v>
      </c>
      <c r="G52" s="138">
        <f t="shared" si="0"/>
        <v>3.8</v>
      </c>
      <c r="H52" s="137">
        <f t="shared" si="1"/>
        <v>2.6599999999999997</v>
      </c>
      <c r="I52" s="300"/>
      <c r="J52" s="164">
        <f t="shared" si="2"/>
        <v>0</v>
      </c>
      <c r="K52" s="302">
        <f t="shared" si="3"/>
        <v>3.8</v>
      </c>
    </row>
    <row r="53" spans="1:12" s="165" customFormat="1" ht="109.15" customHeight="1">
      <c r="A53" s="122" t="s">
        <v>2300</v>
      </c>
      <c r="B53" s="178" t="s">
        <v>2301</v>
      </c>
      <c r="C53" s="202" t="s">
        <v>2300</v>
      </c>
      <c r="D53" s="126" t="s">
        <v>2302</v>
      </c>
      <c r="E53" s="32">
        <v>3</v>
      </c>
      <c r="F53" s="299">
        <v>4.1900000000000004</v>
      </c>
      <c r="G53" s="138">
        <f t="shared" si="0"/>
        <v>4.1900000000000004</v>
      </c>
      <c r="H53" s="137">
        <f t="shared" si="1"/>
        <v>2.9330000000000003</v>
      </c>
      <c r="I53" s="300"/>
      <c r="J53" s="164">
        <f t="shared" si="2"/>
        <v>0</v>
      </c>
      <c r="K53" s="302">
        <f t="shared" si="3"/>
        <v>4.1900000000000004</v>
      </c>
    </row>
    <row r="54" spans="1:12" s="175" customFormat="1" ht="109.15" customHeight="1">
      <c r="A54" s="122" t="s">
        <v>2303</v>
      </c>
      <c r="B54" s="120" t="s">
        <v>2304</v>
      </c>
      <c r="C54" s="202" t="s">
        <v>2303</v>
      </c>
      <c r="D54" s="126" t="s">
        <v>2305</v>
      </c>
      <c r="E54" s="32">
        <v>3</v>
      </c>
      <c r="F54" s="299">
        <v>4.74</v>
      </c>
      <c r="G54" s="138">
        <f t="shared" si="0"/>
        <v>4.74</v>
      </c>
      <c r="H54" s="137">
        <f t="shared" si="1"/>
        <v>3.3180000000000001</v>
      </c>
      <c r="I54" s="300"/>
      <c r="J54" s="164">
        <f t="shared" si="2"/>
        <v>0</v>
      </c>
      <c r="K54" s="302">
        <f t="shared" si="3"/>
        <v>4.74</v>
      </c>
    </row>
    <row r="55" spans="1:12" s="176" customFormat="1" ht="109.15" customHeight="1">
      <c r="A55" s="122" t="s">
        <v>2306</v>
      </c>
      <c r="B55" s="120" t="s">
        <v>2307</v>
      </c>
      <c r="C55" s="202" t="s">
        <v>2306</v>
      </c>
      <c r="D55" s="126" t="s">
        <v>2308</v>
      </c>
      <c r="E55" s="32">
        <v>3</v>
      </c>
      <c r="F55" s="299">
        <v>5.38</v>
      </c>
      <c r="G55" s="138">
        <f t="shared" si="0"/>
        <v>5.38</v>
      </c>
      <c r="H55" s="137">
        <f t="shared" si="1"/>
        <v>3.7659999999999996</v>
      </c>
      <c r="I55" s="300"/>
      <c r="J55" s="164">
        <f t="shared" si="2"/>
        <v>0</v>
      </c>
      <c r="K55" s="302">
        <f t="shared" si="3"/>
        <v>5.38</v>
      </c>
    </row>
    <row r="56" spans="1:12" s="176" customFormat="1" ht="109.15" customHeight="1">
      <c r="A56" s="122" t="s">
        <v>2309</v>
      </c>
      <c r="B56" s="120" t="s">
        <v>2310</v>
      </c>
      <c r="C56" s="202" t="s">
        <v>2309</v>
      </c>
      <c r="D56" s="126" t="s">
        <v>2311</v>
      </c>
      <c r="E56" s="32">
        <v>3</v>
      </c>
      <c r="F56" s="299">
        <v>6.69</v>
      </c>
      <c r="G56" s="138">
        <f t="shared" si="0"/>
        <v>6.69</v>
      </c>
      <c r="H56" s="137">
        <f t="shared" si="1"/>
        <v>4.6829999999999998</v>
      </c>
      <c r="I56" s="300"/>
      <c r="J56" s="164">
        <f t="shared" si="2"/>
        <v>0</v>
      </c>
      <c r="K56" s="302">
        <f t="shared" si="3"/>
        <v>6.69</v>
      </c>
    </row>
    <row r="57" spans="1:12" s="176" customFormat="1" ht="109.15" customHeight="1">
      <c r="A57" s="122" t="s">
        <v>2312</v>
      </c>
      <c r="B57" s="120" t="s">
        <v>2313</v>
      </c>
      <c r="C57" s="202" t="s">
        <v>2312</v>
      </c>
      <c r="D57" s="126" t="s">
        <v>2314</v>
      </c>
      <c r="E57" s="32">
        <v>3</v>
      </c>
      <c r="F57" s="299">
        <v>9.6</v>
      </c>
      <c r="G57" s="138">
        <f t="shared" si="0"/>
        <v>9.6</v>
      </c>
      <c r="H57" s="137">
        <f t="shared" si="1"/>
        <v>6.72</v>
      </c>
      <c r="I57" s="300"/>
      <c r="J57" s="164">
        <f t="shared" si="2"/>
        <v>0</v>
      </c>
      <c r="K57" s="302">
        <f t="shared" si="3"/>
        <v>9.6</v>
      </c>
    </row>
    <row r="58" spans="1:12" s="176" customFormat="1" ht="109.15" customHeight="1">
      <c r="A58" s="122" t="s">
        <v>2315</v>
      </c>
      <c r="B58" s="120" t="s">
        <v>2316</v>
      </c>
      <c r="C58" s="202" t="s">
        <v>2315</v>
      </c>
      <c r="D58" s="126" t="s">
        <v>2317</v>
      </c>
      <c r="E58" s="32">
        <v>3</v>
      </c>
      <c r="F58" s="299">
        <v>11.53</v>
      </c>
      <c r="G58" s="138">
        <f t="shared" si="0"/>
        <v>11.53</v>
      </c>
      <c r="H58" s="137">
        <f t="shared" si="1"/>
        <v>8.0709999999999997</v>
      </c>
      <c r="I58" s="300"/>
      <c r="J58" s="164">
        <f t="shared" si="2"/>
        <v>0</v>
      </c>
      <c r="K58" s="302">
        <f t="shared" si="3"/>
        <v>11.53</v>
      </c>
    </row>
    <row r="59" spans="1:12" s="176" customFormat="1" ht="109.15" customHeight="1">
      <c r="A59" s="122" t="s">
        <v>2318</v>
      </c>
      <c r="B59" s="120" t="s">
        <v>2319</v>
      </c>
      <c r="C59" s="202" t="s">
        <v>2318</v>
      </c>
      <c r="D59" s="126" t="s">
        <v>2320</v>
      </c>
      <c r="E59" s="32">
        <v>3</v>
      </c>
      <c r="F59" s="299">
        <v>11.79</v>
      </c>
      <c r="G59" s="138">
        <f t="shared" si="0"/>
        <v>11.79</v>
      </c>
      <c r="H59" s="137">
        <f t="shared" si="1"/>
        <v>8.2529999999999983</v>
      </c>
      <c r="I59" s="300"/>
      <c r="J59" s="164">
        <f t="shared" si="2"/>
        <v>0</v>
      </c>
      <c r="K59" s="302">
        <f t="shared" si="3"/>
        <v>11.79</v>
      </c>
    </row>
    <row r="60" spans="1:12" s="176" customFormat="1" ht="109.15" customHeight="1">
      <c r="A60" s="122" t="s">
        <v>2321</v>
      </c>
      <c r="B60" s="120" t="s">
        <v>2322</v>
      </c>
      <c r="C60" s="202" t="s">
        <v>2321</v>
      </c>
      <c r="D60" s="126" t="s">
        <v>2323</v>
      </c>
      <c r="E60" s="32">
        <v>6</v>
      </c>
      <c r="F60" s="299">
        <v>3.61</v>
      </c>
      <c r="G60" s="138">
        <f t="shared" si="0"/>
        <v>3.61</v>
      </c>
      <c r="H60" s="137">
        <f t="shared" si="1"/>
        <v>2.5269999999999997</v>
      </c>
      <c r="I60" s="300"/>
      <c r="J60" s="164">
        <f t="shared" si="2"/>
        <v>0</v>
      </c>
      <c r="K60" s="302">
        <f t="shared" si="3"/>
        <v>3.61</v>
      </c>
    </row>
    <row r="61" spans="1:12" s="176" customFormat="1" ht="109.15" customHeight="1">
      <c r="A61" s="122" t="s">
        <v>2324</v>
      </c>
      <c r="B61" s="120" t="s">
        <v>2325</v>
      </c>
      <c r="C61" s="202" t="s">
        <v>2324</v>
      </c>
      <c r="D61" s="126" t="s">
        <v>2326</v>
      </c>
      <c r="E61" s="32">
        <v>6</v>
      </c>
      <c r="F61" s="299">
        <v>4.3600000000000003</v>
      </c>
      <c r="G61" s="138">
        <f t="shared" si="0"/>
        <v>4.3600000000000003</v>
      </c>
      <c r="H61" s="137">
        <f t="shared" si="1"/>
        <v>3.052</v>
      </c>
      <c r="I61" s="300"/>
      <c r="J61" s="164">
        <f t="shared" si="2"/>
        <v>0</v>
      </c>
      <c r="K61" s="302">
        <f t="shared" si="3"/>
        <v>4.3600000000000003</v>
      </c>
    </row>
    <row r="62" spans="1:12" s="176" customFormat="1" ht="109.15" customHeight="1">
      <c r="A62" s="122" t="s">
        <v>2327</v>
      </c>
      <c r="B62" s="120" t="s">
        <v>2328</v>
      </c>
      <c r="C62" s="202" t="s">
        <v>2327</v>
      </c>
      <c r="D62" s="126" t="s">
        <v>2329</v>
      </c>
      <c r="E62" s="32">
        <v>6</v>
      </c>
      <c r="F62" s="299">
        <v>5.38</v>
      </c>
      <c r="G62" s="138">
        <f t="shared" si="0"/>
        <v>5.38</v>
      </c>
      <c r="H62" s="137">
        <f t="shared" si="1"/>
        <v>3.7659999999999996</v>
      </c>
      <c r="I62" s="300"/>
      <c r="J62" s="164">
        <f t="shared" si="2"/>
        <v>0</v>
      </c>
      <c r="K62" s="302">
        <f t="shared" si="3"/>
        <v>5.38</v>
      </c>
    </row>
    <row r="63" spans="1:12" s="176" customFormat="1" ht="109.15" customHeight="1">
      <c r="A63" s="122" t="s">
        <v>2330</v>
      </c>
      <c r="B63" s="120" t="s">
        <v>2331</v>
      </c>
      <c r="C63" s="202" t="s">
        <v>2330</v>
      </c>
      <c r="D63" s="126" t="s">
        <v>2332</v>
      </c>
      <c r="E63" s="32">
        <v>3</v>
      </c>
      <c r="F63" s="299">
        <v>6.73</v>
      </c>
      <c r="G63" s="138">
        <f t="shared" si="0"/>
        <v>6.73</v>
      </c>
      <c r="H63" s="137">
        <f t="shared" si="1"/>
        <v>4.7110000000000003</v>
      </c>
      <c r="I63" s="300"/>
      <c r="J63" s="164">
        <f t="shared" si="2"/>
        <v>0</v>
      </c>
      <c r="K63" s="302">
        <f t="shared" si="3"/>
        <v>6.73</v>
      </c>
    </row>
    <row r="64" spans="1:12" s="176" customFormat="1" ht="109.15" customHeight="1">
      <c r="A64" s="122" t="s">
        <v>2333</v>
      </c>
      <c r="B64" s="120" t="s">
        <v>2334</v>
      </c>
      <c r="C64" s="202" t="s">
        <v>2333</v>
      </c>
      <c r="D64" s="126" t="s">
        <v>2335</v>
      </c>
      <c r="E64" s="32">
        <v>3</v>
      </c>
      <c r="F64" s="299">
        <v>10.42</v>
      </c>
      <c r="G64" s="138">
        <f t="shared" si="0"/>
        <v>10.42</v>
      </c>
      <c r="H64" s="137">
        <f t="shared" si="1"/>
        <v>7.2939999999999996</v>
      </c>
      <c r="I64" s="300"/>
      <c r="J64" s="164">
        <f t="shared" si="2"/>
        <v>0</v>
      </c>
      <c r="K64" s="302">
        <f t="shared" si="3"/>
        <v>10.42</v>
      </c>
    </row>
    <row r="65" spans="1:12" s="176" customFormat="1" ht="109.15" customHeight="1">
      <c r="A65" s="122" t="s">
        <v>2336</v>
      </c>
      <c r="B65" s="120" t="s">
        <v>2337</v>
      </c>
      <c r="C65" s="202" t="s">
        <v>2336</v>
      </c>
      <c r="D65" s="126" t="s">
        <v>2338</v>
      </c>
      <c r="E65" s="32">
        <v>2</v>
      </c>
      <c r="F65" s="299">
        <v>14.74</v>
      </c>
      <c r="G65" s="138">
        <f t="shared" si="0"/>
        <v>14.74</v>
      </c>
      <c r="H65" s="137">
        <f t="shared" si="1"/>
        <v>10.318</v>
      </c>
      <c r="I65" s="300"/>
      <c r="J65" s="164">
        <f t="shared" si="2"/>
        <v>0</v>
      </c>
      <c r="K65" s="302">
        <f t="shared" si="3"/>
        <v>14.74</v>
      </c>
    </row>
    <row r="66" spans="1:12" s="176" customFormat="1" ht="109.15" customHeight="1">
      <c r="A66" s="122" t="s">
        <v>2339</v>
      </c>
      <c r="B66" s="120" t="s">
        <v>2340</v>
      </c>
      <c r="C66" s="202" t="s">
        <v>2339</v>
      </c>
      <c r="D66" s="126" t="s">
        <v>2341</v>
      </c>
      <c r="E66" s="32">
        <v>2</v>
      </c>
      <c r="F66" s="299">
        <v>18.27</v>
      </c>
      <c r="G66" s="138">
        <f t="shared" si="0"/>
        <v>18.27</v>
      </c>
      <c r="H66" s="137">
        <f t="shared" si="1"/>
        <v>12.789</v>
      </c>
      <c r="I66" s="300"/>
      <c r="J66" s="164">
        <f t="shared" si="2"/>
        <v>0</v>
      </c>
      <c r="K66" s="302">
        <f t="shared" si="3"/>
        <v>18.27</v>
      </c>
    </row>
    <row r="67" spans="1:12" s="176" customFormat="1" ht="109.15" customHeight="1">
      <c r="A67" s="122" t="s">
        <v>2342</v>
      </c>
      <c r="B67" s="120" t="s">
        <v>2343</v>
      </c>
      <c r="C67" s="202" t="s">
        <v>2342</v>
      </c>
      <c r="D67" s="126" t="s">
        <v>2344</v>
      </c>
      <c r="E67" s="32">
        <v>6</v>
      </c>
      <c r="F67" s="299">
        <v>3.61</v>
      </c>
      <c r="G67" s="138">
        <f t="shared" si="0"/>
        <v>3.61</v>
      </c>
      <c r="H67" s="137">
        <f t="shared" si="1"/>
        <v>2.5269999999999997</v>
      </c>
      <c r="I67" s="300"/>
      <c r="J67" s="164">
        <f t="shared" si="2"/>
        <v>0</v>
      </c>
      <c r="K67" s="302">
        <f t="shared" si="3"/>
        <v>3.61</v>
      </c>
    </row>
    <row r="68" spans="1:12" s="176" customFormat="1" ht="109.15" customHeight="1">
      <c r="A68" s="122" t="s">
        <v>2345</v>
      </c>
      <c r="B68" s="120" t="s">
        <v>2346</v>
      </c>
      <c r="C68" s="202" t="s">
        <v>2345</v>
      </c>
      <c r="D68" s="126" t="s">
        <v>2347</v>
      </c>
      <c r="E68" s="32">
        <v>6</v>
      </c>
      <c r="F68" s="299">
        <v>4.53</v>
      </c>
      <c r="G68" s="138">
        <f t="shared" si="0"/>
        <v>4.53</v>
      </c>
      <c r="H68" s="137">
        <f t="shared" si="1"/>
        <v>3.1709999999999998</v>
      </c>
      <c r="I68" s="300"/>
      <c r="J68" s="164">
        <f t="shared" si="2"/>
        <v>0</v>
      </c>
      <c r="K68" s="302">
        <f t="shared" si="3"/>
        <v>4.53</v>
      </c>
    </row>
    <row r="69" spans="1:12" s="176" customFormat="1" ht="109.15" customHeight="1">
      <c r="A69" s="122" t="s">
        <v>2348</v>
      </c>
      <c r="B69" s="120" t="s">
        <v>2349</v>
      </c>
      <c r="C69" s="202" t="s">
        <v>2348</v>
      </c>
      <c r="D69" s="126" t="s">
        <v>2350</v>
      </c>
      <c r="E69" s="32">
        <v>6</v>
      </c>
      <c r="F69" s="299">
        <v>5.08</v>
      </c>
      <c r="G69" s="138">
        <f t="shared" si="0"/>
        <v>5.08</v>
      </c>
      <c r="H69" s="137">
        <f t="shared" si="1"/>
        <v>3.5559999999999996</v>
      </c>
      <c r="I69" s="300"/>
      <c r="J69" s="164">
        <f t="shared" si="2"/>
        <v>0</v>
      </c>
      <c r="K69" s="302">
        <f t="shared" si="3"/>
        <v>5.08</v>
      </c>
    </row>
    <row r="70" spans="1:12" s="176" customFormat="1" ht="109.15" customHeight="1">
      <c r="A70" s="122" t="s">
        <v>2351</v>
      </c>
      <c r="B70" s="120" t="s">
        <v>2352</v>
      </c>
      <c r="C70" s="202" t="s">
        <v>2351</v>
      </c>
      <c r="D70" s="126" t="s">
        <v>2353</v>
      </c>
      <c r="E70" s="32">
        <v>3</v>
      </c>
      <c r="F70" s="299">
        <v>6.27</v>
      </c>
      <c r="G70" s="138">
        <f t="shared" si="0"/>
        <v>6.27</v>
      </c>
      <c r="H70" s="137">
        <f t="shared" si="1"/>
        <v>4.3889999999999993</v>
      </c>
      <c r="I70" s="300"/>
      <c r="J70" s="164">
        <f t="shared" si="2"/>
        <v>0</v>
      </c>
      <c r="K70" s="302">
        <f t="shared" si="3"/>
        <v>6.27</v>
      </c>
    </row>
    <row r="71" spans="1:12" s="176" customFormat="1" ht="109.15" customHeight="1">
      <c r="A71" s="122" t="s">
        <v>2354</v>
      </c>
      <c r="B71" s="120" t="s">
        <v>2355</v>
      </c>
      <c r="C71" s="202" t="s">
        <v>2354</v>
      </c>
      <c r="D71" s="126" t="s">
        <v>2356</v>
      </c>
      <c r="E71" s="32">
        <v>6</v>
      </c>
      <c r="F71" s="299">
        <v>3.76</v>
      </c>
      <c r="G71" s="138">
        <f t="shared" si="0"/>
        <v>3.76</v>
      </c>
      <c r="H71" s="137">
        <f t="shared" si="1"/>
        <v>2.6319999999999997</v>
      </c>
      <c r="I71" s="300"/>
      <c r="J71" s="164">
        <f t="shared" si="2"/>
        <v>0</v>
      </c>
      <c r="K71" s="302">
        <f t="shared" si="3"/>
        <v>3.76</v>
      </c>
    </row>
    <row r="72" spans="1:12" s="176" customFormat="1" ht="109.15" customHeight="1">
      <c r="A72" s="122" t="s">
        <v>2357</v>
      </c>
      <c r="B72" s="120" t="s">
        <v>2358</v>
      </c>
      <c r="C72" s="202" t="s">
        <v>2357</v>
      </c>
      <c r="D72" s="126" t="s">
        <v>2359</v>
      </c>
      <c r="E72" s="32">
        <v>6</v>
      </c>
      <c r="F72" s="299">
        <v>4.53</v>
      </c>
      <c r="G72" s="138">
        <f t="shared" si="0"/>
        <v>4.53</v>
      </c>
      <c r="H72" s="137">
        <f t="shared" si="1"/>
        <v>3.1709999999999998</v>
      </c>
      <c r="I72" s="300"/>
      <c r="J72" s="164">
        <f t="shared" si="2"/>
        <v>0</v>
      </c>
      <c r="K72" s="302">
        <f t="shared" si="3"/>
        <v>4.53</v>
      </c>
    </row>
    <row r="73" spans="1:12" s="176" customFormat="1" ht="109.15" customHeight="1">
      <c r="A73" s="122" t="s">
        <v>2360</v>
      </c>
      <c r="B73" s="120" t="s">
        <v>2361</v>
      </c>
      <c r="C73" s="202" t="s">
        <v>2360</v>
      </c>
      <c r="D73" s="126" t="s">
        <v>2362</v>
      </c>
      <c r="E73" s="32">
        <v>6</v>
      </c>
      <c r="F73" s="299">
        <v>5.08</v>
      </c>
      <c r="G73" s="138">
        <f t="shared" si="0"/>
        <v>5.08</v>
      </c>
      <c r="H73" s="137">
        <f t="shared" si="1"/>
        <v>3.5559999999999996</v>
      </c>
      <c r="I73" s="300"/>
      <c r="J73" s="164">
        <f t="shared" si="2"/>
        <v>0</v>
      </c>
      <c r="K73" s="302">
        <f t="shared" si="3"/>
        <v>5.08</v>
      </c>
    </row>
    <row r="74" spans="1:12" s="176" customFormat="1" ht="109.15" customHeight="1">
      <c r="A74" s="122" t="s">
        <v>2363</v>
      </c>
      <c r="B74" s="120" t="s">
        <v>2364</v>
      </c>
      <c r="C74" s="202" t="s">
        <v>2363</v>
      </c>
      <c r="D74" s="126" t="s">
        <v>2365</v>
      </c>
      <c r="E74" s="32">
        <v>3</v>
      </c>
      <c r="F74" s="299">
        <v>6.59</v>
      </c>
      <c r="G74" s="138">
        <f t="shared" si="0"/>
        <v>6.59</v>
      </c>
      <c r="H74" s="137">
        <f t="shared" si="1"/>
        <v>4.6129999999999995</v>
      </c>
      <c r="I74" s="300"/>
      <c r="J74" s="164">
        <f t="shared" si="2"/>
        <v>0</v>
      </c>
      <c r="K74" s="302">
        <f t="shared" si="3"/>
        <v>6.59</v>
      </c>
    </row>
    <row r="75" spans="1:12" s="176" customFormat="1" ht="108.6" customHeight="1">
      <c r="A75" s="122" t="s">
        <v>2366</v>
      </c>
      <c r="B75" s="120" t="s">
        <v>2367</v>
      </c>
      <c r="C75" s="202" t="s">
        <v>2366</v>
      </c>
      <c r="D75" s="126" t="s">
        <v>2368</v>
      </c>
      <c r="E75" s="32">
        <v>3</v>
      </c>
      <c r="F75" s="299">
        <v>8.73</v>
      </c>
      <c r="G75" s="138">
        <f t="shared" si="0"/>
        <v>8.73</v>
      </c>
      <c r="H75" s="137">
        <f t="shared" si="1"/>
        <v>6.1109999999999998</v>
      </c>
      <c r="I75" s="300"/>
      <c r="J75" s="164">
        <f t="shared" si="2"/>
        <v>0</v>
      </c>
      <c r="K75" s="302">
        <f t="shared" si="3"/>
        <v>8.73</v>
      </c>
    </row>
    <row r="76" spans="1:12" s="176" customFormat="1" ht="109.15" customHeight="1">
      <c r="A76" s="122" t="s">
        <v>2369</v>
      </c>
      <c r="B76" s="120" t="s">
        <v>2370</v>
      </c>
      <c r="C76" s="202" t="s">
        <v>2369</v>
      </c>
      <c r="D76" s="126" t="s">
        <v>2371</v>
      </c>
      <c r="E76" s="32">
        <v>2</v>
      </c>
      <c r="F76" s="299">
        <v>11.04</v>
      </c>
      <c r="G76" s="138">
        <f t="shared" si="0"/>
        <v>11.04</v>
      </c>
      <c r="H76" s="137">
        <f t="shared" si="1"/>
        <v>7.7279999999999989</v>
      </c>
      <c r="I76" s="300"/>
      <c r="J76" s="164">
        <f t="shared" si="2"/>
        <v>0</v>
      </c>
      <c r="K76" s="302">
        <f t="shared" si="3"/>
        <v>11.04</v>
      </c>
    </row>
    <row r="77" spans="1:12" s="165" customFormat="1" ht="109.15" customHeight="1">
      <c r="A77" s="122" t="s">
        <v>2372</v>
      </c>
      <c r="B77" s="120" t="s">
        <v>2373</v>
      </c>
      <c r="C77" s="202" t="s">
        <v>2372</v>
      </c>
      <c r="D77" s="126" t="s">
        <v>2374</v>
      </c>
      <c r="E77" s="32">
        <v>3</v>
      </c>
      <c r="F77" s="299">
        <v>9.9499999999999993</v>
      </c>
      <c r="G77" s="138">
        <f t="shared" si="0"/>
        <v>9.9499999999999993</v>
      </c>
      <c r="H77" s="137">
        <f t="shared" si="1"/>
        <v>6.964999999999999</v>
      </c>
      <c r="I77" s="300"/>
      <c r="J77" s="164">
        <f t="shared" si="2"/>
        <v>0</v>
      </c>
      <c r="K77" s="302">
        <f t="shared" si="3"/>
        <v>9.9499999999999993</v>
      </c>
      <c r="L77" s="174"/>
    </row>
    <row r="78" spans="1:12" s="165" customFormat="1" ht="109.15" customHeight="1">
      <c r="A78" s="122" t="s">
        <v>2375</v>
      </c>
      <c r="B78" s="120" t="s">
        <v>2376</v>
      </c>
      <c r="C78" s="202" t="s">
        <v>2375</v>
      </c>
      <c r="D78" s="126" t="s">
        <v>2377</v>
      </c>
      <c r="E78" s="32">
        <v>3</v>
      </c>
      <c r="F78" s="299">
        <v>13.7</v>
      </c>
      <c r="G78" s="138">
        <f t="shared" si="0"/>
        <v>13.7</v>
      </c>
      <c r="H78" s="137">
        <f t="shared" si="1"/>
        <v>9.5899999999999981</v>
      </c>
      <c r="I78" s="300"/>
      <c r="J78" s="164">
        <f t="shared" si="2"/>
        <v>0</v>
      </c>
      <c r="K78" s="302">
        <f t="shared" si="3"/>
        <v>13.7</v>
      </c>
    </row>
    <row r="79" spans="1:12" s="165" customFormat="1" ht="109.15" customHeight="1">
      <c r="A79" s="122" t="s">
        <v>2378</v>
      </c>
      <c r="B79" s="120" t="s">
        <v>2379</v>
      </c>
      <c r="C79" s="202" t="s">
        <v>2378</v>
      </c>
      <c r="D79" s="126" t="s">
        <v>2380</v>
      </c>
      <c r="E79" s="32">
        <v>2</v>
      </c>
      <c r="F79" s="299">
        <v>18.690000000000001</v>
      </c>
      <c r="G79" s="138">
        <f t="shared" si="0"/>
        <v>18.690000000000001</v>
      </c>
      <c r="H79" s="137">
        <f t="shared" si="1"/>
        <v>13.083</v>
      </c>
      <c r="I79" s="300"/>
      <c r="J79" s="164">
        <f t="shared" si="2"/>
        <v>0</v>
      </c>
      <c r="K79" s="302">
        <f t="shared" si="3"/>
        <v>18.690000000000001</v>
      </c>
    </row>
    <row r="80" spans="1:12" s="165" customFormat="1" ht="109.15" customHeight="1">
      <c r="A80" s="122" t="s">
        <v>2381</v>
      </c>
      <c r="B80" s="120" t="s">
        <v>2382</v>
      </c>
      <c r="C80" s="202" t="s">
        <v>2381</v>
      </c>
      <c r="D80" s="126" t="s">
        <v>2383</v>
      </c>
      <c r="E80" s="32">
        <v>1</v>
      </c>
      <c r="F80" s="299">
        <v>5.08</v>
      </c>
      <c r="G80" s="138">
        <f t="shared" si="0"/>
        <v>5.08</v>
      </c>
      <c r="H80" s="137">
        <f t="shared" si="1"/>
        <v>3.5559999999999996</v>
      </c>
      <c r="I80" s="300"/>
      <c r="J80" s="164">
        <f t="shared" si="2"/>
        <v>0</v>
      </c>
      <c r="K80" s="302">
        <f t="shared" si="3"/>
        <v>5.08</v>
      </c>
    </row>
    <row r="81" spans="1:11" s="165" customFormat="1" ht="109.15" customHeight="1">
      <c r="A81" s="122" t="s">
        <v>2384</v>
      </c>
      <c r="B81" s="120" t="s">
        <v>2385</v>
      </c>
      <c r="C81" s="202" t="s">
        <v>2384</v>
      </c>
      <c r="D81" s="126" t="s">
        <v>2386</v>
      </c>
      <c r="E81" s="32">
        <v>1</v>
      </c>
      <c r="F81" s="299">
        <v>6.45</v>
      </c>
      <c r="G81" s="138">
        <f t="shared" si="0"/>
        <v>6.45</v>
      </c>
      <c r="H81" s="137">
        <f t="shared" si="1"/>
        <v>4.5149999999999997</v>
      </c>
      <c r="I81" s="300"/>
      <c r="J81" s="164">
        <f t="shared" si="2"/>
        <v>0</v>
      </c>
      <c r="K81" s="302">
        <f t="shared" si="3"/>
        <v>6.45</v>
      </c>
    </row>
    <row r="82" spans="1:11" s="165" customFormat="1" ht="109.15" customHeight="1">
      <c r="A82" s="122" t="s">
        <v>2387</v>
      </c>
      <c r="B82" s="120" t="s">
        <v>2388</v>
      </c>
      <c r="C82" s="202" t="s">
        <v>2387</v>
      </c>
      <c r="D82" s="126" t="s">
        <v>2389</v>
      </c>
      <c r="E82" s="32">
        <v>1</v>
      </c>
      <c r="F82" s="299">
        <v>7.5</v>
      </c>
      <c r="G82" s="138">
        <f t="shared" si="0"/>
        <v>7.5</v>
      </c>
      <c r="H82" s="137">
        <f t="shared" si="1"/>
        <v>5.25</v>
      </c>
      <c r="I82" s="300"/>
      <c r="J82" s="164">
        <f t="shared" si="2"/>
        <v>0</v>
      </c>
      <c r="K82" s="302">
        <f t="shared" si="3"/>
        <v>7.5</v>
      </c>
    </row>
    <row r="83" spans="1:11" s="175" customFormat="1" ht="109.15" customHeight="1">
      <c r="A83" s="122" t="s">
        <v>2390</v>
      </c>
      <c r="B83" s="120" t="s">
        <v>2391</v>
      </c>
      <c r="C83" s="202" t="s">
        <v>2390</v>
      </c>
      <c r="D83" s="126" t="s">
        <v>2392</v>
      </c>
      <c r="E83" s="32">
        <v>1</v>
      </c>
      <c r="F83" s="299">
        <v>5.08</v>
      </c>
      <c r="G83" s="138">
        <f t="shared" si="0"/>
        <v>5.08</v>
      </c>
      <c r="H83" s="137">
        <f t="shared" ref="H83:H88" si="4">F83*(1-0.3)</f>
        <v>3.5559999999999996</v>
      </c>
      <c r="I83" s="300"/>
      <c r="J83" s="164">
        <f t="shared" si="2"/>
        <v>0</v>
      </c>
      <c r="K83" s="302">
        <f t="shared" ref="K83:K88" si="5">IF(I83&gt;17,G83*(1-0.3),G83)</f>
        <v>5.08</v>
      </c>
    </row>
    <row r="84" spans="1:11" s="175" customFormat="1" ht="109.15" customHeight="1">
      <c r="A84" s="122" t="s">
        <v>2393</v>
      </c>
      <c r="B84" s="120" t="s">
        <v>2394</v>
      </c>
      <c r="C84" s="202" t="s">
        <v>2393</v>
      </c>
      <c r="D84" s="126" t="s">
        <v>2395</v>
      </c>
      <c r="E84" s="32">
        <v>1</v>
      </c>
      <c r="F84" s="299">
        <v>6.45</v>
      </c>
      <c r="G84" s="138">
        <f t="shared" si="0"/>
        <v>6.45</v>
      </c>
      <c r="H84" s="137">
        <f t="shared" si="4"/>
        <v>4.5149999999999997</v>
      </c>
      <c r="I84" s="300"/>
      <c r="J84" s="164">
        <f t="shared" si="2"/>
        <v>0</v>
      </c>
      <c r="K84" s="302">
        <f t="shared" si="5"/>
        <v>6.45</v>
      </c>
    </row>
    <row r="85" spans="1:11" s="175" customFormat="1" ht="109.15" customHeight="1">
      <c r="A85" s="122" t="s">
        <v>2396</v>
      </c>
      <c r="B85" s="120" t="s">
        <v>2397</v>
      </c>
      <c r="C85" s="202" t="s">
        <v>2396</v>
      </c>
      <c r="D85" s="126" t="s">
        <v>2398</v>
      </c>
      <c r="E85" s="32">
        <v>1</v>
      </c>
      <c r="F85" s="299">
        <v>7.5</v>
      </c>
      <c r="G85" s="138">
        <f t="shared" si="0"/>
        <v>7.5</v>
      </c>
      <c r="H85" s="137">
        <f t="shared" si="4"/>
        <v>5.25</v>
      </c>
      <c r="I85" s="300"/>
      <c r="J85" s="164">
        <f t="shared" si="2"/>
        <v>0</v>
      </c>
      <c r="K85" s="302">
        <f t="shared" si="5"/>
        <v>7.5</v>
      </c>
    </row>
    <row r="86" spans="1:11" s="176" customFormat="1" ht="109.15" customHeight="1">
      <c r="A86" s="122" t="s">
        <v>2399</v>
      </c>
      <c r="B86" s="120" t="s">
        <v>2400</v>
      </c>
      <c r="C86" s="202" t="s">
        <v>2399</v>
      </c>
      <c r="D86" s="126" t="s">
        <v>2401</v>
      </c>
      <c r="E86" s="32">
        <v>3</v>
      </c>
      <c r="F86" s="299">
        <v>7.19</v>
      </c>
      <c r="G86" s="138">
        <f t="shared" si="0"/>
        <v>7.19</v>
      </c>
      <c r="H86" s="137">
        <f t="shared" si="4"/>
        <v>5.0330000000000004</v>
      </c>
      <c r="I86" s="300"/>
      <c r="J86" s="164">
        <f t="shared" si="2"/>
        <v>0</v>
      </c>
      <c r="K86" s="302">
        <f t="shared" si="5"/>
        <v>7.19</v>
      </c>
    </row>
    <row r="87" spans="1:11" s="176" customFormat="1" ht="109.15" customHeight="1">
      <c r="A87" s="122" t="s">
        <v>2402</v>
      </c>
      <c r="B87" s="120" t="s">
        <v>2403</v>
      </c>
      <c r="C87" s="202" t="s">
        <v>2402</v>
      </c>
      <c r="D87" s="126" t="s">
        <v>2404</v>
      </c>
      <c r="E87" s="32">
        <v>3</v>
      </c>
      <c r="F87" s="299">
        <v>9.26</v>
      </c>
      <c r="G87" s="138">
        <f t="shared" si="0"/>
        <v>9.26</v>
      </c>
      <c r="H87" s="137">
        <f t="shared" si="4"/>
        <v>6.4819999999999993</v>
      </c>
      <c r="I87" s="300"/>
      <c r="J87" s="164">
        <f t="shared" si="2"/>
        <v>0</v>
      </c>
      <c r="K87" s="302">
        <f t="shared" si="5"/>
        <v>9.26</v>
      </c>
    </row>
    <row r="88" spans="1:11" s="176" customFormat="1" ht="109.15" customHeight="1">
      <c r="A88" s="122" t="s">
        <v>2405</v>
      </c>
      <c r="B88" s="120" t="s">
        <v>2406</v>
      </c>
      <c r="C88" s="202" t="s">
        <v>2405</v>
      </c>
      <c r="D88" s="126" t="s">
        <v>2407</v>
      </c>
      <c r="E88" s="32">
        <v>1</v>
      </c>
      <c r="F88" s="299">
        <v>16.93</v>
      </c>
      <c r="G88" s="138">
        <f t="shared" si="0"/>
        <v>16.93</v>
      </c>
      <c r="H88" s="137">
        <f t="shared" si="4"/>
        <v>11.850999999999999</v>
      </c>
      <c r="I88" s="300"/>
      <c r="J88" s="164">
        <f t="shared" si="2"/>
        <v>0</v>
      </c>
      <c r="K88" s="302">
        <f t="shared" si="5"/>
        <v>16.93</v>
      </c>
    </row>
    <row r="89" spans="1:11" s="176" customFormat="1" ht="109.15" customHeight="1">
      <c r="A89" s="122" t="s">
        <v>2408</v>
      </c>
      <c r="B89" s="120" t="s">
        <v>2409</v>
      </c>
      <c r="C89" s="202" t="s">
        <v>2408</v>
      </c>
      <c r="D89" s="126" t="s">
        <v>2410</v>
      </c>
      <c r="E89" s="32">
        <v>1</v>
      </c>
      <c r="F89" s="299">
        <v>22.51</v>
      </c>
      <c r="G89" s="138">
        <f t="shared" si="0"/>
        <v>22.51</v>
      </c>
      <c r="H89" s="137">
        <f>F89*(1-0.3)</f>
        <v>15.757</v>
      </c>
      <c r="I89" s="300"/>
      <c r="J89" s="164">
        <f t="shared" si="2"/>
        <v>0</v>
      </c>
      <c r="K89" s="302">
        <f>IF(I89&gt;17,G89*(1-0.3),G89)</f>
        <v>22.51</v>
      </c>
    </row>
    <row r="90" spans="1:11" s="148" customFormat="1" ht="35.1" customHeight="1">
      <c r="A90" s="317"/>
      <c r="B90" s="318"/>
      <c r="C90" s="319"/>
      <c r="D90" s="320" t="s">
        <v>1496</v>
      </c>
      <c r="E90" s="318"/>
      <c r="F90" s="321"/>
      <c r="G90" s="321"/>
      <c r="H90" s="321"/>
      <c r="I90" s="322">
        <f>SUBTOTAL(9,I19:I89)</f>
        <v>0</v>
      </c>
      <c r="J90" s="334">
        <f>SUBTOTAL(9,J19:J89)</f>
        <v>0</v>
      </c>
      <c r="K90" s="324"/>
    </row>
    <row r="91" spans="1:11" s="148" customFormat="1" ht="35.1" customHeight="1">
      <c r="A91" s="325"/>
      <c r="B91" s="321"/>
      <c r="C91" s="326"/>
      <c r="D91" s="320" t="s">
        <v>2411</v>
      </c>
      <c r="E91" s="327"/>
      <c r="F91" s="321"/>
      <c r="G91" s="321"/>
      <c r="H91" s="321"/>
      <c r="I91" s="328"/>
      <c r="J91" s="321">
        <f>IF(I90&gt;17,30%,0)</f>
        <v>0</v>
      </c>
      <c r="K91" s="324"/>
    </row>
    <row r="92" spans="1:11" s="148" customFormat="1" ht="35.1" customHeight="1">
      <c r="A92" s="317"/>
      <c r="B92" s="329"/>
      <c r="C92" s="319"/>
      <c r="D92" s="320" t="s">
        <v>26</v>
      </c>
      <c r="E92" s="330"/>
      <c r="F92" s="331"/>
      <c r="G92" s="331"/>
      <c r="H92" s="321"/>
      <c r="I92" s="332"/>
      <c r="J92" s="334">
        <f>J90-(J90*J91)</f>
        <v>0</v>
      </c>
      <c r="K92" s="324"/>
    </row>
    <row r="93" spans="1:11" s="307" customFormat="1" ht="48" customHeight="1">
      <c r="A93" s="289"/>
      <c r="B93" s="290"/>
      <c r="C93" s="290"/>
      <c r="D93" s="291" t="s">
        <v>2412</v>
      </c>
      <c r="E93" s="290"/>
      <c r="F93" s="290"/>
      <c r="G93" s="290"/>
      <c r="H93" s="290"/>
      <c r="I93" s="292"/>
      <c r="J93" s="290"/>
      <c r="K93" s="306"/>
    </row>
    <row r="94" spans="1:11" s="310" customFormat="1" ht="48" customHeight="1">
      <c r="A94" s="294"/>
      <c r="B94" s="278"/>
      <c r="C94" s="278"/>
      <c r="D94" s="308" t="s">
        <v>2413</v>
      </c>
      <c r="E94" s="278"/>
      <c r="F94" s="278"/>
      <c r="G94" s="278"/>
      <c r="H94" s="278"/>
      <c r="I94" s="295"/>
      <c r="J94" s="278"/>
      <c r="K94" s="309"/>
    </row>
    <row r="95" spans="1:11" s="175" customFormat="1" ht="109.15" customHeight="1">
      <c r="A95" s="122" t="s">
        <v>2414</v>
      </c>
      <c r="B95" s="120" t="s">
        <v>2415</v>
      </c>
      <c r="C95" s="202" t="s">
        <v>2414</v>
      </c>
      <c r="D95" s="126" t="s">
        <v>2416</v>
      </c>
      <c r="E95" s="32">
        <v>1</v>
      </c>
      <c r="F95" s="299">
        <v>8.89</v>
      </c>
      <c r="G95" s="138">
        <f t="shared" ref="G95:G99" si="6">F95*(1-$C$10)</f>
        <v>8.89</v>
      </c>
      <c r="H95" s="137">
        <f>F95*(1-0.25)</f>
        <v>6.6675000000000004</v>
      </c>
      <c r="I95" s="300"/>
      <c r="J95" s="164">
        <f t="shared" ref="J95:J99" si="7">I95*F95</f>
        <v>0</v>
      </c>
      <c r="K95" s="302">
        <f>IF($I$103&gt;17,G95*(1-0.25),G95)</f>
        <v>8.89</v>
      </c>
    </row>
    <row r="96" spans="1:11" s="176" customFormat="1" ht="109.15" customHeight="1">
      <c r="A96" s="122" t="s">
        <v>2417</v>
      </c>
      <c r="B96" s="120" t="s">
        <v>2418</v>
      </c>
      <c r="C96" s="202" t="s">
        <v>2417</v>
      </c>
      <c r="D96" s="126" t="s">
        <v>2419</v>
      </c>
      <c r="E96" s="32">
        <v>1</v>
      </c>
      <c r="F96" s="299">
        <v>11.28</v>
      </c>
      <c r="G96" s="138">
        <f t="shared" si="6"/>
        <v>11.28</v>
      </c>
      <c r="H96" s="137">
        <f t="shared" ref="H96:H101" si="8">F96*(1-0.25)</f>
        <v>8.4599999999999991</v>
      </c>
      <c r="I96" s="300"/>
      <c r="J96" s="164">
        <f t="shared" si="7"/>
        <v>0</v>
      </c>
      <c r="K96" s="302">
        <f t="shared" ref="K96:K102" si="9">IF($I$103&gt;17,G96*(1-0.25),G96)</f>
        <v>11.28</v>
      </c>
    </row>
    <row r="97" spans="1:11" s="176" customFormat="1" ht="109.15" customHeight="1">
      <c r="A97" s="122" t="s">
        <v>2420</v>
      </c>
      <c r="B97" s="120" t="s">
        <v>2421</v>
      </c>
      <c r="C97" s="202" t="s">
        <v>2420</v>
      </c>
      <c r="D97" s="126" t="s">
        <v>2422</v>
      </c>
      <c r="E97" s="32">
        <v>1</v>
      </c>
      <c r="F97" s="299">
        <v>13.08</v>
      </c>
      <c r="G97" s="138">
        <f t="shared" si="6"/>
        <v>13.08</v>
      </c>
      <c r="H97" s="137">
        <f t="shared" si="8"/>
        <v>9.81</v>
      </c>
      <c r="I97" s="300"/>
      <c r="J97" s="164">
        <f t="shared" si="7"/>
        <v>0</v>
      </c>
      <c r="K97" s="302">
        <f t="shared" si="9"/>
        <v>13.08</v>
      </c>
    </row>
    <row r="98" spans="1:11" s="176" customFormat="1" ht="109.15" customHeight="1">
      <c r="A98" s="122" t="s">
        <v>2423</v>
      </c>
      <c r="B98" s="120" t="s">
        <v>2424</v>
      </c>
      <c r="C98" s="202" t="s">
        <v>2423</v>
      </c>
      <c r="D98" s="126" t="s">
        <v>2425</v>
      </c>
      <c r="E98" s="32">
        <v>1</v>
      </c>
      <c r="F98" s="299">
        <v>11.85</v>
      </c>
      <c r="G98" s="138">
        <f t="shared" si="6"/>
        <v>11.85</v>
      </c>
      <c r="H98" s="137">
        <f t="shared" si="8"/>
        <v>8.8874999999999993</v>
      </c>
      <c r="I98" s="300"/>
      <c r="J98" s="164">
        <f t="shared" si="7"/>
        <v>0</v>
      </c>
      <c r="K98" s="302">
        <f t="shared" si="9"/>
        <v>11.85</v>
      </c>
    </row>
    <row r="99" spans="1:11" s="176" customFormat="1" ht="109.15" customHeight="1">
      <c r="A99" s="122" t="s">
        <v>2426</v>
      </c>
      <c r="B99" s="120" t="s">
        <v>2427</v>
      </c>
      <c r="C99" s="202" t="s">
        <v>2426</v>
      </c>
      <c r="D99" s="126" t="s">
        <v>2428</v>
      </c>
      <c r="E99" s="32">
        <v>1</v>
      </c>
      <c r="F99" s="299">
        <v>15.84</v>
      </c>
      <c r="G99" s="138">
        <f t="shared" si="6"/>
        <v>15.84</v>
      </c>
      <c r="H99" s="137">
        <f t="shared" si="8"/>
        <v>11.879999999999999</v>
      </c>
      <c r="I99" s="300"/>
      <c r="J99" s="164">
        <f t="shared" si="7"/>
        <v>0</v>
      </c>
      <c r="K99" s="302">
        <f t="shared" si="9"/>
        <v>15.84</v>
      </c>
    </row>
    <row r="100" spans="1:11" s="175" customFormat="1" ht="109.15" customHeight="1">
      <c r="A100" s="122" t="s">
        <v>2429</v>
      </c>
      <c r="B100" s="120" t="s">
        <v>2430</v>
      </c>
      <c r="C100" s="202" t="s">
        <v>2429</v>
      </c>
      <c r="D100" s="126" t="s">
        <v>2431</v>
      </c>
      <c r="E100" s="32">
        <v>1</v>
      </c>
      <c r="F100" s="299">
        <v>19.88</v>
      </c>
      <c r="G100" s="138">
        <f t="shared" ref="G100:G102" si="10">F100*(1-$C$10)</f>
        <v>19.88</v>
      </c>
      <c r="H100" s="137">
        <f t="shared" si="8"/>
        <v>14.91</v>
      </c>
      <c r="I100" s="300"/>
      <c r="J100" s="164">
        <f t="shared" ref="J100:J102" si="11">I100*F100</f>
        <v>0</v>
      </c>
      <c r="K100" s="302">
        <f t="shared" si="9"/>
        <v>19.88</v>
      </c>
    </row>
    <row r="101" spans="1:11" s="176" customFormat="1" ht="109.15" customHeight="1">
      <c r="A101" s="122" t="s">
        <v>2432</v>
      </c>
      <c r="B101" s="120" t="s">
        <v>2433</v>
      </c>
      <c r="C101" s="202" t="s">
        <v>2432</v>
      </c>
      <c r="D101" s="126" t="s">
        <v>2434</v>
      </c>
      <c r="E101" s="32">
        <v>1</v>
      </c>
      <c r="F101" s="299">
        <v>16.66</v>
      </c>
      <c r="G101" s="138">
        <f t="shared" si="10"/>
        <v>16.66</v>
      </c>
      <c r="H101" s="137">
        <f t="shared" si="8"/>
        <v>12.495000000000001</v>
      </c>
      <c r="I101" s="300"/>
      <c r="J101" s="164">
        <f t="shared" si="11"/>
        <v>0</v>
      </c>
      <c r="K101" s="302">
        <f t="shared" si="9"/>
        <v>16.66</v>
      </c>
    </row>
    <row r="102" spans="1:11" s="176" customFormat="1" ht="109.15" customHeight="1">
      <c r="A102" s="122" t="s">
        <v>2435</v>
      </c>
      <c r="B102" s="120" t="s">
        <v>2436</v>
      </c>
      <c r="C102" s="202" t="s">
        <v>2435</v>
      </c>
      <c r="D102" s="126" t="s">
        <v>2437</v>
      </c>
      <c r="E102" s="32">
        <v>1</v>
      </c>
      <c r="F102" s="299">
        <v>14.09</v>
      </c>
      <c r="G102" s="138">
        <f t="shared" si="10"/>
        <v>14.09</v>
      </c>
      <c r="H102" s="137">
        <f>F102*(1-0.25)</f>
        <v>10.567499999999999</v>
      </c>
      <c r="I102" s="300"/>
      <c r="J102" s="164">
        <f t="shared" si="11"/>
        <v>0</v>
      </c>
      <c r="K102" s="302">
        <f t="shared" si="9"/>
        <v>14.09</v>
      </c>
    </row>
    <row r="103" spans="1:11" s="148" customFormat="1" ht="35.1" customHeight="1">
      <c r="A103" s="317"/>
      <c r="B103" s="318"/>
      <c r="C103" s="319"/>
      <c r="D103" s="320" t="s">
        <v>1496</v>
      </c>
      <c r="E103" s="318"/>
      <c r="F103" s="321"/>
      <c r="G103" s="321"/>
      <c r="H103" s="321"/>
      <c r="I103" s="322">
        <f>SUM(I95:I102)</f>
        <v>0</v>
      </c>
      <c r="J103" s="334">
        <f>SUM(J95:J102)</f>
        <v>0</v>
      </c>
      <c r="K103" s="324"/>
    </row>
    <row r="104" spans="1:11" s="148" customFormat="1" ht="35.1" customHeight="1">
      <c r="A104" s="325"/>
      <c r="B104" s="321"/>
      <c r="C104" s="326"/>
      <c r="D104" s="320" t="s">
        <v>2438</v>
      </c>
      <c r="E104" s="327"/>
      <c r="F104" s="321"/>
      <c r="G104" s="321"/>
      <c r="H104" s="321"/>
      <c r="I104" s="328"/>
      <c r="J104" s="321">
        <f>IF(I103&gt;17,25%,0)</f>
        <v>0</v>
      </c>
      <c r="K104" s="324"/>
    </row>
    <row r="105" spans="1:11" s="148" customFormat="1" ht="35.1" customHeight="1">
      <c r="A105" s="317"/>
      <c r="B105" s="329"/>
      <c r="C105" s="319"/>
      <c r="D105" s="320" t="s">
        <v>26</v>
      </c>
      <c r="E105" s="330"/>
      <c r="F105" s="331"/>
      <c r="G105" s="331"/>
      <c r="H105" s="321"/>
      <c r="I105" s="332"/>
      <c r="J105" s="334">
        <f>J103-(J103*J104)</f>
        <v>0</v>
      </c>
      <c r="K105" s="324"/>
    </row>
  </sheetData>
  <autoFilter ref="A16:K92" xr:uid="{AE3ACB71-AEB1-46BD-A869-6501E1160500}"/>
  <conditionalFormatting sqref="I19:I89">
    <cfRule type="expression" dxfId="18" priority="3">
      <formula>$I$90&lt;18</formula>
    </cfRule>
  </conditionalFormatting>
  <conditionalFormatting sqref="I95:I102">
    <cfRule type="expression" dxfId="17" priority="1">
      <formula>$I$103&lt;18</formula>
    </cfRule>
  </conditionalFormatting>
  <hyperlinks>
    <hyperlink ref="F12" r:id="rId1" xr:uid="{810FC95B-E5A4-4952-AE5B-7F685EB770FF}"/>
  </hyperlinks>
  <pageMargins left="0.7" right="0.7" top="0.75" bottom="0.75" header="0.3" footer="0.3"/>
  <pageSetup paperSize="9" orientation="portrait" verticalDpi="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ACB71-AEB1-46BD-A869-6501E1160500}">
  <dimension ref="A1:S35"/>
  <sheetViews>
    <sheetView zoomScale="55" zoomScaleNormal="55" workbookViewId="0">
      <selection activeCell="C10" sqref="C10"/>
    </sheetView>
  </sheetViews>
  <sheetFormatPr defaultColWidth="11.42578125" defaultRowHeight="26.25" outlineLevelRow="1"/>
  <cols>
    <col min="1" max="1" width="25.7109375" style="21" customWidth="1"/>
    <col min="2" max="2" width="21.7109375" style="27" customWidth="1"/>
    <col min="3" max="3" width="38.28515625" style="21" customWidth="1"/>
    <col min="4" max="4" width="91.42578125" style="24" customWidth="1"/>
    <col min="5" max="5" width="10.28515625" style="22" customWidth="1"/>
    <col min="6" max="6" width="15.5703125" style="6" customWidth="1"/>
    <col min="7" max="7" width="23.28515625" style="6" customWidth="1"/>
    <col min="8" max="8" width="20.28515625" style="6" customWidth="1"/>
    <col min="9" max="9" width="12.5703125" style="111" customWidth="1"/>
    <col min="10" max="10" width="20.28515625" style="6" customWidth="1"/>
    <col min="11" max="11" width="22.7109375" customWidth="1"/>
    <col min="12" max="12" width="134.28515625" bestFit="1" customWidth="1"/>
  </cols>
  <sheetData>
    <row r="1" spans="1:19" ht="92.25">
      <c r="A1"/>
      <c r="B1" s="37" t="s">
        <v>0</v>
      </c>
      <c r="C1" s="172"/>
      <c r="D1" s="166"/>
      <c r="E1" s="36"/>
      <c r="F1" s="36"/>
      <c r="G1" s="36"/>
      <c r="H1" s="36"/>
      <c r="I1" s="194"/>
      <c r="J1" s="29"/>
      <c r="K1" s="29"/>
    </row>
    <row r="2" spans="1:19" ht="67.5" customHeight="1">
      <c r="A2"/>
      <c r="B2" s="41" t="s">
        <v>1</v>
      </c>
      <c r="C2" s="173"/>
      <c r="D2" s="167"/>
      <c r="E2" s="41"/>
      <c r="F2" s="38"/>
      <c r="G2" s="38"/>
      <c r="H2" s="38"/>
      <c r="I2" s="195"/>
      <c r="J2" s="30"/>
      <c r="K2" s="30"/>
    </row>
    <row r="3" spans="1:19" s="1" customFormat="1" outlineLevel="1">
      <c r="A3" s="61" t="s">
        <v>2</v>
      </c>
      <c r="B3" s="62"/>
      <c r="C3" s="160"/>
      <c r="D3" s="168"/>
      <c r="E3" s="65"/>
      <c r="F3" s="2"/>
      <c r="G3" s="2"/>
      <c r="H3" s="2"/>
      <c r="I3" s="196"/>
      <c r="J3" s="3"/>
      <c r="K3" s="34"/>
      <c r="M3" s="35"/>
      <c r="N3" s="3"/>
      <c r="O3" s="3"/>
      <c r="P3" s="3"/>
      <c r="Q3" s="3"/>
    </row>
    <row r="4" spans="1:19" s="1" customFormat="1" outlineLevel="1">
      <c r="A4" s="63" t="s">
        <v>3</v>
      </c>
      <c r="B4" s="64"/>
      <c r="C4" s="161"/>
      <c r="D4" s="169"/>
      <c r="E4" s="66"/>
      <c r="F4" s="2"/>
      <c r="G4" s="2"/>
      <c r="H4" s="2"/>
      <c r="I4" s="196"/>
      <c r="J4" s="3"/>
      <c r="K4" s="34"/>
      <c r="M4" s="35"/>
      <c r="N4" s="3"/>
      <c r="O4" s="3"/>
      <c r="P4" s="3"/>
      <c r="Q4" s="3"/>
    </row>
    <row r="5" spans="1:19" s="1" customFormat="1" outlineLevel="1">
      <c r="A5" s="60" t="s">
        <v>4</v>
      </c>
      <c r="B5" s="12"/>
      <c r="C5" s="162"/>
      <c r="D5" s="170"/>
      <c r="E5" s="67"/>
      <c r="F5" s="2"/>
      <c r="G5" s="2"/>
      <c r="H5" s="2"/>
      <c r="I5" s="197"/>
      <c r="J5" s="3"/>
      <c r="K5" s="34"/>
      <c r="M5" s="35"/>
      <c r="N5" s="3"/>
      <c r="O5" s="3"/>
      <c r="P5" s="3"/>
      <c r="Q5" s="3"/>
    </row>
    <row r="6" spans="1:19" s="1" customFormat="1" outlineLevel="1">
      <c r="A6" s="63" t="s">
        <v>5</v>
      </c>
      <c r="B6" s="64"/>
      <c r="C6" s="161"/>
      <c r="D6" s="169"/>
      <c r="E6" s="66"/>
      <c r="F6" s="2"/>
      <c r="G6" s="2"/>
      <c r="H6" s="2"/>
      <c r="I6" s="196"/>
      <c r="J6" s="3"/>
      <c r="K6" s="34"/>
      <c r="M6" s="35"/>
      <c r="N6" s="3"/>
      <c r="O6" s="3"/>
      <c r="P6" s="3"/>
      <c r="Q6" s="3"/>
    </row>
    <row r="7" spans="1:19" s="1" customFormat="1" outlineLevel="1">
      <c r="A7" s="63" t="s">
        <v>6</v>
      </c>
      <c r="B7" s="64"/>
      <c r="C7" s="161"/>
      <c r="D7" s="169"/>
      <c r="E7" s="66"/>
      <c r="F7" s="2"/>
      <c r="G7" s="2"/>
      <c r="H7" s="2"/>
      <c r="I7" s="196"/>
      <c r="J7" s="3"/>
      <c r="K7" s="34"/>
      <c r="M7" s="35"/>
      <c r="N7" s="3"/>
      <c r="O7" s="3"/>
      <c r="P7" s="3"/>
      <c r="Q7" s="3"/>
    </row>
    <row r="8" spans="1:19" s="1" customFormat="1" outlineLevel="1">
      <c r="A8" s="63" t="s">
        <v>7</v>
      </c>
      <c r="B8" s="64"/>
      <c r="C8" s="161"/>
      <c r="D8" s="169"/>
      <c r="E8" s="66"/>
      <c r="F8" s="2"/>
      <c r="G8" s="2"/>
      <c r="H8" s="2"/>
      <c r="I8" s="198"/>
      <c r="J8" s="3"/>
      <c r="K8" s="34"/>
      <c r="M8" s="35"/>
      <c r="N8" s="3"/>
      <c r="O8" s="3"/>
      <c r="P8" s="3"/>
      <c r="Q8" s="3"/>
    </row>
    <row r="9" spans="1:19" s="1" customFormat="1" ht="31.5" customHeight="1" outlineLevel="1">
      <c r="A9" s="7"/>
      <c r="B9" s="12"/>
      <c r="C9" s="12"/>
      <c r="D9" s="144"/>
      <c r="E9" s="2"/>
      <c r="F9" s="2"/>
      <c r="G9" s="2"/>
      <c r="H9" s="2"/>
      <c r="I9" s="198"/>
      <c r="J9" s="3"/>
      <c r="K9" s="26"/>
      <c r="L9" s="135"/>
      <c r="M9" s="45"/>
      <c r="N9" s="42"/>
      <c r="O9" s="3"/>
      <c r="P9" s="3"/>
      <c r="Q9" s="31"/>
      <c r="R9" s="49"/>
    </row>
    <row r="10" spans="1:19" s="1" customFormat="1" ht="39.6" customHeight="1" outlineLevel="1">
      <c r="A10" s="8" t="s">
        <v>8</v>
      </c>
      <c r="B10" s="51"/>
      <c r="C10" s="87">
        <v>0</v>
      </c>
      <c r="D10" s="51"/>
      <c r="E10" s="5"/>
      <c r="F10" s="11"/>
      <c r="G10" s="11"/>
      <c r="H10" s="11"/>
      <c r="I10" s="199"/>
      <c r="J10" s="3"/>
      <c r="K10" s="6"/>
      <c r="L10" s="6"/>
      <c r="M10" s="142"/>
      <c r="N10" s="46"/>
      <c r="O10" s="43"/>
      <c r="P10" s="143"/>
      <c r="Q10" s="135"/>
      <c r="R10"/>
      <c r="S10" s="49"/>
    </row>
    <row r="11" spans="1:19" s="1" customFormat="1" ht="50.65" customHeight="1" outlineLevel="1">
      <c r="A11" s="8"/>
      <c r="B11" s="51"/>
      <c r="C11" s="8"/>
      <c r="D11" s="51"/>
      <c r="E11" s="5"/>
      <c r="F11" s="11"/>
      <c r="G11" s="11"/>
      <c r="H11" s="11"/>
      <c r="I11" s="199"/>
      <c r="J11" s="3"/>
      <c r="K11" s="6"/>
      <c r="L11" s="6"/>
      <c r="M11" s="142"/>
      <c r="N11" s="46"/>
      <c r="O11" s="43"/>
      <c r="P11" s="143"/>
      <c r="Q11" s="135"/>
      <c r="R11"/>
      <c r="S11" s="49"/>
    </row>
    <row r="12" spans="1:19" s="1" customFormat="1" ht="31.5" customHeight="1" outlineLevel="1">
      <c r="A12" s="146" t="s">
        <v>9</v>
      </c>
      <c r="B12" s="147"/>
      <c r="C12" s="147"/>
      <c r="D12" s="171"/>
      <c r="E12" s="419"/>
      <c r="F12" s="163" t="s">
        <v>10</v>
      </c>
      <c r="G12" s="163"/>
      <c r="H12" s="163"/>
      <c r="I12" s="199"/>
      <c r="J12" s="3"/>
      <c r="K12" s="6"/>
      <c r="L12" s="142"/>
      <c r="M12" s="46"/>
      <c r="N12" s="43"/>
      <c r="O12" s="143"/>
      <c r="P12" s="135"/>
      <c r="Q12" s="31"/>
      <c r="R12" s="49"/>
    </row>
    <row r="13" spans="1:19" s="189" customFormat="1" ht="43.5" customHeight="1" outlineLevel="1">
      <c r="A13" s="179"/>
      <c r="B13" s="180"/>
      <c r="C13" s="180"/>
      <c r="D13" s="181"/>
      <c r="E13" s="182"/>
      <c r="F13" s="183"/>
      <c r="G13" s="183"/>
      <c r="H13" s="183"/>
      <c r="I13" s="200"/>
      <c r="J13" s="184"/>
      <c r="K13" s="158"/>
      <c r="L13" s="141"/>
      <c r="M13" s="140"/>
      <c r="N13" s="185"/>
      <c r="O13" s="186"/>
      <c r="P13" s="139"/>
      <c r="Q13" s="187"/>
      <c r="R13" s="188"/>
    </row>
    <row r="14" spans="1:19" ht="36" customHeight="1">
      <c r="A14" s="155"/>
      <c r="B14" s="155"/>
      <c r="C14" s="156"/>
      <c r="D14" s="156" t="s">
        <v>2439</v>
      </c>
      <c r="E14" s="155"/>
      <c r="F14" s="155"/>
      <c r="G14" s="155"/>
      <c r="H14" s="155"/>
      <c r="I14" s="191"/>
      <c r="J14" s="155"/>
    </row>
    <row r="15" spans="1:19" ht="46.15" customHeight="1">
      <c r="A15" s="155"/>
      <c r="B15" s="155"/>
      <c r="C15" s="156"/>
      <c r="D15" s="119" t="s">
        <v>2440</v>
      </c>
      <c r="E15" s="155"/>
      <c r="F15" s="155"/>
      <c r="G15" s="155"/>
      <c r="H15" s="155"/>
      <c r="I15" s="191"/>
      <c r="J15" s="155"/>
    </row>
    <row r="16" spans="1:19" s="1" customFormat="1" ht="29.1" customHeight="1">
      <c r="A16" s="8"/>
      <c r="B16" s="20"/>
      <c r="C16" s="20"/>
      <c r="D16" s="145"/>
      <c r="E16" s="51"/>
      <c r="F16" s="51"/>
      <c r="G16" s="51"/>
      <c r="H16" s="51"/>
      <c r="I16" s="199"/>
      <c r="J16" s="3"/>
      <c r="K16" s="6"/>
      <c r="L16" s="142"/>
      <c r="M16" s="46"/>
      <c r="N16" s="43"/>
      <c r="O16" s="143"/>
      <c r="P16" s="135"/>
      <c r="Q16" s="31"/>
      <c r="R16" s="49"/>
    </row>
    <row r="17" spans="1:12" s="23" customFormat="1" ht="85.5" customHeight="1">
      <c r="A17" s="279" t="s">
        <v>14</v>
      </c>
      <c r="B17" s="280" t="s">
        <v>16</v>
      </c>
      <c r="C17" s="281" t="s">
        <v>15</v>
      </c>
      <c r="D17" s="282" t="s">
        <v>17</v>
      </c>
      <c r="E17" s="283" t="s">
        <v>18</v>
      </c>
      <c r="F17" s="284" t="s">
        <v>19</v>
      </c>
      <c r="G17" s="285" t="s">
        <v>20</v>
      </c>
      <c r="H17" s="286" t="s">
        <v>181</v>
      </c>
      <c r="I17" s="287" t="s">
        <v>25</v>
      </c>
      <c r="J17" s="288" t="s">
        <v>26</v>
      </c>
      <c r="K17" s="285" t="s">
        <v>182</v>
      </c>
    </row>
    <row r="18" spans="1:12" s="1" customFormat="1" ht="48" customHeight="1">
      <c r="A18" s="289"/>
      <c r="B18" s="290"/>
      <c r="C18" s="290"/>
      <c r="D18" s="291" t="s">
        <v>2441</v>
      </c>
      <c r="E18" s="290"/>
      <c r="F18" s="290"/>
      <c r="G18" s="290"/>
      <c r="H18" s="290"/>
      <c r="I18" s="292"/>
      <c r="J18" s="290"/>
      <c r="K18" s="293"/>
    </row>
    <row r="19" spans="1:12" s="165" customFormat="1" ht="109.15" customHeight="1">
      <c r="A19" s="411" t="s">
        <v>2442</v>
      </c>
      <c r="B19" s="412" t="s">
        <v>2443</v>
      </c>
      <c r="C19" s="402" t="s">
        <v>2442</v>
      </c>
      <c r="D19" s="413" t="s">
        <v>2444</v>
      </c>
      <c r="E19" s="403">
        <v>6</v>
      </c>
      <c r="F19" s="404">
        <v>3.49</v>
      </c>
      <c r="G19" s="414">
        <f t="shared" ref="G19:G32" si="0">F19*(1-$C$10)</f>
        <v>3.49</v>
      </c>
      <c r="H19" s="415">
        <f t="shared" ref="H19:H32" si="1">G19*(1-0.45)</f>
        <v>1.9195000000000002</v>
      </c>
      <c r="I19" s="416"/>
      <c r="J19" s="406">
        <f t="shared" ref="J19:J32" si="2">I19*F19</f>
        <v>0</v>
      </c>
      <c r="K19" s="417">
        <f t="shared" ref="K19:K31" si="3">IF($I$33&gt;101,G19*(1-0.45),G19)</f>
        <v>3.49</v>
      </c>
    </row>
    <row r="20" spans="1:12" s="165" customFormat="1" ht="109.15" customHeight="1">
      <c r="A20" s="407" t="s">
        <v>2445</v>
      </c>
      <c r="B20" s="303" t="s">
        <v>2446</v>
      </c>
      <c r="C20" s="304" t="s">
        <v>2445</v>
      </c>
      <c r="D20" s="126" t="s">
        <v>2447</v>
      </c>
      <c r="E20" s="32">
        <v>6</v>
      </c>
      <c r="F20" s="299">
        <v>7.71</v>
      </c>
      <c r="G20" s="251">
        <f t="shared" si="0"/>
        <v>7.71</v>
      </c>
      <c r="H20" s="252">
        <f t="shared" si="1"/>
        <v>4.2404999999999999</v>
      </c>
      <c r="I20" s="300"/>
      <c r="J20" s="301">
        <f t="shared" si="2"/>
        <v>0</v>
      </c>
      <c r="K20" s="418">
        <f t="shared" si="3"/>
        <v>7.71</v>
      </c>
      <c r="L20" s="174"/>
    </row>
    <row r="21" spans="1:12" s="165" customFormat="1" ht="109.15" customHeight="1">
      <c r="A21" s="221" t="s">
        <v>2448</v>
      </c>
      <c r="B21" s="178" t="s">
        <v>2449</v>
      </c>
      <c r="C21" s="202" t="s">
        <v>2448</v>
      </c>
      <c r="D21" s="124" t="s">
        <v>2450</v>
      </c>
      <c r="E21" s="32">
        <v>6</v>
      </c>
      <c r="F21" s="58">
        <v>7.71</v>
      </c>
      <c r="G21" s="138">
        <f t="shared" si="0"/>
        <v>7.71</v>
      </c>
      <c r="H21" s="137">
        <f t="shared" si="1"/>
        <v>4.2404999999999999</v>
      </c>
      <c r="I21" s="193"/>
      <c r="J21" s="164">
        <f t="shared" si="2"/>
        <v>0</v>
      </c>
      <c r="K21" s="305">
        <f t="shared" si="3"/>
        <v>7.71</v>
      </c>
    </row>
    <row r="22" spans="1:12" s="165" customFormat="1" ht="109.15" customHeight="1">
      <c r="A22" s="221" t="s">
        <v>2451</v>
      </c>
      <c r="B22" s="178" t="s">
        <v>2452</v>
      </c>
      <c r="C22" s="202" t="s">
        <v>2451</v>
      </c>
      <c r="D22" s="124" t="s">
        <v>2453</v>
      </c>
      <c r="E22" s="32">
        <v>6</v>
      </c>
      <c r="F22" s="58">
        <v>3.49</v>
      </c>
      <c r="G22" s="138">
        <f t="shared" si="0"/>
        <v>3.49</v>
      </c>
      <c r="H22" s="137">
        <f t="shared" si="1"/>
        <v>1.9195000000000002</v>
      </c>
      <c r="I22" s="193"/>
      <c r="J22" s="164">
        <f t="shared" si="2"/>
        <v>0</v>
      </c>
      <c r="K22" s="305">
        <f t="shared" si="3"/>
        <v>3.49</v>
      </c>
    </row>
    <row r="23" spans="1:12" s="165" customFormat="1" ht="109.15" customHeight="1">
      <c r="A23" s="221" t="s">
        <v>2454</v>
      </c>
      <c r="B23" s="178" t="s">
        <v>2455</v>
      </c>
      <c r="C23" s="202" t="s">
        <v>2454</v>
      </c>
      <c r="D23" s="124" t="s">
        <v>2456</v>
      </c>
      <c r="E23" s="32">
        <v>6</v>
      </c>
      <c r="F23" s="58">
        <v>3.49</v>
      </c>
      <c r="G23" s="138">
        <f t="shared" si="0"/>
        <v>3.49</v>
      </c>
      <c r="H23" s="137">
        <f t="shared" si="1"/>
        <v>1.9195000000000002</v>
      </c>
      <c r="I23" s="193"/>
      <c r="J23" s="164">
        <f t="shared" si="2"/>
        <v>0</v>
      </c>
      <c r="K23" s="305">
        <f t="shared" si="3"/>
        <v>3.49</v>
      </c>
    </row>
    <row r="24" spans="1:12" s="165" customFormat="1" ht="109.15" customHeight="1">
      <c r="A24" s="221" t="s">
        <v>2457</v>
      </c>
      <c r="B24" s="178" t="s">
        <v>2458</v>
      </c>
      <c r="C24" s="202" t="s">
        <v>2457</v>
      </c>
      <c r="D24" s="124" t="s">
        <v>2459</v>
      </c>
      <c r="E24" s="32">
        <v>6</v>
      </c>
      <c r="F24" s="58">
        <v>3.49</v>
      </c>
      <c r="G24" s="138">
        <f t="shared" si="0"/>
        <v>3.49</v>
      </c>
      <c r="H24" s="137">
        <f t="shared" si="1"/>
        <v>1.9195000000000002</v>
      </c>
      <c r="I24" s="193"/>
      <c r="J24" s="164">
        <f t="shared" si="2"/>
        <v>0</v>
      </c>
      <c r="K24" s="305">
        <f t="shared" si="3"/>
        <v>3.49</v>
      </c>
    </row>
    <row r="25" spans="1:12" s="165" customFormat="1" ht="109.15" customHeight="1">
      <c r="A25" s="221" t="s">
        <v>2460</v>
      </c>
      <c r="B25" s="178" t="s">
        <v>2461</v>
      </c>
      <c r="C25" s="202" t="s">
        <v>2460</v>
      </c>
      <c r="D25" s="124" t="s">
        <v>2462</v>
      </c>
      <c r="E25" s="32">
        <v>6</v>
      </c>
      <c r="F25" s="58">
        <v>7.71</v>
      </c>
      <c r="G25" s="138">
        <f t="shared" si="0"/>
        <v>7.71</v>
      </c>
      <c r="H25" s="137">
        <f t="shared" si="1"/>
        <v>4.2404999999999999</v>
      </c>
      <c r="I25" s="193"/>
      <c r="J25" s="164">
        <f t="shared" si="2"/>
        <v>0</v>
      </c>
      <c r="K25" s="305">
        <f t="shared" si="3"/>
        <v>7.71</v>
      </c>
    </row>
    <row r="26" spans="1:12" s="165" customFormat="1" ht="109.15" customHeight="1" collapsed="1">
      <c r="A26" s="221" t="s">
        <v>2463</v>
      </c>
      <c r="B26" s="178" t="s">
        <v>2464</v>
      </c>
      <c r="C26" s="202" t="s">
        <v>2463</v>
      </c>
      <c r="D26" s="124" t="s">
        <v>2465</v>
      </c>
      <c r="E26" s="32">
        <v>6</v>
      </c>
      <c r="F26" s="58">
        <v>7.71</v>
      </c>
      <c r="G26" s="138">
        <f t="shared" si="0"/>
        <v>7.71</v>
      </c>
      <c r="H26" s="137">
        <f t="shared" si="1"/>
        <v>4.2404999999999999</v>
      </c>
      <c r="I26" s="193"/>
      <c r="J26" s="164">
        <f t="shared" si="2"/>
        <v>0</v>
      </c>
      <c r="K26" s="305">
        <f t="shared" si="3"/>
        <v>7.71</v>
      </c>
    </row>
    <row r="27" spans="1:12" s="165" customFormat="1" ht="109.15" customHeight="1">
      <c r="A27" s="221" t="s">
        <v>2466</v>
      </c>
      <c r="B27" s="178" t="s">
        <v>2467</v>
      </c>
      <c r="C27" s="202" t="s">
        <v>2466</v>
      </c>
      <c r="D27" s="124" t="s">
        <v>2468</v>
      </c>
      <c r="E27" s="32">
        <v>6</v>
      </c>
      <c r="F27" s="58">
        <v>3.49</v>
      </c>
      <c r="G27" s="138">
        <f t="shared" si="0"/>
        <v>3.49</v>
      </c>
      <c r="H27" s="137">
        <f t="shared" si="1"/>
        <v>1.9195000000000002</v>
      </c>
      <c r="I27" s="193"/>
      <c r="J27" s="164">
        <f t="shared" si="2"/>
        <v>0</v>
      </c>
      <c r="K27" s="305">
        <f t="shared" si="3"/>
        <v>3.49</v>
      </c>
    </row>
    <row r="28" spans="1:12" s="165" customFormat="1" ht="109.15" customHeight="1">
      <c r="A28" s="221" t="s">
        <v>2469</v>
      </c>
      <c r="B28" s="178" t="s">
        <v>2470</v>
      </c>
      <c r="C28" s="202" t="s">
        <v>2469</v>
      </c>
      <c r="D28" s="124" t="s">
        <v>2471</v>
      </c>
      <c r="E28" s="32">
        <v>6</v>
      </c>
      <c r="F28" s="58">
        <v>3.49</v>
      </c>
      <c r="G28" s="138">
        <f t="shared" si="0"/>
        <v>3.49</v>
      </c>
      <c r="H28" s="137">
        <f t="shared" si="1"/>
        <v>1.9195000000000002</v>
      </c>
      <c r="I28" s="193"/>
      <c r="J28" s="164">
        <f t="shared" si="2"/>
        <v>0</v>
      </c>
      <c r="K28" s="305">
        <f t="shared" si="3"/>
        <v>3.49</v>
      </c>
    </row>
    <row r="29" spans="1:12" s="165" customFormat="1" ht="109.15" customHeight="1">
      <c r="A29" s="221" t="s">
        <v>2472</v>
      </c>
      <c r="B29" s="178" t="s">
        <v>2473</v>
      </c>
      <c r="C29" s="202" t="s">
        <v>2472</v>
      </c>
      <c r="D29" s="124" t="s">
        <v>2474</v>
      </c>
      <c r="E29" s="32">
        <v>6</v>
      </c>
      <c r="F29" s="58">
        <v>3.49</v>
      </c>
      <c r="G29" s="138">
        <f t="shared" si="0"/>
        <v>3.49</v>
      </c>
      <c r="H29" s="137">
        <f t="shared" si="1"/>
        <v>1.9195000000000002</v>
      </c>
      <c r="I29" s="193"/>
      <c r="J29" s="164">
        <f t="shared" si="2"/>
        <v>0</v>
      </c>
      <c r="K29" s="305">
        <f t="shared" si="3"/>
        <v>3.49</v>
      </c>
    </row>
    <row r="30" spans="1:12" s="165" customFormat="1" ht="109.15" customHeight="1">
      <c r="A30" s="221" t="s">
        <v>2475</v>
      </c>
      <c r="B30" s="178" t="s">
        <v>2476</v>
      </c>
      <c r="C30" s="202" t="s">
        <v>2475</v>
      </c>
      <c r="D30" s="124" t="s">
        <v>2477</v>
      </c>
      <c r="E30" s="32">
        <v>6</v>
      </c>
      <c r="F30" s="58">
        <v>4.55</v>
      </c>
      <c r="G30" s="138">
        <f t="shared" si="0"/>
        <v>4.55</v>
      </c>
      <c r="H30" s="137">
        <f t="shared" si="1"/>
        <v>2.5024999999999999</v>
      </c>
      <c r="I30" s="193"/>
      <c r="J30" s="164">
        <f t="shared" si="2"/>
        <v>0</v>
      </c>
      <c r="K30" s="305">
        <f t="shared" si="3"/>
        <v>4.55</v>
      </c>
    </row>
    <row r="31" spans="1:12" s="165" customFormat="1" ht="109.15" customHeight="1">
      <c r="A31" s="221" t="s">
        <v>2478</v>
      </c>
      <c r="B31" s="178" t="s">
        <v>2479</v>
      </c>
      <c r="C31" s="202" t="s">
        <v>2478</v>
      </c>
      <c r="D31" s="124" t="s">
        <v>2480</v>
      </c>
      <c r="E31" s="32">
        <v>6</v>
      </c>
      <c r="F31" s="58">
        <v>7.71</v>
      </c>
      <c r="G31" s="138">
        <f t="shared" si="0"/>
        <v>7.71</v>
      </c>
      <c r="H31" s="137">
        <f t="shared" si="1"/>
        <v>4.2404999999999999</v>
      </c>
      <c r="I31" s="193"/>
      <c r="J31" s="164">
        <f t="shared" si="2"/>
        <v>0</v>
      </c>
      <c r="K31" s="305">
        <f t="shared" si="3"/>
        <v>7.71</v>
      </c>
    </row>
    <row r="32" spans="1:12" s="165" customFormat="1" ht="109.15" customHeight="1">
      <c r="A32" s="221" t="s">
        <v>2481</v>
      </c>
      <c r="B32" s="178" t="s">
        <v>2482</v>
      </c>
      <c r="C32" s="202" t="s">
        <v>2481</v>
      </c>
      <c r="D32" s="124" t="s">
        <v>2483</v>
      </c>
      <c r="E32" s="32">
        <v>6</v>
      </c>
      <c r="F32" s="58">
        <v>7.71</v>
      </c>
      <c r="G32" s="138">
        <f t="shared" si="0"/>
        <v>7.71</v>
      </c>
      <c r="H32" s="137">
        <f t="shared" si="1"/>
        <v>4.2404999999999999</v>
      </c>
      <c r="I32" s="193"/>
      <c r="J32" s="164">
        <f t="shared" si="2"/>
        <v>0</v>
      </c>
      <c r="K32" s="136">
        <f>IF($I$33&gt;101,G32*(1-0.45),G32)</f>
        <v>7.71</v>
      </c>
    </row>
    <row r="33" spans="1:11" s="148" customFormat="1" ht="35.1" customHeight="1">
      <c r="A33" s="317"/>
      <c r="B33" s="318"/>
      <c r="C33" s="319"/>
      <c r="D33" s="320" t="s">
        <v>1496</v>
      </c>
      <c r="E33" s="318"/>
      <c r="F33" s="321"/>
      <c r="G33" s="321"/>
      <c r="H33" s="321"/>
      <c r="I33" s="322">
        <f>SUM(I19:I32)</f>
        <v>0</v>
      </c>
      <c r="J33" s="334">
        <f>SUBTOTAL(9,J19:J32)</f>
        <v>0</v>
      </c>
      <c r="K33" s="324"/>
    </row>
    <row r="34" spans="1:11" s="148" customFormat="1" ht="35.1" customHeight="1">
      <c r="A34" s="325"/>
      <c r="B34" s="321"/>
      <c r="C34" s="326"/>
      <c r="D34" s="320" t="s">
        <v>2484</v>
      </c>
      <c r="E34" s="327"/>
      <c r="F34" s="321"/>
      <c r="G34" s="321"/>
      <c r="H34" s="321"/>
      <c r="I34" s="328"/>
      <c r="J34" s="321">
        <f>IF(I33&gt;101,45%,0)</f>
        <v>0</v>
      </c>
      <c r="K34" s="324"/>
    </row>
    <row r="35" spans="1:11" s="148" customFormat="1" ht="35.1" customHeight="1">
      <c r="A35" s="317"/>
      <c r="B35" s="329"/>
      <c r="C35" s="319"/>
      <c r="D35" s="320" t="s">
        <v>26</v>
      </c>
      <c r="E35" s="330"/>
      <c r="F35" s="331"/>
      <c r="G35" s="331"/>
      <c r="H35" s="321"/>
      <c r="I35" s="332"/>
      <c r="J35" s="334">
        <f>J33-(J33*J34)</f>
        <v>0</v>
      </c>
      <c r="K35" s="324"/>
    </row>
  </sheetData>
  <autoFilter ref="A17:K35" xr:uid="{AE3ACB71-AEB1-46BD-A869-6501E1160500}"/>
  <conditionalFormatting sqref="A19:A32">
    <cfRule type="duplicateValues" dxfId="16" priority="6"/>
  </conditionalFormatting>
  <conditionalFormatting sqref="I19:I32">
    <cfRule type="expression" dxfId="15" priority="5">
      <formula>$I$33&lt;102</formula>
    </cfRule>
  </conditionalFormatting>
  <hyperlinks>
    <hyperlink ref="F12" r:id="rId1" xr:uid="{81A82C7E-6084-4696-9319-9D36E6B2241A}"/>
  </hyperlinks>
  <pageMargins left="0.7" right="0.7" top="0.75" bottom="0.75" header="0.3" footer="0.3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B2D116C849944CB482936CB6DBE0E7" ma:contentTypeVersion="18" ma:contentTypeDescription="Create a new document." ma:contentTypeScope="" ma:versionID="a38f11802ba73873cc4d66ddf8b60e09">
  <xsd:schema xmlns:xsd="http://www.w3.org/2001/XMLSchema" xmlns:xs="http://www.w3.org/2001/XMLSchema" xmlns:p="http://schemas.microsoft.com/office/2006/metadata/properties" xmlns:ns2="1545fb7f-a319-4ac6-9bbb-056f6b234b85" xmlns:ns3="61780b56-53a0-48b7-94b7-99dcf39097de" targetNamespace="http://schemas.microsoft.com/office/2006/metadata/properties" ma:root="true" ma:fieldsID="9b0ada5ee09b5c90a7538533f52aee26" ns2:_="" ns3:_="">
    <xsd:import namespace="1545fb7f-a319-4ac6-9bbb-056f6b234b85"/>
    <xsd:import namespace="61780b56-53a0-48b7-94b7-99dcf3909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5fb7f-a319-4ac6-9bbb-056f6b234b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112af4e-0e39-4e6e-9333-105251fbad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780b56-53a0-48b7-94b7-99dcf39097d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ac4683-bc9a-4f59-9af6-0c7162be9dda}" ma:internalName="TaxCatchAll" ma:showField="CatchAllData" ma:web="61780b56-53a0-48b7-94b7-99dcf3909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780b56-53a0-48b7-94b7-99dcf39097de" xsi:nil="true"/>
    <lcf76f155ced4ddcb4097134ff3c332f xmlns="1545fb7f-a319-4ac6-9bbb-056f6b234b85">
      <Terms xmlns="http://schemas.microsoft.com/office/infopath/2007/PartnerControls"/>
    </lcf76f155ced4ddcb4097134ff3c332f>
    <SharedWithUsers xmlns="61780b56-53a0-48b7-94b7-99dcf39097de">
      <UserInfo>
        <DisplayName>ANNE-SOPHIE FOUGERAY</DisplayName>
        <AccountId>95</AccountId>
        <AccountType/>
      </UserInfo>
      <UserInfo>
        <DisplayName>DAVID LEGAL</DisplayName>
        <AccountId>98</AccountId>
        <AccountType/>
      </UserInfo>
      <UserInfo>
        <DisplayName>OLIVIER DOUCET BON</DisplayName>
        <AccountId>359</AccountId>
        <AccountType/>
      </UserInfo>
      <UserInfo>
        <DisplayName>Ludovic Havart</DisplayName>
        <AccountId>97</AccountId>
        <AccountType/>
      </UserInfo>
      <UserInfo>
        <DisplayName>EMMANUEL DENIS</DisplayName>
        <AccountId>58</AccountId>
        <AccountType/>
      </UserInfo>
      <UserInfo>
        <DisplayName>DENIS ROBELIN</DisplayName>
        <AccountId>96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4F8A31-51BD-46E7-BA4D-F5BDE8FB4D36}"/>
</file>

<file path=customXml/itemProps2.xml><?xml version="1.0" encoding="utf-8"?>
<ds:datastoreItem xmlns:ds="http://schemas.openxmlformats.org/officeDocument/2006/customXml" ds:itemID="{7588E624-84E9-4C67-84F5-CE04BAEA358E}"/>
</file>

<file path=customXml/itemProps3.xml><?xml version="1.0" encoding="utf-8"?>
<ds:datastoreItem xmlns:ds="http://schemas.openxmlformats.org/officeDocument/2006/customXml" ds:itemID="{4410AE05-7DB2-4DB1-8D9B-70C5281A23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Colart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Amandine</dc:creator>
  <cp:keywords/>
  <dc:description/>
  <cp:lastModifiedBy>ELISE GERAULT</cp:lastModifiedBy>
  <cp:revision/>
  <dcterms:created xsi:type="dcterms:W3CDTF">2014-12-09T15:34:52Z</dcterms:created>
  <dcterms:modified xsi:type="dcterms:W3CDTF">2026-03-06T12:45:35Z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0x010100F1B2D116C849944CB482936CB6DBE0E7</vt:lpwstr>
  </property>
  <property fmtid="{D5CDD505-2E9C-101B-9397-08002B2CF9AE}" pid="3" name="MediaServiceImageTags">
    <vt:lpwstr/>
  </property>
  <property fmtid="{D5CDD505-2E9C-101B-9397-08002B2CF9AE}" pid="4" name="Order">
    <vt:r8>5481200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